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ho\共有ファイル\統計係\市アンケート関係\3．市民意識アンケート(H31～)\R02市民意識アンケート\15_集計(確報)\"/>
    </mc:Choice>
  </mc:AlternateContent>
  <bookViews>
    <workbookView xWindow="-120" yWindow="-120" windowWidth="24240" windowHeight="13140" tabRatio="718"/>
  </bookViews>
  <sheets>
    <sheet name="R2集計(属性別)" sheetId="37" r:id="rId1"/>
  </sheets>
  <definedNames>
    <definedName name="_xlnm._FilterDatabase" localSheetId="0" hidden="1">'R2集計(属性別)'!#REF!</definedName>
    <definedName name="_xlnm.Print_Area" localSheetId="0">'R2集計(属性別)'!$A$1:$L$4196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45" i="37" l="1"/>
  <c r="J2346" i="37"/>
  <c r="L2345" i="37"/>
  <c r="L2346" i="37" s="1"/>
  <c r="K2345" i="37"/>
  <c r="K2346" i="37" s="1"/>
  <c r="J2345" i="37"/>
  <c r="I3671" i="37" l="1"/>
  <c r="I3432" i="37"/>
  <c r="I2398" i="37"/>
  <c r="C2399" i="37" s="1"/>
  <c r="H1808" i="37" l="1"/>
  <c r="G1808" i="37"/>
  <c r="E1808" i="37"/>
  <c r="D1808" i="37"/>
  <c r="C1808" i="37"/>
  <c r="I1777" i="37"/>
  <c r="H1778" i="37" s="1"/>
  <c r="F1743" i="37"/>
  <c r="D1744" i="37" s="1"/>
  <c r="F1769" i="37"/>
  <c r="F1767" i="37"/>
  <c r="F1765" i="37"/>
  <c r="E1766" i="37" s="1"/>
  <c r="F1763" i="37"/>
  <c r="F1761" i="37"/>
  <c r="E1762" i="37" s="1"/>
  <c r="F1759" i="37"/>
  <c r="F1757" i="37"/>
  <c r="E1758" i="37" s="1"/>
  <c r="F1755" i="37"/>
  <c r="F1753" i="37"/>
  <c r="E1754" i="37" s="1"/>
  <c r="F1751" i="37"/>
  <c r="F1749" i="37"/>
  <c r="E1750" i="37" s="1"/>
  <c r="F1747" i="37"/>
  <c r="F1745" i="37"/>
  <c r="E1746" i="37" s="1"/>
  <c r="F1741" i="37"/>
  <c r="F1739" i="37"/>
  <c r="D1740" i="37" s="1"/>
  <c r="F1737" i="37"/>
  <c r="F1735" i="37"/>
  <c r="D1736" i="37" s="1"/>
  <c r="F1733" i="37"/>
  <c r="F1731" i="37"/>
  <c r="F1729" i="37"/>
  <c r="E1730" i="37" s="1"/>
  <c r="F1727" i="37"/>
  <c r="D1728" i="37" s="1"/>
  <c r="F1725" i="37"/>
  <c r="E1726" i="37" s="1"/>
  <c r="F1723" i="37"/>
  <c r="D1724" i="37" s="1"/>
  <c r="F1721" i="37"/>
  <c r="F1719" i="37"/>
  <c r="D1720" i="37" s="1"/>
  <c r="F1717" i="37"/>
  <c r="E1718" i="37" s="1"/>
  <c r="F1715" i="37"/>
  <c r="F1713" i="37"/>
  <c r="E1770" i="37"/>
  <c r="E1722" i="37"/>
  <c r="F1711" i="37"/>
  <c r="D1712" i="37" s="1"/>
  <c r="I1532" i="37"/>
  <c r="I1477" i="37"/>
  <c r="H1477" i="37"/>
  <c r="F1477" i="37"/>
  <c r="E1477" i="37"/>
  <c r="D1477" i="37"/>
  <c r="C1477" i="37"/>
  <c r="J1476" i="37"/>
  <c r="G1477" i="37" s="1"/>
  <c r="J1446" i="37"/>
  <c r="H1447" i="37" s="1"/>
  <c r="J1456" i="37"/>
  <c r="H1457" i="37" s="1"/>
  <c r="J1458" i="37"/>
  <c r="J1460" i="37"/>
  <c r="G1461" i="37" s="1"/>
  <c r="J1462" i="37"/>
  <c r="D1463" i="37" s="1"/>
  <c r="J1464" i="37"/>
  <c r="E1465" i="37" s="1"/>
  <c r="J1466" i="37"/>
  <c r="F1467" i="37" s="1"/>
  <c r="J1468" i="37"/>
  <c r="C1469" i="37" s="1"/>
  <c r="J1470" i="37"/>
  <c r="H1471" i="37" s="1"/>
  <c r="J1472" i="37"/>
  <c r="I1473" i="37" s="1"/>
  <c r="J1474" i="37"/>
  <c r="J1478" i="37"/>
  <c r="D1479" i="37" s="1"/>
  <c r="J1480" i="37"/>
  <c r="E1481" i="37" s="1"/>
  <c r="J1482" i="37"/>
  <c r="F1483" i="37" s="1"/>
  <c r="J1484" i="37"/>
  <c r="G1485" i="37" s="1"/>
  <c r="J1486" i="37"/>
  <c r="H1487" i="37" s="1"/>
  <c r="J1488" i="37"/>
  <c r="I1489" i="37" s="1"/>
  <c r="J1490" i="37"/>
  <c r="F1491" i="37" s="1"/>
  <c r="J1492" i="37"/>
  <c r="C1493" i="37" s="1"/>
  <c r="J1494" i="37"/>
  <c r="D1495" i="37" s="1"/>
  <c r="J1496" i="37"/>
  <c r="E1497" i="37" s="1"/>
  <c r="J1498" i="37"/>
  <c r="F1499" i="37" s="1"/>
  <c r="J1500" i="37"/>
  <c r="G1501" i="37" s="1"/>
  <c r="J1502" i="37"/>
  <c r="H1503" i="37" s="1"/>
  <c r="J1504" i="37"/>
  <c r="I1505" i="37" s="1"/>
  <c r="J1448" i="37"/>
  <c r="H1449" i="37" s="1"/>
  <c r="J1450" i="37"/>
  <c r="H1451" i="37" s="1"/>
  <c r="J1452" i="37"/>
  <c r="I1453" i="37" s="1"/>
  <c r="J1454" i="37"/>
  <c r="H1455" i="37" s="1"/>
  <c r="J1444" i="37"/>
  <c r="G1445" i="37" s="1"/>
  <c r="J1048" i="37"/>
  <c r="F1403" i="37"/>
  <c r="E1404" i="37" s="1"/>
  <c r="F1401" i="37"/>
  <c r="E1402" i="37" s="1"/>
  <c r="E1408" i="37"/>
  <c r="D1408" i="37"/>
  <c r="E1340" i="37"/>
  <c r="D1340" i="37"/>
  <c r="F1333" i="37"/>
  <c r="E1334" i="37" s="1"/>
  <c r="I790" i="37"/>
  <c r="H791" i="37" s="1"/>
  <c r="F614" i="37"/>
  <c r="E614" i="37"/>
  <c r="D614" i="37"/>
  <c r="C614" i="37"/>
  <c r="J554" i="37"/>
  <c r="H620" i="37" s="1"/>
  <c r="F621" i="37" s="1"/>
  <c r="L3995" i="37"/>
  <c r="K3995" i="37"/>
  <c r="J3995" i="37"/>
  <c r="I3995" i="37"/>
  <c r="E3996" i="37" s="1"/>
  <c r="L3993" i="37"/>
  <c r="K3993" i="37"/>
  <c r="J3993" i="37"/>
  <c r="I3993" i="37"/>
  <c r="G3994" i="37" s="1"/>
  <c r="L3991" i="37"/>
  <c r="K3991" i="37"/>
  <c r="J3991" i="37"/>
  <c r="I3991" i="37"/>
  <c r="E3992" i="37" s="1"/>
  <c r="L3989" i="37"/>
  <c r="K3989" i="37"/>
  <c r="J3989" i="37"/>
  <c r="I3989" i="37"/>
  <c r="L3987" i="37"/>
  <c r="K3987" i="37"/>
  <c r="J3987" i="37"/>
  <c r="I3987" i="37"/>
  <c r="E3988" i="37" s="1"/>
  <c r="L3985" i="37"/>
  <c r="K3985" i="37"/>
  <c r="J3985" i="37"/>
  <c r="I3985" i="37"/>
  <c r="G3986" i="37" s="1"/>
  <c r="L3983" i="37"/>
  <c r="K3983" i="37"/>
  <c r="J3983" i="37"/>
  <c r="I3983" i="37"/>
  <c r="E3984" i="37" s="1"/>
  <c r="L3981" i="37"/>
  <c r="K3981" i="37"/>
  <c r="J3981" i="37"/>
  <c r="I3981" i="37"/>
  <c r="L3979" i="37"/>
  <c r="K3979" i="37"/>
  <c r="J3979" i="37"/>
  <c r="I3979" i="37"/>
  <c r="E3980" i="37" s="1"/>
  <c r="L3977" i="37"/>
  <c r="K3977" i="37"/>
  <c r="J3977" i="37"/>
  <c r="I3977" i="37"/>
  <c r="G3978" i="37" s="1"/>
  <c r="L3975" i="37"/>
  <c r="K3975" i="37"/>
  <c r="J3975" i="37"/>
  <c r="I3975" i="37"/>
  <c r="E3976" i="37" s="1"/>
  <c r="L3973" i="37"/>
  <c r="K3973" i="37"/>
  <c r="J3973" i="37"/>
  <c r="I3973" i="37"/>
  <c r="L3971" i="37"/>
  <c r="K3971" i="37"/>
  <c r="J3971" i="37"/>
  <c r="I3971" i="37"/>
  <c r="E3972" i="37" s="1"/>
  <c r="L3969" i="37"/>
  <c r="K3969" i="37"/>
  <c r="J3969" i="37"/>
  <c r="I3969" i="37"/>
  <c r="G3970" i="37" s="1"/>
  <c r="L3967" i="37"/>
  <c r="K3967" i="37"/>
  <c r="J3967" i="37"/>
  <c r="I3967" i="37"/>
  <c r="E3968" i="37" s="1"/>
  <c r="L3965" i="37"/>
  <c r="K3965" i="37"/>
  <c r="J3965" i="37"/>
  <c r="I3965" i="37"/>
  <c r="L3963" i="37"/>
  <c r="K3963" i="37"/>
  <c r="J3963" i="37"/>
  <c r="I3963" i="37"/>
  <c r="E3964" i="37" s="1"/>
  <c r="L3961" i="37"/>
  <c r="K3961" i="37"/>
  <c r="J3961" i="37"/>
  <c r="I3961" i="37"/>
  <c r="G3962" i="37" s="1"/>
  <c r="L3959" i="37"/>
  <c r="K3959" i="37"/>
  <c r="J3959" i="37"/>
  <c r="I3959" i="37"/>
  <c r="E3960" i="37" s="1"/>
  <c r="L3957" i="37"/>
  <c r="K3957" i="37"/>
  <c r="J3957" i="37"/>
  <c r="I3957" i="37"/>
  <c r="L3955" i="37"/>
  <c r="K3955" i="37"/>
  <c r="J3955" i="37"/>
  <c r="I3955" i="37"/>
  <c r="E3956" i="37" s="1"/>
  <c r="L3953" i="37"/>
  <c r="K3953" i="37"/>
  <c r="J3953" i="37"/>
  <c r="I3953" i="37"/>
  <c r="G3954" i="37" s="1"/>
  <c r="L3951" i="37"/>
  <c r="K3951" i="37"/>
  <c r="J3951" i="37"/>
  <c r="I3951" i="37"/>
  <c r="E3952" i="37" s="1"/>
  <c r="L3949" i="37"/>
  <c r="K3949" i="37"/>
  <c r="J3949" i="37"/>
  <c r="I3949" i="37"/>
  <c r="L3947" i="37"/>
  <c r="K3947" i="37"/>
  <c r="J3947" i="37"/>
  <c r="I3947" i="37"/>
  <c r="E3948" i="37" s="1"/>
  <c r="L3945" i="37"/>
  <c r="K3945" i="37"/>
  <c r="J3945" i="37"/>
  <c r="I3945" i="37"/>
  <c r="G3946" i="37" s="1"/>
  <c r="L3943" i="37"/>
  <c r="K3943" i="37"/>
  <c r="J3943" i="37"/>
  <c r="I3943" i="37"/>
  <c r="E3944" i="37" s="1"/>
  <c r="L3941" i="37"/>
  <c r="K3941" i="37"/>
  <c r="J3941" i="37"/>
  <c r="I3941" i="37"/>
  <c r="L3939" i="37"/>
  <c r="K3939" i="37"/>
  <c r="J3939" i="37"/>
  <c r="I3939" i="37"/>
  <c r="E3940" i="37" s="1"/>
  <c r="L3937" i="37"/>
  <c r="K3937" i="37"/>
  <c r="J3937" i="37"/>
  <c r="I3937" i="37"/>
  <c r="G3930" i="37"/>
  <c r="D3931" i="37" s="1"/>
  <c r="G3928" i="37"/>
  <c r="F3929" i="37" s="1"/>
  <c r="G3926" i="37"/>
  <c r="D3927" i="37" s="1"/>
  <c r="G3924" i="37"/>
  <c r="F3925" i="37" s="1"/>
  <c r="G3922" i="37"/>
  <c r="D3923" i="37" s="1"/>
  <c r="G3920" i="37"/>
  <c r="F3921" i="37" s="1"/>
  <c r="G3918" i="37"/>
  <c r="D3919" i="37" s="1"/>
  <c r="G3916" i="37"/>
  <c r="F3917" i="37" s="1"/>
  <c r="G3914" i="37"/>
  <c r="D3915" i="37" s="1"/>
  <c r="G3912" i="37"/>
  <c r="F3913" i="37" s="1"/>
  <c r="G3910" i="37"/>
  <c r="D3911" i="37" s="1"/>
  <c r="G3908" i="37"/>
  <c r="F3909" i="37" s="1"/>
  <c r="G3906" i="37"/>
  <c r="D3907" i="37" s="1"/>
  <c r="G3904" i="37"/>
  <c r="F3905" i="37" s="1"/>
  <c r="G3902" i="37"/>
  <c r="D3903" i="37" s="1"/>
  <c r="G3900" i="37"/>
  <c r="F3901" i="37" s="1"/>
  <c r="G3898" i="37"/>
  <c r="D3899" i="37" s="1"/>
  <c r="G3896" i="37"/>
  <c r="F3897" i="37" s="1"/>
  <c r="G3894" i="37"/>
  <c r="D3895" i="37" s="1"/>
  <c r="G3892" i="37"/>
  <c r="F3893" i="37" s="1"/>
  <c r="G3890" i="37"/>
  <c r="D3891" i="37" s="1"/>
  <c r="G3888" i="37"/>
  <c r="F3889" i="37" s="1"/>
  <c r="G3886" i="37"/>
  <c r="D3887" i="37" s="1"/>
  <c r="G3884" i="37"/>
  <c r="F3885" i="37" s="1"/>
  <c r="G3882" i="37"/>
  <c r="D3883" i="37" s="1"/>
  <c r="G3880" i="37"/>
  <c r="D3881" i="37" s="1"/>
  <c r="G3878" i="37"/>
  <c r="D3879" i="37" s="1"/>
  <c r="G3876" i="37"/>
  <c r="D3877" i="37" s="1"/>
  <c r="G3874" i="37"/>
  <c r="D3875" i="37" s="1"/>
  <c r="G3872" i="37"/>
  <c r="D3873" i="37" s="1"/>
  <c r="I3863" i="37"/>
  <c r="H3798" i="37" s="1"/>
  <c r="I3861" i="37"/>
  <c r="G3796" i="37" s="1"/>
  <c r="I3859" i="37"/>
  <c r="I3794" i="37" s="1"/>
  <c r="I3857" i="37"/>
  <c r="G3792" i="37" s="1"/>
  <c r="I3855" i="37"/>
  <c r="G3790" i="37" s="1"/>
  <c r="I3853" i="37"/>
  <c r="E3788" i="37" s="1"/>
  <c r="I3851" i="37"/>
  <c r="I3786" i="37" s="1"/>
  <c r="I3849" i="37"/>
  <c r="E3784" i="37" s="1"/>
  <c r="I3847" i="37"/>
  <c r="H3782" i="37" s="1"/>
  <c r="I3845" i="37"/>
  <c r="K3780" i="37" s="1"/>
  <c r="I3843" i="37"/>
  <c r="F3778" i="37" s="1"/>
  <c r="I3841" i="37"/>
  <c r="C3776" i="37" s="1"/>
  <c r="I3839" i="37"/>
  <c r="E3774" i="37" s="1"/>
  <c r="I3837" i="37"/>
  <c r="G3772" i="37" s="1"/>
  <c r="I3835" i="37"/>
  <c r="I3833" i="37"/>
  <c r="I3831" i="37"/>
  <c r="G3766" i="37" s="1"/>
  <c r="I3829" i="37"/>
  <c r="I3827" i="37"/>
  <c r="G3762" i="37" s="1"/>
  <c r="I3825" i="37"/>
  <c r="I3823" i="37"/>
  <c r="I3758" i="37" s="1"/>
  <c r="I3821" i="37"/>
  <c r="G3756" i="37" s="1"/>
  <c r="I3819" i="37"/>
  <c r="F3754" i="37" s="1"/>
  <c r="I3817" i="37"/>
  <c r="G3752" i="37" s="1"/>
  <c r="I3815" i="37"/>
  <c r="I3750" i="37" s="1"/>
  <c r="I3813" i="37"/>
  <c r="E3748" i="37" s="1"/>
  <c r="I3811" i="37"/>
  <c r="H3746" i="37" s="1"/>
  <c r="I3809" i="37"/>
  <c r="G3744" i="37" s="1"/>
  <c r="I3807" i="37"/>
  <c r="H3742" i="37" s="1"/>
  <c r="I3805" i="37"/>
  <c r="L3798" i="37"/>
  <c r="I3729" i="37"/>
  <c r="H3664" i="37" s="1"/>
  <c r="I3727" i="37"/>
  <c r="E3662" i="37" s="1"/>
  <c r="I3725" i="37"/>
  <c r="G3660" i="37" s="1"/>
  <c r="I3723" i="37"/>
  <c r="I3721" i="37"/>
  <c r="I3719" i="37"/>
  <c r="I3717" i="37"/>
  <c r="J3652" i="37" s="1"/>
  <c r="I3715" i="37"/>
  <c r="K3650" i="37" s="1"/>
  <c r="I3713" i="37"/>
  <c r="I3711" i="37"/>
  <c r="E3646" i="37" s="1"/>
  <c r="I3709" i="37"/>
  <c r="C3644" i="37" s="1"/>
  <c r="I3707" i="37"/>
  <c r="G3642" i="37" s="1"/>
  <c r="I3705" i="37"/>
  <c r="I3703" i="37"/>
  <c r="I3638" i="37" s="1"/>
  <c r="I3701" i="37"/>
  <c r="F3636" i="37" s="1"/>
  <c r="I3699" i="37"/>
  <c r="G3634" i="37" s="1"/>
  <c r="I3697" i="37"/>
  <c r="G3632" i="37" s="1"/>
  <c r="I3695" i="37"/>
  <c r="E3630" i="37" s="1"/>
  <c r="I3693" i="37"/>
  <c r="I3628" i="37" s="1"/>
  <c r="I3691" i="37"/>
  <c r="G3626" i="37" s="1"/>
  <c r="I3689" i="37"/>
  <c r="H3624" i="37" s="1"/>
  <c r="I3687" i="37"/>
  <c r="I3685" i="37"/>
  <c r="I3683" i="37"/>
  <c r="H3684" i="37" s="1"/>
  <c r="I3681" i="37"/>
  <c r="I3679" i="37"/>
  <c r="E3614" i="37" s="1"/>
  <c r="I3677" i="37"/>
  <c r="C3612" i="37" s="1"/>
  <c r="I3675" i="37"/>
  <c r="K3610" i="37" s="1"/>
  <c r="I3673" i="37"/>
  <c r="I3606" i="37"/>
  <c r="L3664" i="37"/>
  <c r="G3597" i="37"/>
  <c r="D3598" i="37" s="1"/>
  <c r="G3595" i="37"/>
  <c r="D3596" i="37" s="1"/>
  <c r="G3593" i="37"/>
  <c r="D3594" i="37" s="1"/>
  <c r="G3591" i="37"/>
  <c r="D3592" i="37" s="1"/>
  <c r="G3589" i="37"/>
  <c r="D3590" i="37" s="1"/>
  <c r="G3587" i="37"/>
  <c r="D3588" i="37" s="1"/>
  <c r="G3585" i="37"/>
  <c r="D3586" i="37" s="1"/>
  <c r="G3583" i="37"/>
  <c r="D3584" i="37" s="1"/>
  <c r="G3581" i="37"/>
  <c r="D3582" i="37" s="1"/>
  <c r="G3579" i="37"/>
  <c r="D3580" i="37" s="1"/>
  <c r="G3577" i="37"/>
  <c r="D3578" i="37" s="1"/>
  <c r="G3575" i="37"/>
  <c r="D3576" i="37" s="1"/>
  <c r="G3573" i="37"/>
  <c r="D3574" i="37" s="1"/>
  <c r="G3571" i="37"/>
  <c r="D3572" i="37" s="1"/>
  <c r="G3569" i="37"/>
  <c r="D3570" i="37" s="1"/>
  <c r="G3567" i="37"/>
  <c r="D3568" i="37" s="1"/>
  <c r="G3565" i="37"/>
  <c r="D3566" i="37" s="1"/>
  <c r="G3563" i="37"/>
  <c r="D3564" i="37" s="1"/>
  <c r="G3561" i="37"/>
  <c r="D3562" i="37" s="1"/>
  <c r="G3559" i="37"/>
  <c r="D3560" i="37" s="1"/>
  <c r="G3557" i="37"/>
  <c r="D3558" i="37" s="1"/>
  <c r="G3555" i="37"/>
  <c r="D3556" i="37" s="1"/>
  <c r="G3553" i="37"/>
  <c r="D3554" i="37" s="1"/>
  <c r="G3551" i="37"/>
  <c r="D3552" i="37" s="1"/>
  <c r="G3549" i="37"/>
  <c r="D3550" i="37" s="1"/>
  <c r="G3547" i="37"/>
  <c r="D3548" i="37" s="1"/>
  <c r="G3545" i="37"/>
  <c r="F3546" i="37" s="1"/>
  <c r="G3543" i="37"/>
  <c r="D3544" i="37" s="1"/>
  <c r="G3541" i="37"/>
  <c r="F3542" i="37" s="1"/>
  <c r="G3539" i="37"/>
  <c r="D3540" i="37" s="1"/>
  <c r="L3531" i="37"/>
  <c r="K3531" i="37"/>
  <c r="J3531" i="37"/>
  <c r="I3531" i="37"/>
  <c r="L3529" i="37"/>
  <c r="K3529" i="37"/>
  <c r="J3529" i="37"/>
  <c r="I3529" i="37"/>
  <c r="E3530" i="37" s="1"/>
  <c r="L3527" i="37"/>
  <c r="K3527" i="37"/>
  <c r="J3527" i="37"/>
  <c r="I3527" i="37"/>
  <c r="G3528" i="37" s="1"/>
  <c r="L3525" i="37"/>
  <c r="K3525" i="37"/>
  <c r="J3525" i="37"/>
  <c r="I3525" i="37"/>
  <c r="E3526" i="37" s="1"/>
  <c r="L3523" i="37"/>
  <c r="K3523" i="37"/>
  <c r="J3523" i="37"/>
  <c r="I3523" i="37"/>
  <c r="L3521" i="37"/>
  <c r="K3521" i="37"/>
  <c r="J3521" i="37"/>
  <c r="I3521" i="37"/>
  <c r="E3522" i="37" s="1"/>
  <c r="L3519" i="37"/>
  <c r="K3519" i="37"/>
  <c r="J3519" i="37"/>
  <c r="I3519" i="37"/>
  <c r="G3520" i="37" s="1"/>
  <c r="L3517" i="37"/>
  <c r="K3517" i="37"/>
  <c r="J3517" i="37"/>
  <c r="I3517" i="37"/>
  <c r="E3518" i="37" s="1"/>
  <c r="L3515" i="37"/>
  <c r="K3515" i="37"/>
  <c r="J3515" i="37"/>
  <c r="I3515" i="37"/>
  <c r="L3513" i="37"/>
  <c r="K3513" i="37"/>
  <c r="J3513" i="37"/>
  <c r="I3513" i="37"/>
  <c r="E3514" i="37" s="1"/>
  <c r="L3511" i="37"/>
  <c r="K3511" i="37"/>
  <c r="J3511" i="37"/>
  <c r="I3511" i="37"/>
  <c r="G3512" i="37" s="1"/>
  <c r="L3509" i="37"/>
  <c r="K3509" i="37"/>
  <c r="J3509" i="37"/>
  <c r="I3509" i="37"/>
  <c r="E3510" i="37" s="1"/>
  <c r="L3507" i="37"/>
  <c r="K3507" i="37"/>
  <c r="J3507" i="37"/>
  <c r="I3507" i="37"/>
  <c r="L3505" i="37"/>
  <c r="K3505" i="37"/>
  <c r="J3505" i="37"/>
  <c r="I3505" i="37"/>
  <c r="E3506" i="37" s="1"/>
  <c r="L3503" i="37"/>
  <c r="K3503" i="37"/>
  <c r="J3503" i="37"/>
  <c r="I3503" i="37"/>
  <c r="G3504" i="37" s="1"/>
  <c r="L3501" i="37"/>
  <c r="K3501" i="37"/>
  <c r="J3501" i="37"/>
  <c r="I3501" i="37"/>
  <c r="E3502" i="37" s="1"/>
  <c r="L3499" i="37"/>
  <c r="K3499" i="37"/>
  <c r="J3499" i="37"/>
  <c r="I3499" i="37"/>
  <c r="L3497" i="37"/>
  <c r="K3497" i="37"/>
  <c r="J3497" i="37"/>
  <c r="I3497" i="37"/>
  <c r="E3498" i="37" s="1"/>
  <c r="L3495" i="37"/>
  <c r="K3495" i="37"/>
  <c r="J3495" i="37"/>
  <c r="I3495" i="37"/>
  <c r="G3496" i="37" s="1"/>
  <c r="L3493" i="37"/>
  <c r="K3493" i="37"/>
  <c r="J3493" i="37"/>
  <c r="I3493" i="37"/>
  <c r="E3494" i="37" s="1"/>
  <c r="L3491" i="37"/>
  <c r="K3491" i="37"/>
  <c r="J3491" i="37"/>
  <c r="I3491" i="37"/>
  <c r="L3489" i="37"/>
  <c r="K3489" i="37"/>
  <c r="J3489" i="37"/>
  <c r="I3489" i="37"/>
  <c r="E3490" i="37" s="1"/>
  <c r="L3487" i="37"/>
  <c r="K3487" i="37"/>
  <c r="J3487" i="37"/>
  <c r="I3487" i="37"/>
  <c r="G3488" i="37" s="1"/>
  <c r="L3485" i="37"/>
  <c r="K3485" i="37"/>
  <c r="J3485" i="37"/>
  <c r="I3485" i="37"/>
  <c r="E3486" i="37" s="1"/>
  <c r="L3483" i="37"/>
  <c r="K3483" i="37"/>
  <c r="J3483" i="37"/>
  <c r="I3483" i="37"/>
  <c r="L3481" i="37"/>
  <c r="K3481" i="37"/>
  <c r="J3481" i="37"/>
  <c r="I3481" i="37"/>
  <c r="E3482" i="37" s="1"/>
  <c r="L3479" i="37"/>
  <c r="K3479" i="37"/>
  <c r="J3479" i="37"/>
  <c r="I3479" i="37"/>
  <c r="G3480" i="37" s="1"/>
  <c r="L3477" i="37"/>
  <c r="K3477" i="37"/>
  <c r="J3477" i="37"/>
  <c r="I3477" i="37"/>
  <c r="E3478" i="37" s="1"/>
  <c r="L3475" i="37"/>
  <c r="K3475" i="37"/>
  <c r="J3475" i="37"/>
  <c r="I3475" i="37"/>
  <c r="L3473" i="37"/>
  <c r="K3473" i="37"/>
  <c r="J3473" i="37"/>
  <c r="I3473" i="37"/>
  <c r="E3474" i="37" s="1"/>
  <c r="L3466" i="37"/>
  <c r="K3466" i="37"/>
  <c r="J3466" i="37"/>
  <c r="I3466" i="37"/>
  <c r="G3467" i="37" s="1"/>
  <c r="L3464" i="37"/>
  <c r="K3464" i="37"/>
  <c r="J3464" i="37"/>
  <c r="I3464" i="37"/>
  <c r="L3462" i="37"/>
  <c r="K3462" i="37"/>
  <c r="J3462" i="37"/>
  <c r="I3462" i="37"/>
  <c r="E3463" i="37" s="1"/>
  <c r="L3460" i="37"/>
  <c r="K3460" i="37"/>
  <c r="J3460" i="37"/>
  <c r="I3460" i="37"/>
  <c r="L3458" i="37"/>
  <c r="K3458" i="37"/>
  <c r="J3458" i="37"/>
  <c r="I3458" i="37"/>
  <c r="E3459" i="37" s="1"/>
  <c r="L3456" i="37"/>
  <c r="K3456" i="37"/>
  <c r="J3456" i="37"/>
  <c r="I3456" i="37"/>
  <c r="L3454" i="37"/>
  <c r="K3454" i="37"/>
  <c r="J3454" i="37"/>
  <c r="I3454" i="37"/>
  <c r="E3455" i="37" s="1"/>
  <c r="L3452" i="37"/>
  <c r="K3452" i="37"/>
  <c r="J3452" i="37"/>
  <c r="I3452" i="37"/>
  <c r="L3450" i="37"/>
  <c r="K3450" i="37"/>
  <c r="J3450" i="37"/>
  <c r="I3450" i="37"/>
  <c r="E3451" i="37" s="1"/>
  <c r="L3448" i="37"/>
  <c r="K3448" i="37"/>
  <c r="J3448" i="37"/>
  <c r="I3448" i="37"/>
  <c r="L3446" i="37"/>
  <c r="K3446" i="37"/>
  <c r="J3446" i="37"/>
  <c r="I3446" i="37"/>
  <c r="E3447" i="37" s="1"/>
  <c r="L3444" i="37"/>
  <c r="K3444" i="37"/>
  <c r="J3444" i="37"/>
  <c r="I3444" i="37"/>
  <c r="L3442" i="37"/>
  <c r="K3442" i="37"/>
  <c r="J3442" i="37"/>
  <c r="I3442" i="37"/>
  <c r="L3440" i="37"/>
  <c r="K3440" i="37"/>
  <c r="J3440" i="37"/>
  <c r="I3440" i="37"/>
  <c r="H3441" i="37" s="1"/>
  <c r="L3438" i="37"/>
  <c r="K3438" i="37"/>
  <c r="J3438" i="37"/>
  <c r="I3438" i="37"/>
  <c r="H3439" i="37" s="1"/>
  <c r="L3436" i="37"/>
  <c r="K3436" i="37"/>
  <c r="J3436" i="37"/>
  <c r="I3436" i="37"/>
  <c r="H3437" i="37" s="1"/>
  <c r="L3434" i="37"/>
  <c r="K3434" i="37"/>
  <c r="J3434" i="37"/>
  <c r="I3434" i="37"/>
  <c r="H3435" i="37" s="1"/>
  <c r="L3432" i="37"/>
  <c r="K3432" i="37"/>
  <c r="J3432" i="37"/>
  <c r="H3433" i="37"/>
  <c r="L3430" i="37"/>
  <c r="K3430" i="37"/>
  <c r="J3430" i="37"/>
  <c r="I3430" i="37"/>
  <c r="H3431" i="37" s="1"/>
  <c r="L3428" i="37"/>
  <c r="K3428" i="37"/>
  <c r="J3428" i="37"/>
  <c r="I3428" i="37"/>
  <c r="H3429" i="37" s="1"/>
  <c r="L3426" i="37"/>
  <c r="K3426" i="37"/>
  <c r="J3426" i="37"/>
  <c r="I3426" i="37"/>
  <c r="H3427" i="37" s="1"/>
  <c r="L3424" i="37"/>
  <c r="K3424" i="37"/>
  <c r="J3424" i="37"/>
  <c r="I3424" i="37"/>
  <c r="H3425" i="37" s="1"/>
  <c r="L3422" i="37"/>
  <c r="K3422" i="37"/>
  <c r="J3422" i="37"/>
  <c r="I3422" i="37"/>
  <c r="H3423" i="37" s="1"/>
  <c r="L3420" i="37"/>
  <c r="K3420" i="37"/>
  <c r="J3420" i="37"/>
  <c r="I3420" i="37"/>
  <c r="H3421" i="37" s="1"/>
  <c r="L3418" i="37"/>
  <c r="K3418" i="37"/>
  <c r="J3418" i="37"/>
  <c r="I3418" i="37"/>
  <c r="H3419" i="37" s="1"/>
  <c r="L3416" i="37"/>
  <c r="K3416" i="37"/>
  <c r="J3416" i="37"/>
  <c r="I3416" i="37"/>
  <c r="H3417" i="37" s="1"/>
  <c r="L3414" i="37"/>
  <c r="K3414" i="37"/>
  <c r="J3414" i="37"/>
  <c r="I3414" i="37"/>
  <c r="H3415" i="37" s="1"/>
  <c r="L3412" i="37"/>
  <c r="K3412" i="37"/>
  <c r="J3412" i="37"/>
  <c r="I3412" i="37"/>
  <c r="H3413" i="37" s="1"/>
  <c r="L3410" i="37"/>
  <c r="K3410" i="37"/>
  <c r="J3410" i="37"/>
  <c r="I3410" i="37"/>
  <c r="H3411" i="37" s="1"/>
  <c r="L3408" i="37"/>
  <c r="K3408" i="37"/>
  <c r="J3408" i="37"/>
  <c r="I3408" i="37"/>
  <c r="H3409" i="37" s="1"/>
  <c r="L3271" i="37"/>
  <c r="K3271" i="37"/>
  <c r="J3271" i="37"/>
  <c r="I3271" i="37"/>
  <c r="L3269" i="37"/>
  <c r="K3269" i="37"/>
  <c r="J3269" i="37"/>
  <c r="I3269" i="37"/>
  <c r="G3270" i="37" s="1"/>
  <c r="L3267" i="37"/>
  <c r="K3267" i="37"/>
  <c r="J3267" i="37"/>
  <c r="I3267" i="37"/>
  <c r="H3268" i="37" s="1"/>
  <c r="L3265" i="37"/>
  <c r="K3265" i="37"/>
  <c r="J3265" i="37"/>
  <c r="I3265" i="37"/>
  <c r="G3266" i="37" s="1"/>
  <c r="L3263" i="37"/>
  <c r="K3263" i="37"/>
  <c r="J3263" i="37"/>
  <c r="I3263" i="37"/>
  <c r="L3261" i="37"/>
  <c r="K3261" i="37"/>
  <c r="J3261" i="37"/>
  <c r="I3261" i="37"/>
  <c r="G3262" i="37" s="1"/>
  <c r="L3259" i="37"/>
  <c r="K3259" i="37"/>
  <c r="J3259" i="37"/>
  <c r="I3259" i="37"/>
  <c r="F3260" i="37" s="1"/>
  <c r="L3257" i="37"/>
  <c r="K3257" i="37"/>
  <c r="J3257" i="37"/>
  <c r="I3257" i="37"/>
  <c r="H3258" i="37" s="1"/>
  <c r="L3255" i="37"/>
  <c r="K3255" i="37"/>
  <c r="J3255" i="37"/>
  <c r="I3255" i="37"/>
  <c r="L3253" i="37"/>
  <c r="K3253" i="37"/>
  <c r="J3253" i="37"/>
  <c r="I3253" i="37"/>
  <c r="G3254" i="37" s="1"/>
  <c r="L3251" i="37"/>
  <c r="K3251" i="37"/>
  <c r="J3251" i="37"/>
  <c r="I3251" i="37"/>
  <c r="H3252" i="37" s="1"/>
  <c r="L3249" i="37"/>
  <c r="K3249" i="37"/>
  <c r="J3249" i="37"/>
  <c r="I3249" i="37"/>
  <c r="G3250" i="37" s="1"/>
  <c r="L3247" i="37"/>
  <c r="K3247" i="37"/>
  <c r="J3247" i="37"/>
  <c r="I3247" i="37"/>
  <c r="L3245" i="37"/>
  <c r="K3245" i="37"/>
  <c r="J3245" i="37"/>
  <c r="I3245" i="37"/>
  <c r="G3246" i="37" s="1"/>
  <c r="L3243" i="37"/>
  <c r="K3243" i="37"/>
  <c r="J3243" i="37"/>
  <c r="I3243" i="37"/>
  <c r="F3244" i="37" s="1"/>
  <c r="L3241" i="37"/>
  <c r="K3241" i="37"/>
  <c r="J3241" i="37"/>
  <c r="I3241" i="37"/>
  <c r="G3242" i="37" s="1"/>
  <c r="L3239" i="37"/>
  <c r="K3239" i="37"/>
  <c r="J3239" i="37"/>
  <c r="I3239" i="37"/>
  <c r="L3237" i="37"/>
  <c r="K3237" i="37"/>
  <c r="J3237" i="37"/>
  <c r="I3237" i="37"/>
  <c r="G3238" i="37" s="1"/>
  <c r="L3235" i="37"/>
  <c r="K3235" i="37"/>
  <c r="J3235" i="37"/>
  <c r="I3235" i="37"/>
  <c r="H3236" i="37" s="1"/>
  <c r="L3233" i="37"/>
  <c r="K3233" i="37"/>
  <c r="J3233" i="37"/>
  <c r="I3233" i="37"/>
  <c r="G3234" i="37" s="1"/>
  <c r="L3231" i="37"/>
  <c r="K3231" i="37"/>
  <c r="J3231" i="37"/>
  <c r="I3231" i="37"/>
  <c r="L3229" i="37"/>
  <c r="K3229" i="37"/>
  <c r="J3229" i="37"/>
  <c r="I3229" i="37"/>
  <c r="G3230" i="37" s="1"/>
  <c r="L3227" i="37"/>
  <c r="K3227" i="37"/>
  <c r="J3227" i="37"/>
  <c r="I3227" i="37"/>
  <c r="F3228" i="37" s="1"/>
  <c r="L3225" i="37"/>
  <c r="K3225" i="37"/>
  <c r="J3225" i="37"/>
  <c r="I3225" i="37"/>
  <c r="G3226" i="37" s="1"/>
  <c r="L3223" i="37"/>
  <c r="K3223" i="37"/>
  <c r="J3223" i="37"/>
  <c r="I3223" i="37"/>
  <c r="L3221" i="37"/>
  <c r="K3221" i="37"/>
  <c r="J3221" i="37"/>
  <c r="I3221" i="37"/>
  <c r="H3222" i="37" s="1"/>
  <c r="L3219" i="37"/>
  <c r="K3219" i="37"/>
  <c r="J3219" i="37"/>
  <c r="I3219" i="37"/>
  <c r="H3220" i="37" s="1"/>
  <c r="L3217" i="37"/>
  <c r="K3217" i="37"/>
  <c r="J3217" i="37"/>
  <c r="I3217" i="37"/>
  <c r="H3218" i="37" s="1"/>
  <c r="L3215" i="37"/>
  <c r="K3215" i="37"/>
  <c r="J3215" i="37"/>
  <c r="I3215" i="37"/>
  <c r="L3213" i="37"/>
  <c r="K3213" i="37"/>
  <c r="J3213" i="37"/>
  <c r="I3213" i="37"/>
  <c r="L3206" i="37"/>
  <c r="K3206" i="37"/>
  <c r="J3206" i="37"/>
  <c r="I3206" i="37"/>
  <c r="H3207" i="37" s="1"/>
  <c r="L3204" i="37"/>
  <c r="K3204" i="37"/>
  <c r="J3204" i="37"/>
  <c r="I3204" i="37"/>
  <c r="G3205" i="37" s="1"/>
  <c r="L3202" i="37"/>
  <c r="K3202" i="37"/>
  <c r="J3202" i="37"/>
  <c r="I3202" i="37"/>
  <c r="L3200" i="37"/>
  <c r="K3200" i="37"/>
  <c r="J3200" i="37"/>
  <c r="I3200" i="37"/>
  <c r="G3201" i="37" s="1"/>
  <c r="L3198" i="37"/>
  <c r="K3198" i="37"/>
  <c r="J3198" i="37"/>
  <c r="I3198" i="37"/>
  <c r="H3199" i="37" s="1"/>
  <c r="L3196" i="37"/>
  <c r="K3196" i="37"/>
  <c r="J3196" i="37"/>
  <c r="I3196" i="37"/>
  <c r="G3197" i="37" s="1"/>
  <c r="L3194" i="37"/>
  <c r="K3194" i="37"/>
  <c r="J3194" i="37"/>
  <c r="I3194" i="37"/>
  <c r="L3192" i="37"/>
  <c r="K3192" i="37"/>
  <c r="J3192" i="37"/>
  <c r="I3192" i="37"/>
  <c r="G3193" i="37" s="1"/>
  <c r="L3190" i="37"/>
  <c r="K3190" i="37"/>
  <c r="J3190" i="37"/>
  <c r="I3190" i="37"/>
  <c r="H3191" i="37" s="1"/>
  <c r="L3188" i="37"/>
  <c r="K3188" i="37"/>
  <c r="J3188" i="37"/>
  <c r="I3188" i="37"/>
  <c r="G3189" i="37" s="1"/>
  <c r="L3186" i="37"/>
  <c r="K3186" i="37"/>
  <c r="J3186" i="37"/>
  <c r="I3186" i="37"/>
  <c r="L3184" i="37"/>
  <c r="K3184" i="37"/>
  <c r="J3184" i="37"/>
  <c r="I3184" i="37"/>
  <c r="G3185" i="37" s="1"/>
  <c r="L3182" i="37"/>
  <c r="K3182" i="37"/>
  <c r="J3182" i="37"/>
  <c r="I3182" i="37"/>
  <c r="H3183" i="37" s="1"/>
  <c r="L3180" i="37"/>
  <c r="K3180" i="37"/>
  <c r="J3180" i="37"/>
  <c r="I3180" i="37"/>
  <c r="G3181" i="37" s="1"/>
  <c r="L3178" i="37"/>
  <c r="K3178" i="37"/>
  <c r="J3178" i="37"/>
  <c r="I3178" i="37"/>
  <c r="L3176" i="37"/>
  <c r="K3176" i="37"/>
  <c r="J3176" i="37"/>
  <c r="I3176" i="37"/>
  <c r="G3177" i="37" s="1"/>
  <c r="L3174" i="37"/>
  <c r="K3174" i="37"/>
  <c r="J3174" i="37"/>
  <c r="I3174" i="37"/>
  <c r="H3175" i="37" s="1"/>
  <c r="L3172" i="37"/>
  <c r="K3172" i="37"/>
  <c r="J3172" i="37"/>
  <c r="I3172" i="37"/>
  <c r="G3173" i="37" s="1"/>
  <c r="L3170" i="37"/>
  <c r="K3170" i="37"/>
  <c r="J3170" i="37"/>
  <c r="I3170" i="37"/>
  <c r="L3168" i="37"/>
  <c r="K3168" i="37"/>
  <c r="J3168" i="37"/>
  <c r="I3168" i="37"/>
  <c r="G3169" i="37" s="1"/>
  <c r="L3166" i="37"/>
  <c r="K3166" i="37"/>
  <c r="J3166" i="37"/>
  <c r="I3166" i="37"/>
  <c r="H3167" i="37" s="1"/>
  <c r="L3164" i="37"/>
  <c r="K3164" i="37"/>
  <c r="J3164" i="37"/>
  <c r="I3164" i="37"/>
  <c r="G3165" i="37" s="1"/>
  <c r="L3162" i="37"/>
  <c r="K3162" i="37"/>
  <c r="J3162" i="37"/>
  <c r="I3162" i="37"/>
  <c r="L3160" i="37"/>
  <c r="K3160" i="37"/>
  <c r="J3160" i="37"/>
  <c r="I3160" i="37"/>
  <c r="G3161" i="37" s="1"/>
  <c r="L3158" i="37"/>
  <c r="K3158" i="37"/>
  <c r="J3158" i="37"/>
  <c r="I3158" i="37"/>
  <c r="H3159" i="37" s="1"/>
  <c r="L3156" i="37"/>
  <c r="K3156" i="37"/>
  <c r="J3156" i="37"/>
  <c r="I3156" i="37"/>
  <c r="G3157" i="37" s="1"/>
  <c r="L3154" i="37"/>
  <c r="K3154" i="37"/>
  <c r="J3154" i="37"/>
  <c r="I3154" i="37"/>
  <c r="L3152" i="37"/>
  <c r="K3152" i="37"/>
  <c r="J3152" i="37"/>
  <c r="I3152" i="37"/>
  <c r="G3153" i="37" s="1"/>
  <c r="L3150" i="37"/>
  <c r="K3150" i="37"/>
  <c r="J3150" i="37"/>
  <c r="I3150" i="37"/>
  <c r="H3151" i="37" s="1"/>
  <c r="L3148" i="37"/>
  <c r="K3148" i="37"/>
  <c r="J3148" i="37"/>
  <c r="I3148" i="37"/>
  <c r="G3149" i="37" s="1"/>
  <c r="J3141" i="37"/>
  <c r="I3141" i="37"/>
  <c r="H3141" i="37"/>
  <c r="D3142" i="37" s="1"/>
  <c r="J3139" i="37"/>
  <c r="I3139" i="37"/>
  <c r="H3139" i="37"/>
  <c r="E3140" i="37" s="1"/>
  <c r="J3137" i="37"/>
  <c r="I3137" i="37"/>
  <c r="H3137" i="37"/>
  <c r="D3138" i="37" s="1"/>
  <c r="J3135" i="37"/>
  <c r="I3135" i="37"/>
  <c r="H3135" i="37"/>
  <c r="J3133" i="37"/>
  <c r="I3133" i="37"/>
  <c r="H3133" i="37"/>
  <c r="D3134" i="37" s="1"/>
  <c r="J3131" i="37"/>
  <c r="I3131" i="37"/>
  <c r="H3131" i="37"/>
  <c r="J3129" i="37"/>
  <c r="I3129" i="37"/>
  <c r="H3129" i="37"/>
  <c r="D3130" i="37" s="1"/>
  <c r="J3127" i="37"/>
  <c r="I3127" i="37"/>
  <c r="H3127" i="37"/>
  <c r="J3125" i="37"/>
  <c r="I3125" i="37"/>
  <c r="H3125" i="37"/>
  <c r="D3126" i="37" s="1"/>
  <c r="J3123" i="37"/>
  <c r="I3123" i="37"/>
  <c r="H3123" i="37"/>
  <c r="E3124" i="37" s="1"/>
  <c r="J3121" i="37"/>
  <c r="I3121" i="37"/>
  <c r="H3121" i="37"/>
  <c r="D3122" i="37" s="1"/>
  <c r="J3119" i="37"/>
  <c r="I3119" i="37"/>
  <c r="H3119" i="37"/>
  <c r="J3117" i="37"/>
  <c r="I3117" i="37"/>
  <c r="H3117" i="37"/>
  <c r="D3118" i="37" s="1"/>
  <c r="J3115" i="37"/>
  <c r="I3115" i="37"/>
  <c r="H3115" i="37"/>
  <c r="J3113" i="37"/>
  <c r="I3113" i="37"/>
  <c r="H3113" i="37"/>
  <c r="D3114" i="37" s="1"/>
  <c r="J3111" i="37"/>
  <c r="I3111" i="37"/>
  <c r="H3111" i="37"/>
  <c r="G3112" i="37" s="1"/>
  <c r="J3109" i="37"/>
  <c r="I3109" i="37"/>
  <c r="H3109" i="37"/>
  <c r="F3110" i="37" s="1"/>
  <c r="J3107" i="37"/>
  <c r="I3107" i="37"/>
  <c r="H3107" i="37"/>
  <c r="E3108" i="37" s="1"/>
  <c r="J3105" i="37"/>
  <c r="I3105" i="37"/>
  <c r="H3105" i="37"/>
  <c r="F3106" i="37" s="1"/>
  <c r="J3103" i="37"/>
  <c r="I3103" i="37"/>
  <c r="H3103" i="37"/>
  <c r="F3104" i="37" s="1"/>
  <c r="J3101" i="37"/>
  <c r="I3101" i="37"/>
  <c r="H3101" i="37"/>
  <c r="F3102" i="37" s="1"/>
  <c r="J3099" i="37"/>
  <c r="I3099" i="37"/>
  <c r="H3099" i="37"/>
  <c r="J3097" i="37"/>
  <c r="I3097" i="37"/>
  <c r="H3097" i="37"/>
  <c r="F3098" i="37" s="1"/>
  <c r="J3095" i="37"/>
  <c r="I3095" i="37"/>
  <c r="H3095" i="37"/>
  <c r="F3096" i="37" s="1"/>
  <c r="J3093" i="37"/>
  <c r="I3093" i="37"/>
  <c r="H3093" i="37"/>
  <c r="F3094" i="37" s="1"/>
  <c r="J3091" i="37"/>
  <c r="I3091" i="37"/>
  <c r="H3091" i="37"/>
  <c r="E3092" i="37" s="1"/>
  <c r="J3089" i="37"/>
  <c r="I3089" i="37"/>
  <c r="H3089" i="37"/>
  <c r="F3090" i="37" s="1"/>
  <c r="J3087" i="37"/>
  <c r="I3087" i="37"/>
  <c r="H3087" i="37"/>
  <c r="G3088" i="37" s="1"/>
  <c r="J3085" i="37"/>
  <c r="I3085" i="37"/>
  <c r="H3085" i="37"/>
  <c r="F3086" i="37" s="1"/>
  <c r="J3083" i="37"/>
  <c r="I3083" i="37"/>
  <c r="H3083" i="37"/>
  <c r="L3076" i="37"/>
  <c r="K3076" i="37"/>
  <c r="J3076" i="37"/>
  <c r="I3076" i="37"/>
  <c r="G3077" i="37" s="1"/>
  <c r="L3074" i="37"/>
  <c r="K3074" i="37"/>
  <c r="J3074" i="37"/>
  <c r="I3074" i="37"/>
  <c r="H3075" i="37" s="1"/>
  <c r="L3072" i="37"/>
  <c r="K3072" i="37"/>
  <c r="J3072" i="37"/>
  <c r="I3072" i="37"/>
  <c r="G3073" i="37" s="1"/>
  <c r="L3070" i="37"/>
  <c r="K3070" i="37"/>
  <c r="J3070" i="37"/>
  <c r="I3070" i="37"/>
  <c r="L3068" i="37"/>
  <c r="K3068" i="37"/>
  <c r="J3068" i="37"/>
  <c r="I3068" i="37"/>
  <c r="G3069" i="37" s="1"/>
  <c r="L3066" i="37"/>
  <c r="K3066" i="37"/>
  <c r="J3066" i="37"/>
  <c r="I3066" i="37"/>
  <c r="H3067" i="37" s="1"/>
  <c r="L3064" i="37"/>
  <c r="K3064" i="37"/>
  <c r="J3064" i="37"/>
  <c r="I3064" i="37"/>
  <c r="G3065" i="37" s="1"/>
  <c r="L3062" i="37"/>
  <c r="K3062" i="37"/>
  <c r="J3062" i="37"/>
  <c r="I3062" i="37"/>
  <c r="L3060" i="37"/>
  <c r="K3060" i="37"/>
  <c r="J3060" i="37"/>
  <c r="I3060" i="37"/>
  <c r="G3061" i="37" s="1"/>
  <c r="L3058" i="37"/>
  <c r="K3058" i="37"/>
  <c r="J3058" i="37"/>
  <c r="I3058" i="37"/>
  <c r="H3059" i="37" s="1"/>
  <c r="L3056" i="37"/>
  <c r="K3056" i="37"/>
  <c r="J3056" i="37"/>
  <c r="I3056" i="37"/>
  <c r="G3057" i="37" s="1"/>
  <c r="L3054" i="37"/>
  <c r="K3054" i="37"/>
  <c r="J3054" i="37"/>
  <c r="I3054" i="37"/>
  <c r="L3052" i="37"/>
  <c r="K3052" i="37"/>
  <c r="J3052" i="37"/>
  <c r="I3052" i="37"/>
  <c r="G3053" i="37" s="1"/>
  <c r="L3050" i="37"/>
  <c r="K3050" i="37"/>
  <c r="J3050" i="37"/>
  <c r="I3050" i="37"/>
  <c r="H3051" i="37" s="1"/>
  <c r="L3048" i="37"/>
  <c r="K3048" i="37"/>
  <c r="J3048" i="37"/>
  <c r="I3048" i="37"/>
  <c r="G3049" i="37" s="1"/>
  <c r="L3046" i="37"/>
  <c r="K3046" i="37"/>
  <c r="J3046" i="37"/>
  <c r="I3046" i="37"/>
  <c r="L3044" i="37"/>
  <c r="K3044" i="37"/>
  <c r="J3044" i="37"/>
  <c r="I3044" i="37"/>
  <c r="G3045" i="37" s="1"/>
  <c r="L3042" i="37"/>
  <c r="K3042" i="37"/>
  <c r="J3042" i="37"/>
  <c r="I3042" i="37"/>
  <c r="H3043" i="37" s="1"/>
  <c r="L3040" i="37"/>
  <c r="K3040" i="37"/>
  <c r="J3040" i="37"/>
  <c r="I3040" i="37"/>
  <c r="G3041" i="37" s="1"/>
  <c r="L3038" i="37"/>
  <c r="K3038" i="37"/>
  <c r="J3038" i="37"/>
  <c r="I3038" i="37"/>
  <c r="L3036" i="37"/>
  <c r="K3036" i="37"/>
  <c r="J3036" i="37"/>
  <c r="I3036" i="37"/>
  <c r="G3037" i="37" s="1"/>
  <c r="L3034" i="37"/>
  <c r="K3034" i="37"/>
  <c r="J3034" i="37"/>
  <c r="I3034" i="37"/>
  <c r="H3035" i="37" s="1"/>
  <c r="L3032" i="37"/>
  <c r="K3032" i="37"/>
  <c r="J3032" i="37"/>
  <c r="I3032" i="37"/>
  <c r="G3033" i="37" s="1"/>
  <c r="L3030" i="37"/>
  <c r="K3030" i="37"/>
  <c r="J3030" i="37"/>
  <c r="I3030" i="37"/>
  <c r="L3028" i="37"/>
  <c r="K3028" i="37"/>
  <c r="J3028" i="37"/>
  <c r="I3028" i="37"/>
  <c r="G3029" i="37" s="1"/>
  <c r="L3026" i="37"/>
  <c r="K3026" i="37"/>
  <c r="J3026" i="37"/>
  <c r="I3026" i="37"/>
  <c r="H3027" i="37" s="1"/>
  <c r="L3024" i="37"/>
  <c r="K3024" i="37"/>
  <c r="J3024" i="37"/>
  <c r="I3024" i="37"/>
  <c r="G3025" i="37" s="1"/>
  <c r="L3022" i="37"/>
  <c r="K3022" i="37"/>
  <c r="J3022" i="37"/>
  <c r="I3022" i="37"/>
  <c r="L3020" i="37"/>
  <c r="K3020" i="37"/>
  <c r="J3020" i="37"/>
  <c r="I3020" i="37"/>
  <c r="G3021" i="37" s="1"/>
  <c r="L3018" i="37"/>
  <c r="K3018" i="37"/>
  <c r="J3018" i="37"/>
  <c r="I3018" i="37"/>
  <c r="L3010" i="37"/>
  <c r="K3010" i="37"/>
  <c r="J3010" i="37"/>
  <c r="I3010" i="37"/>
  <c r="G3011" i="37" s="1"/>
  <c r="L3008" i="37"/>
  <c r="K3008" i="37"/>
  <c r="J3008" i="37"/>
  <c r="I3008" i="37"/>
  <c r="H3009" i="37" s="1"/>
  <c r="L3006" i="37"/>
  <c r="K3006" i="37"/>
  <c r="J3006" i="37"/>
  <c r="I3006" i="37"/>
  <c r="G3007" i="37" s="1"/>
  <c r="L3004" i="37"/>
  <c r="K3004" i="37"/>
  <c r="J3004" i="37"/>
  <c r="I3004" i="37"/>
  <c r="L3002" i="37"/>
  <c r="K3002" i="37"/>
  <c r="J3002" i="37"/>
  <c r="I3002" i="37"/>
  <c r="G3003" i="37" s="1"/>
  <c r="L3000" i="37"/>
  <c r="K3000" i="37"/>
  <c r="J3000" i="37"/>
  <c r="I3000" i="37"/>
  <c r="H3001" i="37" s="1"/>
  <c r="L2998" i="37"/>
  <c r="K2998" i="37"/>
  <c r="J2998" i="37"/>
  <c r="I2998" i="37"/>
  <c r="G2999" i="37" s="1"/>
  <c r="L2996" i="37"/>
  <c r="K2996" i="37"/>
  <c r="J2996" i="37"/>
  <c r="I2996" i="37"/>
  <c r="L2994" i="37"/>
  <c r="K2994" i="37"/>
  <c r="J2994" i="37"/>
  <c r="I2994" i="37"/>
  <c r="G2995" i="37" s="1"/>
  <c r="L2992" i="37"/>
  <c r="K2992" i="37"/>
  <c r="J2992" i="37"/>
  <c r="I2992" i="37"/>
  <c r="H2993" i="37" s="1"/>
  <c r="L2990" i="37"/>
  <c r="K2990" i="37"/>
  <c r="J2990" i="37"/>
  <c r="I2990" i="37"/>
  <c r="G2991" i="37" s="1"/>
  <c r="L2988" i="37"/>
  <c r="K2988" i="37"/>
  <c r="J2988" i="37"/>
  <c r="I2988" i="37"/>
  <c r="L2986" i="37"/>
  <c r="K2986" i="37"/>
  <c r="J2986" i="37"/>
  <c r="I2986" i="37"/>
  <c r="G2987" i="37" s="1"/>
  <c r="L2984" i="37"/>
  <c r="K2984" i="37"/>
  <c r="J2984" i="37"/>
  <c r="I2984" i="37"/>
  <c r="H2985" i="37" s="1"/>
  <c r="L2982" i="37"/>
  <c r="K2982" i="37"/>
  <c r="J2982" i="37"/>
  <c r="I2982" i="37"/>
  <c r="G2983" i="37" s="1"/>
  <c r="L2980" i="37"/>
  <c r="K2980" i="37"/>
  <c r="J2980" i="37"/>
  <c r="I2980" i="37"/>
  <c r="L2978" i="37"/>
  <c r="K2978" i="37"/>
  <c r="J2978" i="37"/>
  <c r="I2978" i="37"/>
  <c r="G2979" i="37" s="1"/>
  <c r="L2976" i="37"/>
  <c r="K2976" i="37"/>
  <c r="J2976" i="37"/>
  <c r="I2976" i="37"/>
  <c r="H2977" i="37" s="1"/>
  <c r="L2974" i="37"/>
  <c r="K2974" i="37"/>
  <c r="J2974" i="37"/>
  <c r="I2974" i="37"/>
  <c r="G2975" i="37" s="1"/>
  <c r="L2972" i="37"/>
  <c r="K2972" i="37"/>
  <c r="J2972" i="37"/>
  <c r="I2972" i="37"/>
  <c r="L2970" i="37"/>
  <c r="K2970" i="37"/>
  <c r="J2970" i="37"/>
  <c r="I2970" i="37"/>
  <c r="G2971" i="37" s="1"/>
  <c r="L2968" i="37"/>
  <c r="K2968" i="37"/>
  <c r="J2968" i="37"/>
  <c r="I2968" i="37"/>
  <c r="H2969" i="37" s="1"/>
  <c r="L2966" i="37"/>
  <c r="K2966" i="37"/>
  <c r="J2966" i="37"/>
  <c r="I2966" i="37"/>
  <c r="G2967" i="37" s="1"/>
  <c r="L2964" i="37"/>
  <c r="K2964" i="37"/>
  <c r="J2964" i="37"/>
  <c r="I2964" i="37"/>
  <c r="L2962" i="37"/>
  <c r="K2962" i="37"/>
  <c r="J2962" i="37"/>
  <c r="I2962" i="37"/>
  <c r="G2963" i="37" s="1"/>
  <c r="L2960" i="37"/>
  <c r="K2960" i="37"/>
  <c r="J2960" i="37"/>
  <c r="I2960" i="37"/>
  <c r="L2958" i="37"/>
  <c r="K2958" i="37"/>
  <c r="J2958" i="37"/>
  <c r="I2958" i="37"/>
  <c r="G2959" i="37" s="1"/>
  <c r="L2956" i="37"/>
  <c r="K2956" i="37"/>
  <c r="J2956" i="37"/>
  <c r="I2956" i="37"/>
  <c r="H2957" i="37" s="1"/>
  <c r="L2954" i="37"/>
  <c r="K2954" i="37"/>
  <c r="J2954" i="37"/>
  <c r="I2954" i="37"/>
  <c r="G2955" i="37" s="1"/>
  <c r="L2952" i="37"/>
  <c r="K2952" i="37"/>
  <c r="J2952" i="37"/>
  <c r="I2952" i="37"/>
  <c r="L2945" i="37"/>
  <c r="K2945" i="37"/>
  <c r="J2945" i="37"/>
  <c r="I2945" i="37"/>
  <c r="G2946" i="37" s="1"/>
  <c r="L2943" i="37"/>
  <c r="K2943" i="37"/>
  <c r="J2943" i="37"/>
  <c r="I2943" i="37"/>
  <c r="H2944" i="37" s="1"/>
  <c r="L2941" i="37"/>
  <c r="K2941" i="37"/>
  <c r="J2941" i="37"/>
  <c r="I2941" i="37"/>
  <c r="G2942" i="37" s="1"/>
  <c r="L2939" i="37"/>
  <c r="K2939" i="37"/>
  <c r="J2939" i="37"/>
  <c r="I2939" i="37"/>
  <c r="L2937" i="37"/>
  <c r="K2937" i="37"/>
  <c r="J2937" i="37"/>
  <c r="I2937" i="37"/>
  <c r="G2938" i="37" s="1"/>
  <c r="L2935" i="37"/>
  <c r="K2935" i="37"/>
  <c r="J2935" i="37"/>
  <c r="I2935" i="37"/>
  <c r="H2936" i="37" s="1"/>
  <c r="L2933" i="37"/>
  <c r="K2933" i="37"/>
  <c r="J2933" i="37"/>
  <c r="I2933" i="37"/>
  <c r="G2934" i="37" s="1"/>
  <c r="L2931" i="37"/>
  <c r="K2931" i="37"/>
  <c r="J2931" i="37"/>
  <c r="I2931" i="37"/>
  <c r="L2929" i="37"/>
  <c r="K2929" i="37"/>
  <c r="J2929" i="37"/>
  <c r="I2929" i="37"/>
  <c r="G2930" i="37" s="1"/>
  <c r="L2927" i="37"/>
  <c r="K2927" i="37"/>
  <c r="J2927" i="37"/>
  <c r="I2927" i="37"/>
  <c r="H2928" i="37" s="1"/>
  <c r="L2925" i="37"/>
  <c r="K2925" i="37"/>
  <c r="J2925" i="37"/>
  <c r="I2925" i="37"/>
  <c r="G2926" i="37" s="1"/>
  <c r="L2923" i="37"/>
  <c r="K2923" i="37"/>
  <c r="J2923" i="37"/>
  <c r="I2923" i="37"/>
  <c r="L2921" i="37"/>
  <c r="K2921" i="37"/>
  <c r="J2921" i="37"/>
  <c r="I2921" i="37"/>
  <c r="G2922" i="37" s="1"/>
  <c r="L2919" i="37"/>
  <c r="K2919" i="37"/>
  <c r="J2919" i="37"/>
  <c r="I2919" i="37"/>
  <c r="H2920" i="37" s="1"/>
  <c r="L2917" i="37"/>
  <c r="K2917" i="37"/>
  <c r="J2917" i="37"/>
  <c r="I2917" i="37"/>
  <c r="G2918" i="37" s="1"/>
  <c r="L2915" i="37"/>
  <c r="K2915" i="37"/>
  <c r="J2915" i="37"/>
  <c r="I2915" i="37"/>
  <c r="L2913" i="37"/>
  <c r="K2913" i="37"/>
  <c r="J2913" i="37"/>
  <c r="I2913" i="37"/>
  <c r="G2914" i="37" s="1"/>
  <c r="L2911" i="37"/>
  <c r="K2911" i="37"/>
  <c r="J2911" i="37"/>
  <c r="I2911" i="37"/>
  <c r="H2912" i="37" s="1"/>
  <c r="L2909" i="37"/>
  <c r="K2909" i="37"/>
  <c r="J2909" i="37"/>
  <c r="I2909" i="37"/>
  <c r="G2910" i="37" s="1"/>
  <c r="L2907" i="37"/>
  <c r="K2907" i="37"/>
  <c r="J2907" i="37"/>
  <c r="I2907" i="37"/>
  <c r="L2905" i="37"/>
  <c r="K2905" i="37"/>
  <c r="J2905" i="37"/>
  <c r="I2905" i="37"/>
  <c r="G2906" i="37" s="1"/>
  <c r="L2903" i="37"/>
  <c r="K2903" i="37"/>
  <c r="J2903" i="37"/>
  <c r="I2903" i="37"/>
  <c r="H2904" i="37" s="1"/>
  <c r="L2901" i="37"/>
  <c r="K2901" i="37"/>
  <c r="J2901" i="37"/>
  <c r="I2901" i="37"/>
  <c r="G2902" i="37" s="1"/>
  <c r="L2899" i="37"/>
  <c r="K2899" i="37"/>
  <c r="J2899" i="37"/>
  <c r="I2899" i="37"/>
  <c r="L2897" i="37"/>
  <c r="K2897" i="37"/>
  <c r="J2897" i="37"/>
  <c r="I2897" i="37"/>
  <c r="G2898" i="37" s="1"/>
  <c r="L2895" i="37"/>
  <c r="K2895" i="37"/>
  <c r="J2895" i="37"/>
  <c r="I2895" i="37"/>
  <c r="H2896" i="37" s="1"/>
  <c r="L2893" i="37"/>
  <c r="K2893" i="37"/>
  <c r="J2893" i="37"/>
  <c r="I2893" i="37"/>
  <c r="G2894" i="37" s="1"/>
  <c r="L2891" i="37"/>
  <c r="K2891" i="37"/>
  <c r="J2891" i="37"/>
  <c r="I2891" i="37"/>
  <c r="L2889" i="37"/>
  <c r="K2889" i="37"/>
  <c r="J2889" i="37"/>
  <c r="I2889" i="37"/>
  <c r="G2890" i="37" s="1"/>
  <c r="L2887" i="37"/>
  <c r="K2887" i="37"/>
  <c r="J2887" i="37"/>
  <c r="I2887" i="37"/>
  <c r="H2888" i="37" s="1"/>
  <c r="F2880" i="37"/>
  <c r="D2881" i="37" s="1"/>
  <c r="F2878" i="37"/>
  <c r="F2876" i="37"/>
  <c r="D2877" i="37" s="1"/>
  <c r="F2874" i="37"/>
  <c r="E2875" i="37" s="1"/>
  <c r="F2872" i="37"/>
  <c r="D2873" i="37" s="1"/>
  <c r="F2870" i="37"/>
  <c r="F2868" i="37"/>
  <c r="D2869" i="37" s="1"/>
  <c r="F2866" i="37"/>
  <c r="E2867" i="37" s="1"/>
  <c r="F2864" i="37"/>
  <c r="D2865" i="37" s="1"/>
  <c r="F2862" i="37"/>
  <c r="F2860" i="37"/>
  <c r="D2861" i="37" s="1"/>
  <c r="F2858" i="37"/>
  <c r="E2859" i="37" s="1"/>
  <c r="F2856" i="37"/>
  <c r="D2857" i="37" s="1"/>
  <c r="F2854" i="37"/>
  <c r="F2852" i="37"/>
  <c r="D2853" i="37" s="1"/>
  <c r="F2850" i="37"/>
  <c r="E2851" i="37" s="1"/>
  <c r="F2848" i="37"/>
  <c r="D2849" i="37" s="1"/>
  <c r="F2846" i="37"/>
  <c r="F2844" i="37"/>
  <c r="D2845" i="37" s="1"/>
  <c r="F2842" i="37"/>
  <c r="E2843" i="37" s="1"/>
  <c r="F2840" i="37"/>
  <c r="D2841" i="37" s="1"/>
  <c r="F2838" i="37"/>
  <c r="F2836" i="37"/>
  <c r="D2837" i="37" s="1"/>
  <c r="F2834" i="37"/>
  <c r="E2835" i="37" s="1"/>
  <c r="F2832" i="37"/>
  <c r="D2833" i="37" s="1"/>
  <c r="F2830" i="37"/>
  <c r="F2828" i="37"/>
  <c r="D2829" i="37" s="1"/>
  <c r="F2826" i="37"/>
  <c r="E2827" i="37" s="1"/>
  <c r="F2824" i="37"/>
  <c r="D2825" i="37" s="1"/>
  <c r="F2822" i="37"/>
  <c r="F2815" i="37"/>
  <c r="D2816" i="37" s="1"/>
  <c r="F2813" i="37"/>
  <c r="E2814" i="37" s="1"/>
  <c r="F2811" i="37"/>
  <c r="D2812" i="37" s="1"/>
  <c r="F2809" i="37"/>
  <c r="F2807" i="37"/>
  <c r="D2808" i="37" s="1"/>
  <c r="F2805" i="37"/>
  <c r="E2806" i="37" s="1"/>
  <c r="F2803" i="37"/>
  <c r="D2804" i="37" s="1"/>
  <c r="F2801" i="37"/>
  <c r="F2799" i="37"/>
  <c r="D2800" i="37" s="1"/>
  <c r="F2797" i="37"/>
  <c r="E2798" i="37" s="1"/>
  <c r="F2795" i="37"/>
  <c r="D2796" i="37" s="1"/>
  <c r="F2793" i="37"/>
  <c r="F2791" i="37"/>
  <c r="D2792" i="37" s="1"/>
  <c r="F2789" i="37"/>
  <c r="E2790" i="37" s="1"/>
  <c r="F2787" i="37"/>
  <c r="D2788" i="37" s="1"/>
  <c r="F2785" i="37"/>
  <c r="F2783" i="37"/>
  <c r="D2784" i="37" s="1"/>
  <c r="F2781" i="37"/>
  <c r="E2782" i="37" s="1"/>
  <c r="F2779" i="37"/>
  <c r="D2780" i="37" s="1"/>
  <c r="F2777" i="37"/>
  <c r="F2775" i="37"/>
  <c r="D2776" i="37" s="1"/>
  <c r="F2773" i="37"/>
  <c r="E2774" i="37" s="1"/>
  <c r="F2771" i="37"/>
  <c r="D2772" i="37" s="1"/>
  <c r="F2769" i="37"/>
  <c r="F2767" i="37"/>
  <c r="D2768" i="37" s="1"/>
  <c r="F2765" i="37"/>
  <c r="E2766" i="37" s="1"/>
  <c r="F2763" i="37"/>
  <c r="D2764" i="37" s="1"/>
  <c r="F2761" i="37"/>
  <c r="F2759" i="37"/>
  <c r="D2760" i="37" s="1"/>
  <c r="F2757" i="37"/>
  <c r="E2758" i="37" s="1"/>
  <c r="F2750" i="37"/>
  <c r="D2751" i="37" s="1"/>
  <c r="F2748" i="37"/>
  <c r="F2746" i="37"/>
  <c r="D2747" i="37" s="1"/>
  <c r="F2744" i="37"/>
  <c r="E2745" i="37" s="1"/>
  <c r="F2742" i="37"/>
  <c r="D2743" i="37" s="1"/>
  <c r="F2740" i="37"/>
  <c r="F2738" i="37"/>
  <c r="D2739" i="37" s="1"/>
  <c r="F2736" i="37"/>
  <c r="E2737" i="37" s="1"/>
  <c r="F2734" i="37"/>
  <c r="D2735" i="37" s="1"/>
  <c r="F2732" i="37"/>
  <c r="F2730" i="37"/>
  <c r="D2731" i="37" s="1"/>
  <c r="F2728" i="37"/>
  <c r="E2729" i="37" s="1"/>
  <c r="F2726" i="37"/>
  <c r="D2727" i="37" s="1"/>
  <c r="F2724" i="37"/>
  <c r="F2722" i="37"/>
  <c r="D2723" i="37" s="1"/>
  <c r="F2720" i="37"/>
  <c r="E2721" i="37" s="1"/>
  <c r="F2718" i="37"/>
  <c r="D2719" i="37" s="1"/>
  <c r="F2716" i="37"/>
  <c r="F2714" i="37"/>
  <c r="D2715" i="37" s="1"/>
  <c r="F2712" i="37"/>
  <c r="E2713" i="37" s="1"/>
  <c r="F2710" i="37"/>
  <c r="D2711" i="37" s="1"/>
  <c r="F2708" i="37"/>
  <c r="F2706" i="37"/>
  <c r="D2707" i="37" s="1"/>
  <c r="F2704" i="37"/>
  <c r="E2705" i="37" s="1"/>
  <c r="F2702" i="37"/>
  <c r="D2703" i="37" s="1"/>
  <c r="F2700" i="37"/>
  <c r="F2698" i="37"/>
  <c r="D2699" i="37" s="1"/>
  <c r="F2696" i="37"/>
  <c r="E2697" i="37" s="1"/>
  <c r="F2694" i="37"/>
  <c r="D2695" i="37" s="1"/>
  <c r="F2692" i="37"/>
  <c r="J2684" i="37"/>
  <c r="J2682" i="37"/>
  <c r="J2680" i="37"/>
  <c r="J2678" i="37"/>
  <c r="H2679" i="37" s="1"/>
  <c r="J2676" i="37"/>
  <c r="J2674" i="37"/>
  <c r="J2672" i="37"/>
  <c r="J2670" i="37"/>
  <c r="H2671" i="37" s="1"/>
  <c r="J2668" i="37"/>
  <c r="J2666" i="37"/>
  <c r="J2664" i="37"/>
  <c r="J2662" i="37"/>
  <c r="H2663" i="37" s="1"/>
  <c r="J2660" i="37"/>
  <c r="J2658" i="37"/>
  <c r="J2656" i="37"/>
  <c r="J2654" i="37"/>
  <c r="H2655" i="37" s="1"/>
  <c r="J2652" i="37"/>
  <c r="J2650" i="37"/>
  <c r="J2648" i="37"/>
  <c r="J2646" i="37"/>
  <c r="H2647" i="37" s="1"/>
  <c r="J2644" i="37"/>
  <c r="J2642" i="37"/>
  <c r="J2640" i="37"/>
  <c r="J2638" i="37"/>
  <c r="H2639" i="37" s="1"/>
  <c r="J2636" i="37"/>
  <c r="J2634" i="37"/>
  <c r="J2632" i="37"/>
  <c r="J2630" i="37"/>
  <c r="H2631" i="37" s="1"/>
  <c r="J2628" i="37"/>
  <c r="J2626" i="37"/>
  <c r="I2619" i="37"/>
  <c r="E2620" i="37" s="1"/>
  <c r="I2617" i="37"/>
  <c r="E2618" i="37" s="1"/>
  <c r="I2615" i="37"/>
  <c r="E2616" i="37" s="1"/>
  <c r="I2613" i="37"/>
  <c r="E2614" i="37" s="1"/>
  <c r="I2611" i="37"/>
  <c r="E2612" i="37" s="1"/>
  <c r="I2609" i="37"/>
  <c r="E2610" i="37" s="1"/>
  <c r="I2607" i="37"/>
  <c r="E2608" i="37" s="1"/>
  <c r="I2605" i="37"/>
  <c r="E2606" i="37" s="1"/>
  <c r="I2603" i="37"/>
  <c r="E2604" i="37" s="1"/>
  <c r="I2601" i="37"/>
  <c r="E2602" i="37" s="1"/>
  <c r="I2599" i="37"/>
  <c r="E2600" i="37" s="1"/>
  <c r="I2597" i="37"/>
  <c r="E2598" i="37" s="1"/>
  <c r="I2595" i="37"/>
  <c r="E2596" i="37" s="1"/>
  <c r="I2593" i="37"/>
  <c r="E2594" i="37" s="1"/>
  <c r="I2591" i="37"/>
  <c r="E2592" i="37" s="1"/>
  <c r="I2589" i="37"/>
  <c r="E2590" i="37" s="1"/>
  <c r="I2587" i="37"/>
  <c r="E2588" i="37" s="1"/>
  <c r="I2585" i="37"/>
  <c r="E2586" i="37" s="1"/>
  <c r="I2583" i="37"/>
  <c r="E2584" i="37" s="1"/>
  <c r="I2581" i="37"/>
  <c r="E2582" i="37" s="1"/>
  <c r="I2579" i="37"/>
  <c r="E2580" i="37" s="1"/>
  <c r="I2577" i="37"/>
  <c r="E2578" i="37" s="1"/>
  <c r="I2575" i="37"/>
  <c r="E2576" i="37" s="1"/>
  <c r="I2573" i="37"/>
  <c r="E2574" i="37" s="1"/>
  <c r="I2571" i="37"/>
  <c r="E2572" i="37" s="1"/>
  <c r="I2569" i="37"/>
  <c r="E2570" i="37" s="1"/>
  <c r="I2567" i="37"/>
  <c r="E2568" i="37" s="1"/>
  <c r="I2565" i="37"/>
  <c r="E2566" i="37" s="1"/>
  <c r="I2563" i="37"/>
  <c r="E2564" i="37" s="1"/>
  <c r="I2561" i="37"/>
  <c r="E2562" i="37" s="1"/>
  <c r="L2554" i="37"/>
  <c r="K2554" i="37"/>
  <c r="J2554" i="37"/>
  <c r="I2554" i="37"/>
  <c r="G2555" i="37" s="1"/>
  <c r="L2552" i="37"/>
  <c r="K2552" i="37"/>
  <c r="J2552" i="37"/>
  <c r="I2552" i="37"/>
  <c r="L2550" i="37"/>
  <c r="K2550" i="37"/>
  <c r="J2550" i="37"/>
  <c r="I2550" i="37"/>
  <c r="G2551" i="37" s="1"/>
  <c r="L2548" i="37"/>
  <c r="K2548" i="37"/>
  <c r="J2548" i="37"/>
  <c r="I2548" i="37"/>
  <c r="H2549" i="37" s="1"/>
  <c r="L2546" i="37"/>
  <c r="K2546" i="37"/>
  <c r="J2546" i="37"/>
  <c r="I2546" i="37"/>
  <c r="G2547" i="37" s="1"/>
  <c r="L2544" i="37"/>
  <c r="K2544" i="37"/>
  <c r="J2544" i="37"/>
  <c r="I2544" i="37"/>
  <c r="L2542" i="37"/>
  <c r="K2542" i="37"/>
  <c r="J2542" i="37"/>
  <c r="I2542" i="37"/>
  <c r="G2543" i="37" s="1"/>
  <c r="L2540" i="37"/>
  <c r="K2540" i="37"/>
  <c r="J2540" i="37"/>
  <c r="I2540" i="37"/>
  <c r="H2541" i="37" s="1"/>
  <c r="L2538" i="37"/>
  <c r="K2538" i="37"/>
  <c r="J2538" i="37"/>
  <c r="I2538" i="37"/>
  <c r="G2539" i="37" s="1"/>
  <c r="L2536" i="37"/>
  <c r="K2536" i="37"/>
  <c r="J2536" i="37"/>
  <c r="I2536" i="37"/>
  <c r="L2534" i="37"/>
  <c r="K2534" i="37"/>
  <c r="J2534" i="37"/>
  <c r="I2534" i="37"/>
  <c r="G2535" i="37" s="1"/>
  <c r="L2532" i="37"/>
  <c r="K2532" i="37"/>
  <c r="J2532" i="37"/>
  <c r="I2532" i="37"/>
  <c r="H2533" i="37" s="1"/>
  <c r="L2530" i="37"/>
  <c r="K2530" i="37"/>
  <c r="J2530" i="37"/>
  <c r="I2530" i="37"/>
  <c r="G2531" i="37" s="1"/>
  <c r="L2528" i="37"/>
  <c r="K2528" i="37"/>
  <c r="J2528" i="37"/>
  <c r="I2528" i="37"/>
  <c r="L2526" i="37"/>
  <c r="K2526" i="37"/>
  <c r="J2526" i="37"/>
  <c r="I2526" i="37"/>
  <c r="G2527" i="37" s="1"/>
  <c r="L2524" i="37"/>
  <c r="K2524" i="37"/>
  <c r="J2524" i="37"/>
  <c r="I2524" i="37"/>
  <c r="H2525" i="37" s="1"/>
  <c r="L2522" i="37"/>
  <c r="K2522" i="37"/>
  <c r="J2522" i="37"/>
  <c r="I2522" i="37"/>
  <c r="G2523" i="37" s="1"/>
  <c r="L2520" i="37"/>
  <c r="K2520" i="37"/>
  <c r="J2520" i="37"/>
  <c r="I2520" i="37"/>
  <c r="L2518" i="37"/>
  <c r="K2518" i="37"/>
  <c r="J2518" i="37"/>
  <c r="I2518" i="37"/>
  <c r="G2519" i="37" s="1"/>
  <c r="L2516" i="37"/>
  <c r="K2516" i="37"/>
  <c r="J2516" i="37"/>
  <c r="I2516" i="37"/>
  <c r="G2517" i="37" s="1"/>
  <c r="L2514" i="37"/>
  <c r="K2514" i="37"/>
  <c r="J2514" i="37"/>
  <c r="I2514" i="37"/>
  <c r="H2515" i="37" s="1"/>
  <c r="L2512" i="37"/>
  <c r="K2512" i="37"/>
  <c r="J2512" i="37"/>
  <c r="I2512" i="37"/>
  <c r="H2513" i="37" s="1"/>
  <c r="L2510" i="37"/>
  <c r="K2510" i="37"/>
  <c r="J2510" i="37"/>
  <c r="I2510" i="37"/>
  <c r="G2511" i="37" s="1"/>
  <c r="L2508" i="37"/>
  <c r="K2508" i="37"/>
  <c r="J2508" i="37"/>
  <c r="I2508" i="37"/>
  <c r="G2509" i="37" s="1"/>
  <c r="L2506" i="37"/>
  <c r="K2506" i="37"/>
  <c r="J2506" i="37"/>
  <c r="I2506" i="37"/>
  <c r="L2504" i="37"/>
  <c r="K2504" i="37"/>
  <c r="J2504" i="37"/>
  <c r="I2504" i="37"/>
  <c r="L2502" i="37"/>
  <c r="K2502" i="37"/>
  <c r="J2502" i="37"/>
  <c r="I2502" i="37"/>
  <c r="G2503" i="37" s="1"/>
  <c r="L2500" i="37"/>
  <c r="K2500" i="37"/>
  <c r="J2500" i="37"/>
  <c r="I2500" i="37"/>
  <c r="G2501" i="37" s="1"/>
  <c r="L2498" i="37"/>
  <c r="K2498" i="37"/>
  <c r="J2498" i="37"/>
  <c r="I2498" i="37"/>
  <c r="H2499" i="37" s="1"/>
  <c r="L2496" i="37"/>
  <c r="K2496" i="37"/>
  <c r="J2496" i="37"/>
  <c r="I2496" i="37"/>
  <c r="H2497" i="37" s="1"/>
  <c r="L2489" i="37"/>
  <c r="K2489" i="37"/>
  <c r="J2489" i="37"/>
  <c r="I2489" i="37"/>
  <c r="G2490" i="37" s="1"/>
  <c r="L2487" i="37"/>
  <c r="K2487" i="37"/>
  <c r="J2487" i="37"/>
  <c r="I2487" i="37"/>
  <c r="G2488" i="37" s="1"/>
  <c r="L2485" i="37"/>
  <c r="K2485" i="37"/>
  <c r="J2485" i="37"/>
  <c r="I2485" i="37"/>
  <c r="L2483" i="37"/>
  <c r="K2483" i="37"/>
  <c r="J2483" i="37"/>
  <c r="I2483" i="37"/>
  <c r="L2481" i="37"/>
  <c r="K2481" i="37"/>
  <c r="J2481" i="37"/>
  <c r="I2481" i="37"/>
  <c r="G2482" i="37" s="1"/>
  <c r="L2479" i="37"/>
  <c r="K2479" i="37"/>
  <c r="J2479" i="37"/>
  <c r="I2479" i="37"/>
  <c r="G2480" i="37" s="1"/>
  <c r="L2477" i="37"/>
  <c r="K2477" i="37"/>
  <c r="J2477" i="37"/>
  <c r="I2477" i="37"/>
  <c r="H2478" i="37" s="1"/>
  <c r="L2475" i="37"/>
  <c r="K2475" i="37"/>
  <c r="J2475" i="37"/>
  <c r="I2475" i="37"/>
  <c r="H2476" i="37" s="1"/>
  <c r="L2473" i="37"/>
  <c r="K2473" i="37"/>
  <c r="J2473" i="37"/>
  <c r="I2473" i="37"/>
  <c r="G2474" i="37" s="1"/>
  <c r="L2471" i="37"/>
  <c r="K2471" i="37"/>
  <c r="J2471" i="37"/>
  <c r="I2471" i="37"/>
  <c r="G2472" i="37" s="1"/>
  <c r="L2469" i="37"/>
  <c r="K2469" i="37"/>
  <c r="J2469" i="37"/>
  <c r="I2469" i="37"/>
  <c r="L2467" i="37"/>
  <c r="K2467" i="37"/>
  <c r="J2467" i="37"/>
  <c r="I2467" i="37"/>
  <c r="L2465" i="37"/>
  <c r="K2465" i="37"/>
  <c r="J2465" i="37"/>
  <c r="I2465" i="37"/>
  <c r="G2466" i="37" s="1"/>
  <c r="L2463" i="37"/>
  <c r="K2463" i="37"/>
  <c r="J2463" i="37"/>
  <c r="I2463" i="37"/>
  <c r="G2464" i="37" s="1"/>
  <c r="L2461" i="37"/>
  <c r="K2461" i="37"/>
  <c r="J2461" i="37"/>
  <c r="I2461" i="37"/>
  <c r="H2462" i="37" s="1"/>
  <c r="L2459" i="37"/>
  <c r="K2459" i="37"/>
  <c r="J2459" i="37"/>
  <c r="I2459" i="37"/>
  <c r="H2460" i="37" s="1"/>
  <c r="L2457" i="37"/>
  <c r="K2457" i="37"/>
  <c r="J2457" i="37"/>
  <c r="I2457" i="37"/>
  <c r="G2458" i="37" s="1"/>
  <c r="L2455" i="37"/>
  <c r="K2455" i="37"/>
  <c r="J2455" i="37"/>
  <c r="I2455" i="37"/>
  <c r="G2456" i="37" s="1"/>
  <c r="L2453" i="37"/>
  <c r="K2453" i="37"/>
  <c r="J2453" i="37"/>
  <c r="I2453" i="37"/>
  <c r="L2451" i="37"/>
  <c r="K2451" i="37"/>
  <c r="J2451" i="37"/>
  <c r="I2451" i="37"/>
  <c r="L2449" i="37"/>
  <c r="K2449" i="37"/>
  <c r="J2449" i="37"/>
  <c r="I2449" i="37"/>
  <c r="G2450" i="37" s="1"/>
  <c r="L2447" i="37"/>
  <c r="K2447" i="37"/>
  <c r="J2447" i="37"/>
  <c r="I2447" i="37"/>
  <c r="G2448" i="37" s="1"/>
  <c r="L2445" i="37"/>
  <c r="K2445" i="37"/>
  <c r="J2445" i="37"/>
  <c r="I2445" i="37"/>
  <c r="H2446" i="37" s="1"/>
  <c r="L2443" i="37"/>
  <c r="K2443" i="37"/>
  <c r="J2443" i="37"/>
  <c r="I2443" i="37"/>
  <c r="H2444" i="37" s="1"/>
  <c r="L2441" i="37"/>
  <c r="K2441" i="37"/>
  <c r="J2441" i="37"/>
  <c r="I2441" i="37"/>
  <c r="G2442" i="37" s="1"/>
  <c r="L2439" i="37"/>
  <c r="K2439" i="37"/>
  <c r="J2439" i="37"/>
  <c r="I2439" i="37"/>
  <c r="G2440" i="37" s="1"/>
  <c r="L2437" i="37"/>
  <c r="K2437" i="37"/>
  <c r="J2437" i="37"/>
  <c r="I2437" i="37"/>
  <c r="L2435" i="37"/>
  <c r="K2435" i="37"/>
  <c r="J2435" i="37"/>
  <c r="I2435" i="37"/>
  <c r="L2433" i="37"/>
  <c r="K2433" i="37"/>
  <c r="J2433" i="37"/>
  <c r="I2433" i="37"/>
  <c r="G2434" i="37" s="1"/>
  <c r="L2431" i="37"/>
  <c r="K2431" i="37"/>
  <c r="J2431" i="37"/>
  <c r="I2431" i="37"/>
  <c r="G2432" i="37" s="1"/>
  <c r="L2424" i="37"/>
  <c r="K2424" i="37"/>
  <c r="J2424" i="37"/>
  <c r="I2424" i="37"/>
  <c r="H2425" i="37" s="1"/>
  <c r="L2422" i="37"/>
  <c r="K2422" i="37"/>
  <c r="J2422" i="37"/>
  <c r="I2422" i="37"/>
  <c r="H2423" i="37" s="1"/>
  <c r="L2420" i="37"/>
  <c r="K2420" i="37"/>
  <c r="J2420" i="37"/>
  <c r="I2420" i="37"/>
  <c r="G2421" i="37" s="1"/>
  <c r="L2418" i="37"/>
  <c r="K2418" i="37"/>
  <c r="J2418" i="37"/>
  <c r="I2418" i="37"/>
  <c r="G2419" i="37" s="1"/>
  <c r="L2416" i="37"/>
  <c r="K2416" i="37"/>
  <c r="J2416" i="37"/>
  <c r="I2416" i="37"/>
  <c r="L2414" i="37"/>
  <c r="K2414" i="37"/>
  <c r="J2414" i="37"/>
  <c r="I2414" i="37"/>
  <c r="L2412" i="37"/>
  <c r="K2412" i="37"/>
  <c r="J2412" i="37"/>
  <c r="I2412" i="37"/>
  <c r="G2413" i="37" s="1"/>
  <c r="L2410" i="37"/>
  <c r="K2410" i="37"/>
  <c r="J2410" i="37"/>
  <c r="I2410" i="37"/>
  <c r="G2411" i="37" s="1"/>
  <c r="L2408" i="37"/>
  <c r="K2408" i="37"/>
  <c r="J2408" i="37"/>
  <c r="I2408" i="37"/>
  <c r="H2409" i="37" s="1"/>
  <c r="L2406" i="37"/>
  <c r="K2406" i="37"/>
  <c r="J2406" i="37"/>
  <c r="I2406" i="37"/>
  <c r="H2407" i="37" s="1"/>
  <c r="L2404" i="37"/>
  <c r="K2404" i="37"/>
  <c r="J2404" i="37"/>
  <c r="I2404" i="37"/>
  <c r="G2405" i="37" s="1"/>
  <c r="L2402" i="37"/>
  <c r="K2402" i="37"/>
  <c r="J2402" i="37"/>
  <c r="I2402" i="37"/>
  <c r="G2403" i="37" s="1"/>
  <c r="L2400" i="37"/>
  <c r="K2400" i="37"/>
  <c r="J2400" i="37"/>
  <c r="I2400" i="37"/>
  <c r="L2398" i="37"/>
  <c r="K2398" i="37"/>
  <c r="J2398" i="37"/>
  <c r="L2396" i="37"/>
  <c r="K2396" i="37"/>
  <c r="J2396" i="37"/>
  <c r="I2396" i="37"/>
  <c r="G2397" i="37" s="1"/>
  <c r="L2394" i="37"/>
  <c r="K2394" i="37"/>
  <c r="J2394" i="37"/>
  <c r="I2394" i="37"/>
  <c r="G2395" i="37" s="1"/>
  <c r="L2392" i="37"/>
  <c r="K2392" i="37"/>
  <c r="J2392" i="37"/>
  <c r="I2392" i="37"/>
  <c r="H2393" i="37" s="1"/>
  <c r="L2390" i="37"/>
  <c r="K2390" i="37"/>
  <c r="J2390" i="37"/>
  <c r="I2390" i="37"/>
  <c r="H2391" i="37" s="1"/>
  <c r="L2388" i="37"/>
  <c r="K2388" i="37"/>
  <c r="J2388" i="37"/>
  <c r="I2388" i="37"/>
  <c r="G2389" i="37" s="1"/>
  <c r="L2386" i="37"/>
  <c r="K2386" i="37"/>
  <c r="J2386" i="37"/>
  <c r="I2386" i="37"/>
  <c r="G2387" i="37" s="1"/>
  <c r="L2384" i="37"/>
  <c r="K2384" i="37"/>
  <c r="J2384" i="37"/>
  <c r="I2384" i="37"/>
  <c r="L2382" i="37"/>
  <c r="K2382" i="37"/>
  <c r="J2382" i="37"/>
  <c r="I2382" i="37"/>
  <c r="L2380" i="37"/>
  <c r="K2380" i="37"/>
  <c r="J2380" i="37"/>
  <c r="I2380" i="37"/>
  <c r="G2381" i="37" s="1"/>
  <c r="L2378" i="37"/>
  <c r="K2378" i="37"/>
  <c r="J2378" i="37"/>
  <c r="I2378" i="37"/>
  <c r="G2379" i="37" s="1"/>
  <c r="L2376" i="37"/>
  <c r="K2376" i="37"/>
  <c r="J2376" i="37"/>
  <c r="I2376" i="37"/>
  <c r="H2377" i="37" s="1"/>
  <c r="L2374" i="37"/>
  <c r="K2374" i="37"/>
  <c r="J2374" i="37"/>
  <c r="I2374" i="37"/>
  <c r="H2375" i="37" s="1"/>
  <c r="L2372" i="37"/>
  <c r="K2372" i="37"/>
  <c r="J2372" i="37"/>
  <c r="I2372" i="37"/>
  <c r="G2373" i="37" s="1"/>
  <c r="L2370" i="37"/>
  <c r="K2370" i="37"/>
  <c r="J2370" i="37"/>
  <c r="I2370" i="37"/>
  <c r="G2371" i="37" s="1"/>
  <c r="L2368" i="37"/>
  <c r="K2368" i="37"/>
  <c r="J2368" i="37"/>
  <c r="I2368" i="37"/>
  <c r="L2366" i="37"/>
  <c r="K2366" i="37"/>
  <c r="J2366" i="37"/>
  <c r="I2366" i="37"/>
  <c r="G2367" i="37" s="1"/>
  <c r="L2359" i="37"/>
  <c r="K2359" i="37"/>
  <c r="J2359" i="37"/>
  <c r="I2359" i="37"/>
  <c r="G2360" i="37" s="1"/>
  <c r="L2357" i="37"/>
  <c r="K2357" i="37"/>
  <c r="J2357" i="37"/>
  <c r="I2357" i="37"/>
  <c r="G2358" i="37" s="1"/>
  <c r="L2355" i="37"/>
  <c r="K2355" i="37"/>
  <c r="J2355" i="37"/>
  <c r="I2355" i="37"/>
  <c r="G2356" i="37" s="1"/>
  <c r="L2353" i="37"/>
  <c r="K2353" i="37"/>
  <c r="J2353" i="37"/>
  <c r="I2353" i="37"/>
  <c r="G2354" i="37" s="1"/>
  <c r="L2351" i="37"/>
  <c r="K2351" i="37"/>
  <c r="J2351" i="37"/>
  <c r="I2351" i="37"/>
  <c r="G2352" i="37" s="1"/>
  <c r="L2349" i="37"/>
  <c r="K2349" i="37"/>
  <c r="J2349" i="37"/>
  <c r="I2349" i="37"/>
  <c r="G2350" i="37" s="1"/>
  <c r="L2347" i="37"/>
  <c r="K2347" i="37"/>
  <c r="J2347" i="37"/>
  <c r="I2347" i="37"/>
  <c r="G2348" i="37" s="1"/>
  <c r="G2346" i="37"/>
  <c r="L2343" i="37"/>
  <c r="K2343" i="37"/>
  <c r="J2343" i="37"/>
  <c r="I2343" i="37"/>
  <c r="G2344" i="37" s="1"/>
  <c r="L2341" i="37"/>
  <c r="K2341" i="37"/>
  <c r="J2341" i="37"/>
  <c r="I2341" i="37"/>
  <c r="G2342" i="37" s="1"/>
  <c r="L2339" i="37"/>
  <c r="K2339" i="37"/>
  <c r="J2339" i="37"/>
  <c r="I2339" i="37"/>
  <c r="G2340" i="37" s="1"/>
  <c r="L2337" i="37"/>
  <c r="K2337" i="37"/>
  <c r="J2337" i="37"/>
  <c r="I2337" i="37"/>
  <c r="G2338" i="37" s="1"/>
  <c r="L2335" i="37"/>
  <c r="K2335" i="37"/>
  <c r="J2335" i="37"/>
  <c r="I2335" i="37"/>
  <c r="G2336" i="37" s="1"/>
  <c r="L2333" i="37"/>
  <c r="K2333" i="37"/>
  <c r="J2333" i="37"/>
  <c r="I2333" i="37"/>
  <c r="G2334" i="37" s="1"/>
  <c r="L2331" i="37"/>
  <c r="K2331" i="37"/>
  <c r="J2331" i="37"/>
  <c r="I2331" i="37"/>
  <c r="G2332" i="37" s="1"/>
  <c r="L2329" i="37"/>
  <c r="K2329" i="37"/>
  <c r="J2329" i="37"/>
  <c r="I2329" i="37"/>
  <c r="G2330" i="37" s="1"/>
  <c r="L2327" i="37"/>
  <c r="K2327" i="37"/>
  <c r="J2327" i="37"/>
  <c r="I2327" i="37"/>
  <c r="G2328" i="37" s="1"/>
  <c r="L2325" i="37"/>
  <c r="K2325" i="37"/>
  <c r="J2325" i="37"/>
  <c r="I2325" i="37"/>
  <c r="G2326" i="37" s="1"/>
  <c r="L2323" i="37"/>
  <c r="K2323" i="37"/>
  <c r="J2323" i="37"/>
  <c r="I2323" i="37"/>
  <c r="G2324" i="37" s="1"/>
  <c r="L2321" i="37"/>
  <c r="K2321" i="37"/>
  <c r="J2321" i="37"/>
  <c r="I2321" i="37"/>
  <c r="G2322" i="37" s="1"/>
  <c r="L2319" i="37"/>
  <c r="K2319" i="37"/>
  <c r="J2319" i="37"/>
  <c r="I2319" i="37"/>
  <c r="G2320" i="37" s="1"/>
  <c r="L2317" i="37"/>
  <c r="K2317" i="37"/>
  <c r="J2317" i="37"/>
  <c r="I2317" i="37"/>
  <c r="G2318" i="37" s="1"/>
  <c r="L2315" i="37"/>
  <c r="K2315" i="37"/>
  <c r="J2315" i="37"/>
  <c r="I2315" i="37"/>
  <c r="G2316" i="37" s="1"/>
  <c r="L2313" i="37"/>
  <c r="K2313" i="37"/>
  <c r="J2313" i="37"/>
  <c r="I2313" i="37"/>
  <c r="G2314" i="37" s="1"/>
  <c r="L2311" i="37"/>
  <c r="K2311" i="37"/>
  <c r="J2311" i="37"/>
  <c r="I2311" i="37"/>
  <c r="G2312" i="37" s="1"/>
  <c r="L2309" i="37"/>
  <c r="K2309" i="37"/>
  <c r="J2309" i="37"/>
  <c r="I2309" i="37"/>
  <c r="G2310" i="37" s="1"/>
  <c r="L2307" i="37"/>
  <c r="K2307" i="37"/>
  <c r="J2307" i="37"/>
  <c r="I2307" i="37"/>
  <c r="G2308" i="37" s="1"/>
  <c r="L2305" i="37"/>
  <c r="K2305" i="37"/>
  <c r="J2305" i="37"/>
  <c r="I2305" i="37"/>
  <c r="G2306" i="37" s="1"/>
  <c r="L2303" i="37"/>
  <c r="K2303" i="37"/>
  <c r="J2303" i="37"/>
  <c r="I2303" i="37"/>
  <c r="G2304" i="37" s="1"/>
  <c r="L2301" i="37"/>
  <c r="K2301" i="37"/>
  <c r="J2301" i="37"/>
  <c r="I2301" i="37"/>
  <c r="G2302" i="37" s="1"/>
  <c r="L2294" i="37"/>
  <c r="K2294" i="37"/>
  <c r="J2294" i="37"/>
  <c r="I2294" i="37"/>
  <c r="G2295" i="37" s="1"/>
  <c r="L2292" i="37"/>
  <c r="K2292" i="37"/>
  <c r="J2292" i="37"/>
  <c r="I2292" i="37"/>
  <c r="G2293" i="37" s="1"/>
  <c r="L2290" i="37"/>
  <c r="K2290" i="37"/>
  <c r="J2290" i="37"/>
  <c r="I2290" i="37"/>
  <c r="G2291" i="37" s="1"/>
  <c r="L2288" i="37"/>
  <c r="K2288" i="37"/>
  <c r="J2288" i="37"/>
  <c r="I2288" i="37"/>
  <c r="G2289" i="37" s="1"/>
  <c r="L2286" i="37"/>
  <c r="K2286" i="37"/>
  <c r="J2286" i="37"/>
  <c r="I2286" i="37"/>
  <c r="G2287" i="37" s="1"/>
  <c r="L2284" i="37"/>
  <c r="K2284" i="37"/>
  <c r="J2284" i="37"/>
  <c r="I2284" i="37"/>
  <c r="G2285" i="37" s="1"/>
  <c r="L2282" i="37"/>
  <c r="K2282" i="37"/>
  <c r="J2282" i="37"/>
  <c r="I2282" i="37"/>
  <c r="G2283" i="37" s="1"/>
  <c r="L2280" i="37"/>
  <c r="K2280" i="37"/>
  <c r="J2280" i="37"/>
  <c r="I2280" i="37"/>
  <c r="G2281" i="37" s="1"/>
  <c r="L2278" i="37"/>
  <c r="K2278" i="37"/>
  <c r="J2278" i="37"/>
  <c r="I2278" i="37"/>
  <c r="G2279" i="37" s="1"/>
  <c r="L2276" i="37"/>
  <c r="K2276" i="37"/>
  <c r="J2276" i="37"/>
  <c r="I2276" i="37"/>
  <c r="G2277" i="37" s="1"/>
  <c r="L2274" i="37"/>
  <c r="K2274" i="37"/>
  <c r="J2274" i="37"/>
  <c r="I2274" i="37"/>
  <c r="G2275" i="37" s="1"/>
  <c r="L2272" i="37"/>
  <c r="K2272" i="37"/>
  <c r="J2272" i="37"/>
  <c r="I2272" i="37"/>
  <c r="G2273" i="37" s="1"/>
  <c r="L2270" i="37"/>
  <c r="K2270" i="37"/>
  <c r="J2270" i="37"/>
  <c r="I2270" i="37"/>
  <c r="G2271" i="37" s="1"/>
  <c r="L2268" i="37"/>
  <c r="K2268" i="37"/>
  <c r="J2268" i="37"/>
  <c r="I2268" i="37"/>
  <c r="G2269" i="37" s="1"/>
  <c r="L2266" i="37"/>
  <c r="K2266" i="37"/>
  <c r="J2266" i="37"/>
  <c r="I2266" i="37"/>
  <c r="G2267" i="37" s="1"/>
  <c r="L2264" i="37"/>
  <c r="K2264" i="37"/>
  <c r="J2264" i="37"/>
  <c r="I2264" i="37"/>
  <c r="G2265" i="37" s="1"/>
  <c r="L2262" i="37"/>
  <c r="K2262" i="37"/>
  <c r="J2262" i="37"/>
  <c r="I2262" i="37"/>
  <c r="G2263" i="37" s="1"/>
  <c r="L2260" i="37"/>
  <c r="K2260" i="37"/>
  <c r="J2260" i="37"/>
  <c r="I2260" i="37"/>
  <c r="G2261" i="37" s="1"/>
  <c r="L2258" i="37"/>
  <c r="K2258" i="37"/>
  <c r="J2258" i="37"/>
  <c r="I2258" i="37"/>
  <c r="G2259" i="37" s="1"/>
  <c r="L2256" i="37"/>
  <c r="K2256" i="37"/>
  <c r="J2256" i="37"/>
  <c r="I2256" i="37"/>
  <c r="G2257" i="37" s="1"/>
  <c r="L2254" i="37"/>
  <c r="K2254" i="37"/>
  <c r="J2254" i="37"/>
  <c r="I2254" i="37"/>
  <c r="G2255" i="37" s="1"/>
  <c r="L2252" i="37"/>
  <c r="K2252" i="37"/>
  <c r="J2252" i="37"/>
  <c r="I2252" i="37"/>
  <c r="G2253" i="37" s="1"/>
  <c r="L2250" i="37"/>
  <c r="K2250" i="37"/>
  <c r="J2250" i="37"/>
  <c r="I2250" i="37"/>
  <c r="G2251" i="37" s="1"/>
  <c r="L2248" i="37"/>
  <c r="K2248" i="37"/>
  <c r="J2248" i="37"/>
  <c r="I2248" i="37"/>
  <c r="G2249" i="37" s="1"/>
  <c r="L2246" i="37"/>
  <c r="K2246" i="37"/>
  <c r="J2246" i="37"/>
  <c r="I2246" i="37"/>
  <c r="G2247" i="37" s="1"/>
  <c r="L2244" i="37"/>
  <c r="K2244" i="37"/>
  <c r="J2244" i="37"/>
  <c r="I2244" i="37"/>
  <c r="G2245" i="37" s="1"/>
  <c r="L2242" i="37"/>
  <c r="K2242" i="37"/>
  <c r="J2242" i="37"/>
  <c r="I2242" i="37"/>
  <c r="G2243" i="37" s="1"/>
  <c r="L2240" i="37"/>
  <c r="K2240" i="37"/>
  <c r="J2240" i="37"/>
  <c r="I2240" i="37"/>
  <c r="G2241" i="37" s="1"/>
  <c r="L2238" i="37"/>
  <c r="K2238" i="37"/>
  <c r="J2238" i="37"/>
  <c r="I2238" i="37"/>
  <c r="G2239" i="37" s="1"/>
  <c r="L2236" i="37"/>
  <c r="K2236" i="37"/>
  <c r="J2236" i="37"/>
  <c r="I2236" i="37"/>
  <c r="G2237" i="37" s="1"/>
  <c r="L2229" i="37"/>
  <c r="K2229" i="37"/>
  <c r="J2229" i="37"/>
  <c r="I2229" i="37"/>
  <c r="G2230" i="37" s="1"/>
  <c r="L2227" i="37"/>
  <c r="K2227" i="37"/>
  <c r="J2227" i="37"/>
  <c r="I2227" i="37"/>
  <c r="G2228" i="37" s="1"/>
  <c r="L2225" i="37"/>
  <c r="K2225" i="37"/>
  <c r="J2225" i="37"/>
  <c r="I2225" i="37"/>
  <c r="G2226" i="37" s="1"/>
  <c r="L2223" i="37"/>
  <c r="K2223" i="37"/>
  <c r="J2223" i="37"/>
  <c r="I2223" i="37"/>
  <c r="G2224" i="37" s="1"/>
  <c r="L2221" i="37"/>
  <c r="K2221" i="37"/>
  <c r="J2221" i="37"/>
  <c r="I2221" i="37"/>
  <c r="G2222" i="37" s="1"/>
  <c r="L2219" i="37"/>
  <c r="K2219" i="37"/>
  <c r="J2219" i="37"/>
  <c r="I2219" i="37"/>
  <c r="G2220" i="37" s="1"/>
  <c r="L2217" i="37"/>
  <c r="K2217" i="37"/>
  <c r="J2217" i="37"/>
  <c r="I2217" i="37"/>
  <c r="G2218" i="37" s="1"/>
  <c r="L2215" i="37"/>
  <c r="K2215" i="37"/>
  <c r="J2215" i="37"/>
  <c r="I2215" i="37"/>
  <c r="G2216" i="37" s="1"/>
  <c r="L2213" i="37"/>
  <c r="K2213" i="37"/>
  <c r="J2213" i="37"/>
  <c r="I2213" i="37"/>
  <c r="G2214" i="37" s="1"/>
  <c r="L2211" i="37"/>
  <c r="K2211" i="37"/>
  <c r="J2211" i="37"/>
  <c r="I2211" i="37"/>
  <c r="G2212" i="37" s="1"/>
  <c r="L2209" i="37"/>
  <c r="K2209" i="37"/>
  <c r="J2209" i="37"/>
  <c r="I2209" i="37"/>
  <c r="G2210" i="37" s="1"/>
  <c r="L2207" i="37"/>
  <c r="K2207" i="37"/>
  <c r="J2207" i="37"/>
  <c r="I2207" i="37"/>
  <c r="G2208" i="37" s="1"/>
  <c r="L2205" i="37"/>
  <c r="K2205" i="37"/>
  <c r="J2205" i="37"/>
  <c r="I2205" i="37"/>
  <c r="G2206" i="37" s="1"/>
  <c r="L2203" i="37"/>
  <c r="K2203" i="37"/>
  <c r="J2203" i="37"/>
  <c r="I2203" i="37"/>
  <c r="G2204" i="37" s="1"/>
  <c r="L2201" i="37"/>
  <c r="K2201" i="37"/>
  <c r="J2201" i="37"/>
  <c r="I2201" i="37"/>
  <c r="G2202" i="37" s="1"/>
  <c r="L2199" i="37"/>
  <c r="K2199" i="37"/>
  <c r="J2199" i="37"/>
  <c r="I2199" i="37"/>
  <c r="G2200" i="37" s="1"/>
  <c r="L2197" i="37"/>
  <c r="K2197" i="37"/>
  <c r="J2197" i="37"/>
  <c r="I2197" i="37"/>
  <c r="G2198" i="37" s="1"/>
  <c r="L2195" i="37"/>
  <c r="K2195" i="37"/>
  <c r="J2195" i="37"/>
  <c r="I2195" i="37"/>
  <c r="G2196" i="37" s="1"/>
  <c r="L2193" i="37"/>
  <c r="K2193" i="37"/>
  <c r="J2193" i="37"/>
  <c r="I2193" i="37"/>
  <c r="G2194" i="37" s="1"/>
  <c r="L2191" i="37"/>
  <c r="K2191" i="37"/>
  <c r="J2191" i="37"/>
  <c r="I2191" i="37"/>
  <c r="G2192" i="37" s="1"/>
  <c r="L2189" i="37"/>
  <c r="K2189" i="37"/>
  <c r="J2189" i="37"/>
  <c r="I2189" i="37"/>
  <c r="G2190" i="37" s="1"/>
  <c r="L2187" i="37"/>
  <c r="K2187" i="37"/>
  <c r="J2187" i="37"/>
  <c r="I2187" i="37"/>
  <c r="G2188" i="37" s="1"/>
  <c r="L2185" i="37"/>
  <c r="K2185" i="37"/>
  <c r="J2185" i="37"/>
  <c r="I2185" i="37"/>
  <c r="G2186" i="37" s="1"/>
  <c r="L2183" i="37"/>
  <c r="K2183" i="37"/>
  <c r="J2183" i="37"/>
  <c r="I2183" i="37"/>
  <c r="G2184" i="37" s="1"/>
  <c r="L2181" i="37"/>
  <c r="K2181" i="37"/>
  <c r="J2181" i="37"/>
  <c r="I2181" i="37"/>
  <c r="G2182" i="37" s="1"/>
  <c r="L2179" i="37"/>
  <c r="K2179" i="37"/>
  <c r="J2179" i="37"/>
  <c r="I2179" i="37"/>
  <c r="G2180" i="37" s="1"/>
  <c r="L2177" i="37"/>
  <c r="K2177" i="37"/>
  <c r="J2177" i="37"/>
  <c r="I2177" i="37"/>
  <c r="G2178" i="37" s="1"/>
  <c r="L2175" i="37"/>
  <c r="K2175" i="37"/>
  <c r="J2175" i="37"/>
  <c r="I2175" i="37"/>
  <c r="G2176" i="37" s="1"/>
  <c r="L2173" i="37"/>
  <c r="K2173" i="37"/>
  <c r="J2173" i="37"/>
  <c r="I2173" i="37"/>
  <c r="G2174" i="37" s="1"/>
  <c r="L2171" i="37"/>
  <c r="K2171" i="37"/>
  <c r="J2171" i="37"/>
  <c r="I2171" i="37"/>
  <c r="G2172" i="37" s="1"/>
  <c r="F2163" i="37"/>
  <c r="D2164" i="37" s="1"/>
  <c r="F2161" i="37"/>
  <c r="D2162" i="37" s="1"/>
  <c r="F2159" i="37"/>
  <c r="F2157" i="37"/>
  <c r="D2158" i="37" s="1"/>
  <c r="F2155" i="37"/>
  <c r="F2153" i="37"/>
  <c r="D2154" i="37" s="1"/>
  <c r="F2151" i="37"/>
  <c r="F2149" i="37"/>
  <c r="D2150" i="37" s="1"/>
  <c r="F2147" i="37"/>
  <c r="D2148" i="37" s="1"/>
  <c r="F2145" i="37"/>
  <c r="D2146" i="37" s="1"/>
  <c r="F2143" i="37"/>
  <c r="F2141" i="37"/>
  <c r="D2142" i="37" s="1"/>
  <c r="F2139" i="37"/>
  <c r="F2137" i="37"/>
  <c r="D2138" i="37" s="1"/>
  <c r="F2135" i="37"/>
  <c r="F2133" i="37"/>
  <c r="D2134" i="37" s="1"/>
  <c r="F2131" i="37"/>
  <c r="D2132" i="37" s="1"/>
  <c r="F2129" i="37"/>
  <c r="D2130" i="37" s="1"/>
  <c r="F2127" i="37"/>
  <c r="F2125" i="37"/>
  <c r="D2126" i="37" s="1"/>
  <c r="F2123" i="37"/>
  <c r="F2121" i="37"/>
  <c r="D2122" i="37" s="1"/>
  <c r="F2119" i="37"/>
  <c r="F2117" i="37"/>
  <c r="D2118" i="37" s="1"/>
  <c r="F2115" i="37"/>
  <c r="D2116" i="37" s="1"/>
  <c r="F2113" i="37"/>
  <c r="D2114" i="37" s="1"/>
  <c r="F2111" i="37"/>
  <c r="F2109" i="37"/>
  <c r="D2110" i="37" s="1"/>
  <c r="F2107" i="37"/>
  <c r="D2108" i="37" s="1"/>
  <c r="F2105" i="37"/>
  <c r="D2106" i="37" s="1"/>
  <c r="L2098" i="37"/>
  <c r="K2098" i="37"/>
  <c r="J2098" i="37"/>
  <c r="I2098" i="37"/>
  <c r="G2099" i="37" s="1"/>
  <c r="L2096" i="37"/>
  <c r="K2096" i="37"/>
  <c r="J2096" i="37"/>
  <c r="I2096" i="37"/>
  <c r="G2097" i="37" s="1"/>
  <c r="L2094" i="37"/>
  <c r="K2094" i="37"/>
  <c r="J2094" i="37"/>
  <c r="I2094" i="37"/>
  <c r="G2095" i="37" s="1"/>
  <c r="L2092" i="37"/>
  <c r="K2092" i="37"/>
  <c r="J2092" i="37"/>
  <c r="I2092" i="37"/>
  <c r="G2093" i="37" s="1"/>
  <c r="L2090" i="37"/>
  <c r="K2090" i="37"/>
  <c r="J2090" i="37"/>
  <c r="I2090" i="37"/>
  <c r="G2091" i="37" s="1"/>
  <c r="L2088" i="37"/>
  <c r="K2088" i="37"/>
  <c r="J2088" i="37"/>
  <c r="I2088" i="37"/>
  <c r="G2089" i="37" s="1"/>
  <c r="L2086" i="37"/>
  <c r="K2086" i="37"/>
  <c r="J2086" i="37"/>
  <c r="I2086" i="37"/>
  <c r="G2087" i="37" s="1"/>
  <c r="L2084" i="37"/>
  <c r="K2084" i="37"/>
  <c r="J2084" i="37"/>
  <c r="I2084" i="37"/>
  <c r="G2085" i="37" s="1"/>
  <c r="L2082" i="37"/>
  <c r="K2082" i="37"/>
  <c r="J2082" i="37"/>
  <c r="I2082" i="37"/>
  <c r="G2083" i="37" s="1"/>
  <c r="L2080" i="37"/>
  <c r="K2080" i="37"/>
  <c r="J2080" i="37"/>
  <c r="I2080" i="37"/>
  <c r="G2081" i="37" s="1"/>
  <c r="L2078" i="37"/>
  <c r="K2078" i="37"/>
  <c r="J2078" i="37"/>
  <c r="I2078" i="37"/>
  <c r="G2079" i="37" s="1"/>
  <c r="L2076" i="37"/>
  <c r="K2076" i="37"/>
  <c r="J2076" i="37"/>
  <c r="I2076" i="37"/>
  <c r="G2077" i="37" s="1"/>
  <c r="L2074" i="37"/>
  <c r="K2074" i="37"/>
  <c r="J2074" i="37"/>
  <c r="I2074" i="37"/>
  <c r="G2075" i="37" s="1"/>
  <c r="L2072" i="37"/>
  <c r="K2072" i="37"/>
  <c r="J2072" i="37"/>
  <c r="I2072" i="37"/>
  <c r="G2073" i="37" s="1"/>
  <c r="L2070" i="37"/>
  <c r="K2070" i="37"/>
  <c r="J2070" i="37"/>
  <c r="I2070" i="37"/>
  <c r="G2071" i="37" s="1"/>
  <c r="L2068" i="37"/>
  <c r="K2068" i="37"/>
  <c r="J2068" i="37"/>
  <c r="I2068" i="37"/>
  <c r="G2069" i="37" s="1"/>
  <c r="L2066" i="37"/>
  <c r="K2066" i="37"/>
  <c r="J2066" i="37"/>
  <c r="I2066" i="37"/>
  <c r="G2067" i="37" s="1"/>
  <c r="L2064" i="37"/>
  <c r="K2064" i="37"/>
  <c r="J2064" i="37"/>
  <c r="I2064" i="37"/>
  <c r="G2065" i="37" s="1"/>
  <c r="L2062" i="37"/>
  <c r="K2062" i="37"/>
  <c r="J2062" i="37"/>
  <c r="I2062" i="37"/>
  <c r="G2063" i="37" s="1"/>
  <c r="L2060" i="37"/>
  <c r="K2060" i="37"/>
  <c r="J2060" i="37"/>
  <c r="I2060" i="37"/>
  <c r="G2061" i="37" s="1"/>
  <c r="L2058" i="37"/>
  <c r="K2058" i="37"/>
  <c r="J2058" i="37"/>
  <c r="I2058" i="37"/>
  <c r="G2059" i="37" s="1"/>
  <c r="L2056" i="37"/>
  <c r="K2056" i="37"/>
  <c r="J2056" i="37"/>
  <c r="I2056" i="37"/>
  <c r="G2057" i="37" s="1"/>
  <c r="L2054" i="37"/>
  <c r="K2054" i="37"/>
  <c r="J2054" i="37"/>
  <c r="I2054" i="37"/>
  <c r="G2055" i="37" s="1"/>
  <c r="L2052" i="37"/>
  <c r="K2052" i="37"/>
  <c r="J2052" i="37"/>
  <c r="I2052" i="37"/>
  <c r="G2053" i="37" s="1"/>
  <c r="L2050" i="37"/>
  <c r="K2050" i="37"/>
  <c r="J2050" i="37"/>
  <c r="I2050" i="37"/>
  <c r="G2051" i="37" s="1"/>
  <c r="L2048" i="37"/>
  <c r="K2048" i="37"/>
  <c r="J2048" i="37"/>
  <c r="I2048" i="37"/>
  <c r="G2049" i="37" s="1"/>
  <c r="L2046" i="37"/>
  <c r="K2046" i="37"/>
  <c r="J2046" i="37"/>
  <c r="I2046" i="37"/>
  <c r="G2047" i="37" s="1"/>
  <c r="L2044" i="37"/>
  <c r="K2044" i="37"/>
  <c r="J2044" i="37"/>
  <c r="I2044" i="37"/>
  <c r="G2045" i="37" s="1"/>
  <c r="L2042" i="37"/>
  <c r="K2042" i="37"/>
  <c r="J2042" i="37"/>
  <c r="I2042" i="37"/>
  <c r="G2043" i="37" s="1"/>
  <c r="L2040" i="37"/>
  <c r="K2040" i="37"/>
  <c r="J2040" i="37"/>
  <c r="I2040" i="37"/>
  <c r="G2041" i="37" s="1"/>
  <c r="L2032" i="37"/>
  <c r="K2032" i="37"/>
  <c r="J2032" i="37"/>
  <c r="I2032" i="37"/>
  <c r="G2033" i="37" s="1"/>
  <c r="L2030" i="37"/>
  <c r="K2030" i="37"/>
  <c r="J2030" i="37"/>
  <c r="I2030" i="37"/>
  <c r="G2031" i="37" s="1"/>
  <c r="L2028" i="37"/>
  <c r="K2028" i="37"/>
  <c r="J2028" i="37"/>
  <c r="I2028" i="37"/>
  <c r="G2029" i="37" s="1"/>
  <c r="L2026" i="37"/>
  <c r="K2026" i="37"/>
  <c r="J2026" i="37"/>
  <c r="I2026" i="37"/>
  <c r="G2027" i="37" s="1"/>
  <c r="L2024" i="37"/>
  <c r="K2024" i="37"/>
  <c r="J2024" i="37"/>
  <c r="I2024" i="37"/>
  <c r="G2025" i="37" s="1"/>
  <c r="L2022" i="37"/>
  <c r="K2022" i="37"/>
  <c r="J2022" i="37"/>
  <c r="I2022" i="37"/>
  <c r="G2023" i="37" s="1"/>
  <c r="L2020" i="37"/>
  <c r="K2020" i="37"/>
  <c r="J2020" i="37"/>
  <c r="I2020" i="37"/>
  <c r="G2021" i="37" s="1"/>
  <c r="L2018" i="37"/>
  <c r="K2018" i="37"/>
  <c r="J2018" i="37"/>
  <c r="I2018" i="37"/>
  <c r="G2019" i="37" s="1"/>
  <c r="L2016" i="37"/>
  <c r="K2016" i="37"/>
  <c r="J2016" i="37"/>
  <c r="I2016" i="37"/>
  <c r="G2017" i="37" s="1"/>
  <c r="L2014" i="37"/>
  <c r="K2014" i="37"/>
  <c r="J2014" i="37"/>
  <c r="I2014" i="37"/>
  <c r="G2015" i="37" s="1"/>
  <c r="L2012" i="37"/>
  <c r="K2012" i="37"/>
  <c r="J2012" i="37"/>
  <c r="I2012" i="37"/>
  <c r="G2013" i="37" s="1"/>
  <c r="L2010" i="37"/>
  <c r="K2010" i="37"/>
  <c r="J2010" i="37"/>
  <c r="I2010" i="37"/>
  <c r="G2011" i="37" s="1"/>
  <c r="L2008" i="37"/>
  <c r="K2008" i="37"/>
  <c r="J2008" i="37"/>
  <c r="I2008" i="37"/>
  <c r="G2009" i="37" s="1"/>
  <c r="L2006" i="37"/>
  <c r="K2006" i="37"/>
  <c r="J2006" i="37"/>
  <c r="I2006" i="37"/>
  <c r="G2007" i="37" s="1"/>
  <c r="L2004" i="37"/>
  <c r="K2004" i="37"/>
  <c r="J2004" i="37"/>
  <c r="I2004" i="37"/>
  <c r="G2005" i="37" s="1"/>
  <c r="L2002" i="37"/>
  <c r="K2002" i="37"/>
  <c r="J2002" i="37"/>
  <c r="I2002" i="37"/>
  <c r="G2003" i="37" s="1"/>
  <c r="L2000" i="37"/>
  <c r="K2000" i="37"/>
  <c r="J2000" i="37"/>
  <c r="I2000" i="37"/>
  <c r="G2001" i="37" s="1"/>
  <c r="L1998" i="37"/>
  <c r="K1998" i="37"/>
  <c r="J1998" i="37"/>
  <c r="I1998" i="37"/>
  <c r="G1999" i="37" s="1"/>
  <c r="L1996" i="37"/>
  <c r="K1996" i="37"/>
  <c r="J1996" i="37"/>
  <c r="I1996" i="37"/>
  <c r="G1997" i="37" s="1"/>
  <c r="L1994" i="37"/>
  <c r="K1994" i="37"/>
  <c r="J1994" i="37"/>
  <c r="I1994" i="37"/>
  <c r="G1995" i="37" s="1"/>
  <c r="L1992" i="37"/>
  <c r="K1992" i="37"/>
  <c r="J1992" i="37"/>
  <c r="I1992" i="37"/>
  <c r="G1993" i="37" s="1"/>
  <c r="L1990" i="37"/>
  <c r="K1990" i="37"/>
  <c r="J1990" i="37"/>
  <c r="I1990" i="37"/>
  <c r="G1991" i="37" s="1"/>
  <c r="L1988" i="37"/>
  <c r="K1988" i="37"/>
  <c r="J1988" i="37"/>
  <c r="I1988" i="37"/>
  <c r="G1989" i="37" s="1"/>
  <c r="L1986" i="37"/>
  <c r="K1986" i="37"/>
  <c r="J1986" i="37"/>
  <c r="I1986" i="37"/>
  <c r="G1987" i="37" s="1"/>
  <c r="L1984" i="37"/>
  <c r="K1984" i="37"/>
  <c r="J1984" i="37"/>
  <c r="I1984" i="37"/>
  <c r="G1985" i="37" s="1"/>
  <c r="L1982" i="37"/>
  <c r="K1982" i="37"/>
  <c r="J1982" i="37"/>
  <c r="I1982" i="37"/>
  <c r="G1983" i="37" s="1"/>
  <c r="L1980" i="37"/>
  <c r="K1980" i="37"/>
  <c r="J1980" i="37"/>
  <c r="I1980" i="37"/>
  <c r="G1981" i="37" s="1"/>
  <c r="L1978" i="37"/>
  <c r="K1978" i="37"/>
  <c r="J1978" i="37"/>
  <c r="I1978" i="37"/>
  <c r="G1979" i="37" s="1"/>
  <c r="L1976" i="37"/>
  <c r="K1976" i="37"/>
  <c r="J1976" i="37"/>
  <c r="I1976" i="37"/>
  <c r="G1977" i="37" s="1"/>
  <c r="L1974" i="37"/>
  <c r="K1974" i="37"/>
  <c r="J1974" i="37"/>
  <c r="I1974" i="37"/>
  <c r="G1975" i="37" s="1"/>
  <c r="L1967" i="37"/>
  <c r="K1967" i="37"/>
  <c r="J1967" i="37"/>
  <c r="I1967" i="37"/>
  <c r="G1968" i="37" s="1"/>
  <c r="L1965" i="37"/>
  <c r="K1965" i="37"/>
  <c r="J1965" i="37"/>
  <c r="I1965" i="37"/>
  <c r="G1966" i="37" s="1"/>
  <c r="L1963" i="37"/>
  <c r="K1963" i="37"/>
  <c r="J1963" i="37"/>
  <c r="I1963" i="37"/>
  <c r="G1964" i="37" s="1"/>
  <c r="L1961" i="37"/>
  <c r="K1961" i="37"/>
  <c r="J1961" i="37"/>
  <c r="I1961" i="37"/>
  <c r="G1962" i="37" s="1"/>
  <c r="L1959" i="37"/>
  <c r="K1959" i="37"/>
  <c r="J1959" i="37"/>
  <c r="I1959" i="37"/>
  <c r="G1960" i="37" s="1"/>
  <c r="L1957" i="37"/>
  <c r="K1957" i="37"/>
  <c r="J1957" i="37"/>
  <c r="I1957" i="37"/>
  <c r="G1958" i="37" s="1"/>
  <c r="L1955" i="37"/>
  <c r="K1955" i="37"/>
  <c r="J1955" i="37"/>
  <c r="I1955" i="37"/>
  <c r="G1956" i="37" s="1"/>
  <c r="L1953" i="37"/>
  <c r="K1953" i="37"/>
  <c r="J1953" i="37"/>
  <c r="I1953" i="37"/>
  <c r="G1954" i="37" s="1"/>
  <c r="L1951" i="37"/>
  <c r="K1951" i="37"/>
  <c r="J1951" i="37"/>
  <c r="I1951" i="37"/>
  <c r="G1952" i="37" s="1"/>
  <c r="L1949" i="37"/>
  <c r="K1949" i="37"/>
  <c r="J1949" i="37"/>
  <c r="I1949" i="37"/>
  <c r="G1950" i="37" s="1"/>
  <c r="L1947" i="37"/>
  <c r="K1947" i="37"/>
  <c r="J1947" i="37"/>
  <c r="I1947" i="37"/>
  <c r="G1948" i="37" s="1"/>
  <c r="L1945" i="37"/>
  <c r="K1945" i="37"/>
  <c r="J1945" i="37"/>
  <c r="I1945" i="37"/>
  <c r="G1946" i="37" s="1"/>
  <c r="L1943" i="37"/>
  <c r="K1943" i="37"/>
  <c r="J1943" i="37"/>
  <c r="I1943" i="37"/>
  <c r="G1944" i="37" s="1"/>
  <c r="L1941" i="37"/>
  <c r="K1941" i="37"/>
  <c r="J1941" i="37"/>
  <c r="I1941" i="37"/>
  <c r="G1942" i="37" s="1"/>
  <c r="L1939" i="37"/>
  <c r="K1939" i="37"/>
  <c r="J1939" i="37"/>
  <c r="I1939" i="37"/>
  <c r="G1940" i="37" s="1"/>
  <c r="L1937" i="37"/>
  <c r="K1937" i="37"/>
  <c r="J1937" i="37"/>
  <c r="I1937" i="37"/>
  <c r="G1938" i="37" s="1"/>
  <c r="L1935" i="37"/>
  <c r="K1935" i="37"/>
  <c r="J1935" i="37"/>
  <c r="I1935" i="37"/>
  <c r="G1936" i="37" s="1"/>
  <c r="L1933" i="37"/>
  <c r="K1933" i="37"/>
  <c r="J1933" i="37"/>
  <c r="I1933" i="37"/>
  <c r="G1934" i="37" s="1"/>
  <c r="L1931" i="37"/>
  <c r="K1931" i="37"/>
  <c r="J1931" i="37"/>
  <c r="I1931" i="37"/>
  <c r="G1932" i="37" s="1"/>
  <c r="L1929" i="37"/>
  <c r="K1929" i="37"/>
  <c r="J1929" i="37"/>
  <c r="I1929" i="37"/>
  <c r="G1930" i="37" s="1"/>
  <c r="L1927" i="37"/>
  <c r="K1927" i="37"/>
  <c r="J1927" i="37"/>
  <c r="I1927" i="37"/>
  <c r="G1928" i="37" s="1"/>
  <c r="L1925" i="37"/>
  <c r="K1925" i="37"/>
  <c r="J1925" i="37"/>
  <c r="I1925" i="37"/>
  <c r="G1926" i="37" s="1"/>
  <c r="L1923" i="37"/>
  <c r="K1923" i="37"/>
  <c r="J1923" i="37"/>
  <c r="I1923" i="37"/>
  <c r="G1924" i="37" s="1"/>
  <c r="L1921" i="37"/>
  <c r="K1921" i="37"/>
  <c r="J1921" i="37"/>
  <c r="I1921" i="37"/>
  <c r="G1922" i="37" s="1"/>
  <c r="L1919" i="37"/>
  <c r="K1919" i="37"/>
  <c r="J1919" i="37"/>
  <c r="I1919" i="37"/>
  <c r="G1920" i="37" s="1"/>
  <c r="L1917" i="37"/>
  <c r="K1917" i="37"/>
  <c r="J1917" i="37"/>
  <c r="I1917" i="37"/>
  <c r="G1918" i="37" s="1"/>
  <c r="L1915" i="37"/>
  <c r="K1915" i="37"/>
  <c r="J1915" i="37"/>
  <c r="I1915" i="37"/>
  <c r="G1916" i="37" s="1"/>
  <c r="L1913" i="37"/>
  <c r="K1913" i="37"/>
  <c r="J1913" i="37"/>
  <c r="I1913" i="37"/>
  <c r="G1914" i="37" s="1"/>
  <c r="L1911" i="37"/>
  <c r="K1911" i="37"/>
  <c r="J1911" i="37"/>
  <c r="I1911" i="37"/>
  <c r="G1912" i="37" s="1"/>
  <c r="L1909" i="37"/>
  <c r="K1909" i="37"/>
  <c r="J1909" i="37"/>
  <c r="I1909" i="37"/>
  <c r="G1910" i="37" s="1"/>
  <c r="L1901" i="37"/>
  <c r="K1901" i="37"/>
  <c r="J1901" i="37"/>
  <c r="I1901" i="37"/>
  <c r="G1902" i="37" s="1"/>
  <c r="L1899" i="37"/>
  <c r="K1899" i="37"/>
  <c r="J1899" i="37"/>
  <c r="I1899" i="37"/>
  <c r="G1900" i="37" s="1"/>
  <c r="L1897" i="37"/>
  <c r="K1897" i="37"/>
  <c r="J1897" i="37"/>
  <c r="I1897" i="37"/>
  <c r="G1898" i="37" s="1"/>
  <c r="L1895" i="37"/>
  <c r="K1895" i="37"/>
  <c r="J1895" i="37"/>
  <c r="I1895" i="37"/>
  <c r="G1896" i="37" s="1"/>
  <c r="L1893" i="37"/>
  <c r="K1893" i="37"/>
  <c r="J1893" i="37"/>
  <c r="I1893" i="37"/>
  <c r="G1894" i="37" s="1"/>
  <c r="L1891" i="37"/>
  <c r="K1891" i="37"/>
  <c r="J1891" i="37"/>
  <c r="I1891" i="37"/>
  <c r="G1892" i="37" s="1"/>
  <c r="L1889" i="37"/>
  <c r="K1889" i="37"/>
  <c r="J1889" i="37"/>
  <c r="I1889" i="37"/>
  <c r="G1890" i="37" s="1"/>
  <c r="L1887" i="37"/>
  <c r="K1887" i="37"/>
  <c r="J1887" i="37"/>
  <c r="I1887" i="37"/>
  <c r="G1888" i="37" s="1"/>
  <c r="L1885" i="37"/>
  <c r="K1885" i="37"/>
  <c r="J1885" i="37"/>
  <c r="I1885" i="37"/>
  <c r="G1886" i="37" s="1"/>
  <c r="L1883" i="37"/>
  <c r="K1883" i="37"/>
  <c r="J1883" i="37"/>
  <c r="I1883" i="37"/>
  <c r="G1884" i="37" s="1"/>
  <c r="L1881" i="37"/>
  <c r="K1881" i="37"/>
  <c r="J1881" i="37"/>
  <c r="I1881" i="37"/>
  <c r="G1882" i="37" s="1"/>
  <c r="L1879" i="37"/>
  <c r="K1879" i="37"/>
  <c r="J1879" i="37"/>
  <c r="I1879" i="37"/>
  <c r="G1880" i="37" s="1"/>
  <c r="L1877" i="37"/>
  <c r="K1877" i="37"/>
  <c r="J1877" i="37"/>
  <c r="I1877" i="37"/>
  <c r="G1878" i="37" s="1"/>
  <c r="L1875" i="37"/>
  <c r="K1875" i="37"/>
  <c r="J1875" i="37"/>
  <c r="I1875" i="37"/>
  <c r="G1876" i="37" s="1"/>
  <c r="L1873" i="37"/>
  <c r="K1873" i="37"/>
  <c r="J1873" i="37"/>
  <c r="I1873" i="37"/>
  <c r="G1874" i="37" s="1"/>
  <c r="L1871" i="37"/>
  <c r="K1871" i="37"/>
  <c r="J1871" i="37"/>
  <c r="I1871" i="37"/>
  <c r="G1872" i="37" s="1"/>
  <c r="L1869" i="37"/>
  <c r="K1869" i="37"/>
  <c r="J1869" i="37"/>
  <c r="I1869" i="37"/>
  <c r="G1870" i="37" s="1"/>
  <c r="L1867" i="37"/>
  <c r="K1867" i="37"/>
  <c r="J1867" i="37"/>
  <c r="I1867" i="37"/>
  <c r="G1868" i="37" s="1"/>
  <c r="L1865" i="37"/>
  <c r="K1865" i="37"/>
  <c r="J1865" i="37"/>
  <c r="I1865" i="37"/>
  <c r="G1866" i="37" s="1"/>
  <c r="L1863" i="37"/>
  <c r="K1863" i="37"/>
  <c r="J1863" i="37"/>
  <c r="I1863" i="37"/>
  <c r="G1864" i="37" s="1"/>
  <c r="L1861" i="37"/>
  <c r="K1861" i="37"/>
  <c r="J1861" i="37"/>
  <c r="I1861" i="37"/>
  <c r="G1862" i="37" s="1"/>
  <c r="L1859" i="37"/>
  <c r="K1859" i="37"/>
  <c r="J1859" i="37"/>
  <c r="I1859" i="37"/>
  <c r="G1860" i="37" s="1"/>
  <c r="L1857" i="37"/>
  <c r="K1857" i="37"/>
  <c r="J1857" i="37"/>
  <c r="I1857" i="37"/>
  <c r="G1858" i="37" s="1"/>
  <c r="L1855" i="37"/>
  <c r="K1855" i="37"/>
  <c r="J1855" i="37"/>
  <c r="I1855" i="37"/>
  <c r="G1856" i="37" s="1"/>
  <c r="L1853" i="37"/>
  <c r="K1853" i="37"/>
  <c r="J1853" i="37"/>
  <c r="I1853" i="37"/>
  <c r="G1854" i="37" s="1"/>
  <c r="L1851" i="37"/>
  <c r="K1851" i="37"/>
  <c r="J1851" i="37"/>
  <c r="I1851" i="37"/>
  <c r="G1852" i="37" s="1"/>
  <c r="L1849" i="37"/>
  <c r="K1849" i="37"/>
  <c r="J1849" i="37"/>
  <c r="I1849" i="37"/>
  <c r="G1850" i="37" s="1"/>
  <c r="L1847" i="37"/>
  <c r="K1847" i="37"/>
  <c r="J1847" i="37"/>
  <c r="I1847" i="37"/>
  <c r="G1848" i="37" s="1"/>
  <c r="L1845" i="37"/>
  <c r="K1845" i="37"/>
  <c r="J1845" i="37"/>
  <c r="I1845" i="37"/>
  <c r="G1846" i="37" s="1"/>
  <c r="L1843" i="37"/>
  <c r="K1843" i="37"/>
  <c r="J1843" i="37"/>
  <c r="I1843" i="37"/>
  <c r="G1844" i="37" s="1"/>
  <c r="I1835" i="37"/>
  <c r="H1836" i="37" s="1"/>
  <c r="I1833" i="37"/>
  <c r="F1834" i="37" s="1"/>
  <c r="I1831" i="37"/>
  <c r="H1832" i="37" s="1"/>
  <c r="I1829" i="37"/>
  <c r="F1830" i="37" s="1"/>
  <c r="I1827" i="37"/>
  <c r="H1828" i="37" s="1"/>
  <c r="I1825" i="37"/>
  <c r="F1826" i="37" s="1"/>
  <c r="I1823" i="37"/>
  <c r="H1824" i="37" s="1"/>
  <c r="I1821" i="37"/>
  <c r="F1822" i="37" s="1"/>
  <c r="I1819" i="37"/>
  <c r="H1820" i="37" s="1"/>
  <c r="I1817" i="37"/>
  <c r="H1818" i="37" s="1"/>
  <c r="I1815" i="37"/>
  <c r="H1816" i="37" s="1"/>
  <c r="I1813" i="37"/>
  <c r="F1814" i="37" s="1"/>
  <c r="I1811" i="37"/>
  <c r="H1812" i="37" s="1"/>
  <c r="I1809" i="37"/>
  <c r="F1810" i="37" s="1"/>
  <c r="I1807" i="37"/>
  <c r="F1808" i="37" s="1"/>
  <c r="I1805" i="37"/>
  <c r="F1806" i="37" s="1"/>
  <c r="I1803" i="37"/>
  <c r="H1804" i="37" s="1"/>
  <c r="I1801" i="37"/>
  <c r="H1802" i="37" s="1"/>
  <c r="I1799" i="37"/>
  <c r="H1800" i="37" s="1"/>
  <c r="I1797" i="37"/>
  <c r="F1798" i="37" s="1"/>
  <c r="I1795" i="37"/>
  <c r="H1796" i="37" s="1"/>
  <c r="I1793" i="37"/>
  <c r="F1794" i="37" s="1"/>
  <c r="I1791" i="37"/>
  <c r="H1792" i="37" s="1"/>
  <c r="I1789" i="37"/>
  <c r="F1790" i="37" s="1"/>
  <c r="I1787" i="37"/>
  <c r="H1788" i="37" s="1"/>
  <c r="I1785" i="37"/>
  <c r="H1786" i="37" s="1"/>
  <c r="I1783" i="37"/>
  <c r="H1784" i="37" s="1"/>
  <c r="I1781" i="37"/>
  <c r="F1782" i="37" s="1"/>
  <c r="I1779" i="37"/>
  <c r="H1780" i="37" s="1"/>
  <c r="D1768" i="37"/>
  <c r="D1764" i="37"/>
  <c r="D1760" i="37"/>
  <c r="D1756" i="37"/>
  <c r="D1752" i="37"/>
  <c r="E1742" i="37"/>
  <c r="E1738" i="37"/>
  <c r="E1734" i="37"/>
  <c r="E1714" i="37"/>
  <c r="L1704" i="37"/>
  <c r="K1704" i="37"/>
  <c r="J1704" i="37"/>
  <c r="I1704" i="37"/>
  <c r="G1705" i="37" s="1"/>
  <c r="L1702" i="37"/>
  <c r="K1702" i="37"/>
  <c r="J1702" i="37"/>
  <c r="I1702" i="37"/>
  <c r="G1703" i="37" s="1"/>
  <c r="L1700" i="37"/>
  <c r="K1700" i="37"/>
  <c r="J1700" i="37"/>
  <c r="I1700" i="37"/>
  <c r="G1701" i="37" s="1"/>
  <c r="L1698" i="37"/>
  <c r="K1698" i="37"/>
  <c r="J1698" i="37"/>
  <c r="I1698" i="37"/>
  <c r="G1699" i="37" s="1"/>
  <c r="L1696" i="37"/>
  <c r="K1696" i="37"/>
  <c r="J1696" i="37"/>
  <c r="I1696" i="37"/>
  <c r="G1697" i="37" s="1"/>
  <c r="L1694" i="37"/>
  <c r="K1694" i="37"/>
  <c r="J1694" i="37"/>
  <c r="I1694" i="37"/>
  <c r="G1695" i="37" s="1"/>
  <c r="L1692" i="37"/>
  <c r="K1692" i="37"/>
  <c r="J1692" i="37"/>
  <c r="I1692" i="37"/>
  <c r="G1693" i="37" s="1"/>
  <c r="L1690" i="37"/>
  <c r="K1690" i="37"/>
  <c r="J1690" i="37"/>
  <c r="I1690" i="37"/>
  <c r="G1691" i="37" s="1"/>
  <c r="L1688" i="37"/>
  <c r="K1688" i="37"/>
  <c r="J1688" i="37"/>
  <c r="I1688" i="37"/>
  <c r="G1689" i="37" s="1"/>
  <c r="L1686" i="37"/>
  <c r="K1686" i="37"/>
  <c r="J1686" i="37"/>
  <c r="I1686" i="37"/>
  <c r="G1687" i="37" s="1"/>
  <c r="L1684" i="37"/>
  <c r="K1684" i="37"/>
  <c r="J1684" i="37"/>
  <c r="I1684" i="37"/>
  <c r="G1685" i="37" s="1"/>
  <c r="L1682" i="37"/>
  <c r="K1682" i="37"/>
  <c r="J1682" i="37"/>
  <c r="I1682" i="37"/>
  <c r="G1683" i="37" s="1"/>
  <c r="L1680" i="37"/>
  <c r="K1680" i="37"/>
  <c r="J1680" i="37"/>
  <c r="I1680" i="37"/>
  <c r="G1681" i="37" s="1"/>
  <c r="L1678" i="37"/>
  <c r="K1678" i="37"/>
  <c r="J1678" i="37"/>
  <c r="I1678" i="37"/>
  <c r="G1679" i="37" s="1"/>
  <c r="L1676" i="37"/>
  <c r="K1676" i="37"/>
  <c r="J1676" i="37"/>
  <c r="I1676" i="37"/>
  <c r="G1677" i="37" s="1"/>
  <c r="L1674" i="37"/>
  <c r="K1674" i="37"/>
  <c r="J1674" i="37"/>
  <c r="I1674" i="37"/>
  <c r="F1675" i="37" s="1"/>
  <c r="L1672" i="37"/>
  <c r="K1672" i="37"/>
  <c r="J1672" i="37"/>
  <c r="I1672" i="37"/>
  <c r="G1673" i="37" s="1"/>
  <c r="L1670" i="37"/>
  <c r="K1670" i="37"/>
  <c r="J1670" i="37"/>
  <c r="I1670" i="37"/>
  <c r="G1671" i="37" s="1"/>
  <c r="L1668" i="37"/>
  <c r="K1668" i="37"/>
  <c r="J1668" i="37"/>
  <c r="I1668" i="37"/>
  <c r="G1669" i="37" s="1"/>
  <c r="L1666" i="37"/>
  <c r="K1666" i="37"/>
  <c r="J1666" i="37"/>
  <c r="I1666" i="37"/>
  <c r="G1667" i="37" s="1"/>
  <c r="L1664" i="37"/>
  <c r="K1664" i="37"/>
  <c r="J1664" i="37"/>
  <c r="I1664" i="37"/>
  <c r="G1665" i="37" s="1"/>
  <c r="L1662" i="37"/>
  <c r="K1662" i="37"/>
  <c r="J1662" i="37"/>
  <c r="I1662" i="37"/>
  <c r="G1663" i="37" s="1"/>
  <c r="L1660" i="37"/>
  <c r="K1660" i="37"/>
  <c r="J1660" i="37"/>
  <c r="I1660" i="37"/>
  <c r="G1661" i="37" s="1"/>
  <c r="L1658" i="37"/>
  <c r="K1658" i="37"/>
  <c r="J1658" i="37"/>
  <c r="I1658" i="37"/>
  <c r="G1659" i="37" s="1"/>
  <c r="L1656" i="37"/>
  <c r="K1656" i="37"/>
  <c r="J1656" i="37"/>
  <c r="I1656" i="37"/>
  <c r="G1657" i="37" s="1"/>
  <c r="L1654" i="37"/>
  <c r="K1654" i="37"/>
  <c r="J1654" i="37"/>
  <c r="I1654" i="37"/>
  <c r="G1655" i="37" s="1"/>
  <c r="L1652" i="37"/>
  <c r="K1652" i="37"/>
  <c r="J1652" i="37"/>
  <c r="I1652" i="37"/>
  <c r="G1653" i="37" s="1"/>
  <c r="L1650" i="37"/>
  <c r="K1650" i="37"/>
  <c r="J1650" i="37"/>
  <c r="I1650" i="37"/>
  <c r="G1651" i="37" s="1"/>
  <c r="L1648" i="37"/>
  <c r="K1648" i="37"/>
  <c r="J1648" i="37"/>
  <c r="I1648" i="37"/>
  <c r="G1649" i="37" s="1"/>
  <c r="L1646" i="37"/>
  <c r="K1646" i="37"/>
  <c r="J1646" i="37"/>
  <c r="I1646" i="37"/>
  <c r="G1647" i="37" s="1"/>
  <c r="L1638" i="37"/>
  <c r="K1638" i="37"/>
  <c r="J1638" i="37"/>
  <c r="I1638" i="37"/>
  <c r="G1639" i="37" s="1"/>
  <c r="L1636" i="37"/>
  <c r="K1636" i="37"/>
  <c r="J1636" i="37"/>
  <c r="I1636" i="37"/>
  <c r="G1637" i="37" s="1"/>
  <c r="L1634" i="37"/>
  <c r="K1634" i="37"/>
  <c r="J1634" i="37"/>
  <c r="I1634" i="37"/>
  <c r="G1635" i="37" s="1"/>
  <c r="L1632" i="37"/>
  <c r="K1632" i="37"/>
  <c r="J1632" i="37"/>
  <c r="I1632" i="37"/>
  <c r="G1633" i="37" s="1"/>
  <c r="L1630" i="37"/>
  <c r="K1630" i="37"/>
  <c r="J1630" i="37"/>
  <c r="I1630" i="37"/>
  <c r="G1631" i="37" s="1"/>
  <c r="L1628" i="37"/>
  <c r="K1628" i="37"/>
  <c r="J1628" i="37"/>
  <c r="I1628" i="37"/>
  <c r="G1629" i="37" s="1"/>
  <c r="L1626" i="37"/>
  <c r="K1626" i="37"/>
  <c r="J1626" i="37"/>
  <c r="I1626" i="37"/>
  <c r="G1627" i="37" s="1"/>
  <c r="L1624" i="37"/>
  <c r="K1624" i="37"/>
  <c r="J1624" i="37"/>
  <c r="I1624" i="37"/>
  <c r="G1625" i="37" s="1"/>
  <c r="L1622" i="37"/>
  <c r="K1622" i="37"/>
  <c r="J1622" i="37"/>
  <c r="I1622" i="37"/>
  <c r="G1623" i="37" s="1"/>
  <c r="L1620" i="37"/>
  <c r="K1620" i="37"/>
  <c r="J1620" i="37"/>
  <c r="I1620" i="37"/>
  <c r="G1621" i="37" s="1"/>
  <c r="L1618" i="37"/>
  <c r="K1618" i="37"/>
  <c r="J1618" i="37"/>
  <c r="I1618" i="37"/>
  <c r="G1619" i="37" s="1"/>
  <c r="L1616" i="37"/>
  <c r="K1616" i="37"/>
  <c r="J1616" i="37"/>
  <c r="I1616" i="37"/>
  <c r="G1617" i="37" s="1"/>
  <c r="L1614" i="37"/>
  <c r="K1614" i="37"/>
  <c r="J1614" i="37"/>
  <c r="I1614" i="37"/>
  <c r="G1615" i="37" s="1"/>
  <c r="L1612" i="37"/>
  <c r="K1612" i="37"/>
  <c r="J1612" i="37"/>
  <c r="I1612" i="37"/>
  <c r="G1613" i="37" s="1"/>
  <c r="L1610" i="37"/>
  <c r="K1610" i="37"/>
  <c r="J1610" i="37"/>
  <c r="I1610" i="37"/>
  <c r="G1611" i="37" s="1"/>
  <c r="L1608" i="37"/>
  <c r="K1608" i="37"/>
  <c r="J1608" i="37"/>
  <c r="I1608" i="37"/>
  <c r="G1609" i="37" s="1"/>
  <c r="L1606" i="37"/>
  <c r="K1606" i="37"/>
  <c r="J1606" i="37"/>
  <c r="I1606" i="37"/>
  <c r="G1607" i="37" s="1"/>
  <c r="L1604" i="37"/>
  <c r="K1604" i="37"/>
  <c r="J1604" i="37"/>
  <c r="I1604" i="37"/>
  <c r="G1605" i="37" s="1"/>
  <c r="L1602" i="37"/>
  <c r="K1602" i="37"/>
  <c r="J1602" i="37"/>
  <c r="I1602" i="37"/>
  <c r="G1603" i="37" s="1"/>
  <c r="L1600" i="37"/>
  <c r="K1600" i="37"/>
  <c r="J1600" i="37"/>
  <c r="I1600" i="37"/>
  <c r="G1601" i="37" s="1"/>
  <c r="L1598" i="37"/>
  <c r="K1598" i="37"/>
  <c r="J1598" i="37"/>
  <c r="I1598" i="37"/>
  <c r="G1599" i="37" s="1"/>
  <c r="L1596" i="37"/>
  <c r="K1596" i="37"/>
  <c r="J1596" i="37"/>
  <c r="I1596" i="37"/>
  <c r="G1597" i="37" s="1"/>
  <c r="L1594" i="37"/>
  <c r="K1594" i="37"/>
  <c r="J1594" i="37"/>
  <c r="I1594" i="37"/>
  <c r="G1595" i="37" s="1"/>
  <c r="L1592" i="37"/>
  <c r="K1592" i="37"/>
  <c r="J1592" i="37"/>
  <c r="I1592" i="37"/>
  <c r="G1593" i="37" s="1"/>
  <c r="L1590" i="37"/>
  <c r="K1590" i="37"/>
  <c r="J1590" i="37"/>
  <c r="I1590" i="37"/>
  <c r="G1591" i="37" s="1"/>
  <c r="L1588" i="37"/>
  <c r="K1588" i="37"/>
  <c r="J1588" i="37"/>
  <c r="I1588" i="37"/>
  <c r="G1589" i="37" s="1"/>
  <c r="L1586" i="37"/>
  <c r="K1586" i="37"/>
  <c r="J1586" i="37"/>
  <c r="I1586" i="37"/>
  <c r="G1587" i="37" s="1"/>
  <c r="L1584" i="37"/>
  <c r="K1584" i="37"/>
  <c r="J1584" i="37"/>
  <c r="I1584" i="37"/>
  <c r="G1585" i="37" s="1"/>
  <c r="L1582" i="37"/>
  <c r="K1582" i="37"/>
  <c r="J1582" i="37"/>
  <c r="I1582" i="37"/>
  <c r="G1583" i="37" s="1"/>
  <c r="L1580" i="37"/>
  <c r="K1580" i="37"/>
  <c r="J1580" i="37"/>
  <c r="I1580" i="37"/>
  <c r="G1581" i="37" s="1"/>
  <c r="L1572" i="37"/>
  <c r="K1572" i="37"/>
  <c r="J1572" i="37"/>
  <c r="I1572" i="37"/>
  <c r="G1573" i="37" s="1"/>
  <c r="L1570" i="37"/>
  <c r="K1570" i="37"/>
  <c r="J1570" i="37"/>
  <c r="I1570" i="37"/>
  <c r="G1571" i="37" s="1"/>
  <c r="L1568" i="37"/>
  <c r="K1568" i="37"/>
  <c r="J1568" i="37"/>
  <c r="I1568" i="37"/>
  <c r="G1569" i="37" s="1"/>
  <c r="L1566" i="37"/>
  <c r="K1566" i="37"/>
  <c r="J1566" i="37"/>
  <c r="I1566" i="37"/>
  <c r="G1567" i="37" s="1"/>
  <c r="L1564" i="37"/>
  <c r="K1564" i="37"/>
  <c r="J1564" i="37"/>
  <c r="I1564" i="37"/>
  <c r="G1565" i="37" s="1"/>
  <c r="L1562" i="37"/>
  <c r="K1562" i="37"/>
  <c r="J1562" i="37"/>
  <c r="I1562" i="37"/>
  <c r="G1563" i="37" s="1"/>
  <c r="L1560" i="37"/>
  <c r="K1560" i="37"/>
  <c r="J1560" i="37"/>
  <c r="I1560" i="37"/>
  <c r="G1561" i="37" s="1"/>
  <c r="L1558" i="37"/>
  <c r="K1558" i="37"/>
  <c r="J1558" i="37"/>
  <c r="I1558" i="37"/>
  <c r="G1559" i="37" s="1"/>
  <c r="L1556" i="37"/>
  <c r="K1556" i="37"/>
  <c r="J1556" i="37"/>
  <c r="I1556" i="37"/>
  <c r="G1557" i="37" s="1"/>
  <c r="L1554" i="37"/>
  <c r="K1554" i="37"/>
  <c r="J1554" i="37"/>
  <c r="I1554" i="37"/>
  <c r="G1555" i="37" s="1"/>
  <c r="L1552" i="37"/>
  <c r="K1552" i="37"/>
  <c r="J1552" i="37"/>
  <c r="I1552" i="37"/>
  <c r="G1553" i="37" s="1"/>
  <c r="L1550" i="37"/>
  <c r="K1550" i="37"/>
  <c r="J1550" i="37"/>
  <c r="I1550" i="37"/>
  <c r="G1551" i="37" s="1"/>
  <c r="L1548" i="37"/>
  <c r="K1548" i="37"/>
  <c r="J1548" i="37"/>
  <c r="I1548" i="37"/>
  <c r="G1549" i="37" s="1"/>
  <c r="L1546" i="37"/>
  <c r="K1546" i="37"/>
  <c r="J1546" i="37"/>
  <c r="I1546" i="37"/>
  <c r="G1547" i="37" s="1"/>
  <c r="L1544" i="37"/>
  <c r="K1544" i="37"/>
  <c r="J1544" i="37"/>
  <c r="I1544" i="37"/>
  <c r="G1545" i="37" s="1"/>
  <c r="L1542" i="37"/>
  <c r="K1542" i="37"/>
  <c r="J1542" i="37"/>
  <c r="I1542" i="37"/>
  <c r="G1543" i="37" s="1"/>
  <c r="L1540" i="37"/>
  <c r="K1540" i="37"/>
  <c r="J1540" i="37"/>
  <c r="I1540" i="37"/>
  <c r="G1541" i="37" s="1"/>
  <c r="L1538" i="37"/>
  <c r="K1538" i="37"/>
  <c r="J1538" i="37"/>
  <c r="I1538" i="37"/>
  <c r="G1539" i="37" s="1"/>
  <c r="L1536" i="37"/>
  <c r="K1536" i="37"/>
  <c r="J1536" i="37"/>
  <c r="I1536" i="37"/>
  <c r="G1537" i="37" s="1"/>
  <c r="L1534" i="37"/>
  <c r="K1534" i="37"/>
  <c r="J1534" i="37"/>
  <c r="I1534" i="37"/>
  <c r="G1535" i="37" s="1"/>
  <c r="L1532" i="37"/>
  <c r="K1532" i="37"/>
  <c r="J1532" i="37"/>
  <c r="G1533" i="37"/>
  <c r="L1530" i="37"/>
  <c r="K1530" i="37"/>
  <c r="J1530" i="37"/>
  <c r="I1530" i="37"/>
  <c r="G1531" i="37" s="1"/>
  <c r="L1528" i="37"/>
  <c r="K1528" i="37"/>
  <c r="J1528" i="37"/>
  <c r="I1528" i="37"/>
  <c r="G1529" i="37" s="1"/>
  <c r="L1526" i="37"/>
  <c r="K1526" i="37"/>
  <c r="J1526" i="37"/>
  <c r="I1526" i="37"/>
  <c r="G1527" i="37" s="1"/>
  <c r="L1524" i="37"/>
  <c r="K1524" i="37"/>
  <c r="J1524" i="37"/>
  <c r="I1524" i="37"/>
  <c r="G1525" i="37" s="1"/>
  <c r="L1522" i="37"/>
  <c r="K1522" i="37"/>
  <c r="J1522" i="37"/>
  <c r="I1522" i="37"/>
  <c r="G1523" i="37" s="1"/>
  <c r="L1520" i="37"/>
  <c r="K1520" i="37"/>
  <c r="J1520" i="37"/>
  <c r="I1520" i="37"/>
  <c r="G1521" i="37" s="1"/>
  <c r="L1518" i="37"/>
  <c r="K1518" i="37"/>
  <c r="J1518" i="37"/>
  <c r="I1518" i="37"/>
  <c r="G1519" i="37" s="1"/>
  <c r="L1516" i="37"/>
  <c r="K1516" i="37"/>
  <c r="J1516" i="37"/>
  <c r="I1516" i="37"/>
  <c r="G1517" i="37" s="1"/>
  <c r="L1514" i="37"/>
  <c r="K1514" i="37"/>
  <c r="J1514" i="37"/>
  <c r="I1514" i="37"/>
  <c r="G1515" i="37" s="1"/>
  <c r="E1505" i="37"/>
  <c r="C1501" i="37"/>
  <c r="I1497" i="37"/>
  <c r="G1493" i="37"/>
  <c r="E1489" i="37"/>
  <c r="C1485" i="37"/>
  <c r="I1481" i="37"/>
  <c r="F1475" i="37"/>
  <c r="D1471" i="37"/>
  <c r="I1465" i="37"/>
  <c r="H1463" i="37"/>
  <c r="C1461" i="37"/>
  <c r="F1459" i="37"/>
  <c r="I1457" i="37"/>
  <c r="I1455" i="37"/>
  <c r="G1455" i="37"/>
  <c r="E1455" i="37"/>
  <c r="C1455" i="37"/>
  <c r="D1453" i="37"/>
  <c r="I1451" i="37"/>
  <c r="G1451" i="37"/>
  <c r="E1451" i="37"/>
  <c r="C1451" i="37"/>
  <c r="C1449" i="37"/>
  <c r="G1447" i="37"/>
  <c r="F1447" i="37"/>
  <c r="E1447" i="37"/>
  <c r="D1447" i="37"/>
  <c r="C1447" i="37"/>
  <c r="F1445" i="37"/>
  <c r="F1435" i="37"/>
  <c r="D1436" i="37" s="1"/>
  <c r="F1433" i="37"/>
  <c r="D1434" i="37" s="1"/>
  <c r="F1431" i="37"/>
  <c r="D1432" i="37" s="1"/>
  <c r="F1429" i="37"/>
  <c r="D1430" i="37" s="1"/>
  <c r="F1427" i="37"/>
  <c r="D1428" i="37" s="1"/>
  <c r="F1425" i="37"/>
  <c r="D1426" i="37" s="1"/>
  <c r="F1423" i="37"/>
  <c r="D1424" i="37" s="1"/>
  <c r="F1421" i="37"/>
  <c r="D1422" i="37" s="1"/>
  <c r="F1419" i="37"/>
  <c r="D1420" i="37" s="1"/>
  <c r="F1417" i="37"/>
  <c r="D1418" i="37" s="1"/>
  <c r="F1415" i="37"/>
  <c r="D1416" i="37" s="1"/>
  <c r="F1413" i="37"/>
  <c r="D1414" i="37" s="1"/>
  <c r="F1411" i="37"/>
  <c r="D1412" i="37" s="1"/>
  <c r="F1409" i="37"/>
  <c r="D1410" i="37" s="1"/>
  <c r="F1407" i="37"/>
  <c r="C1408" i="37" s="1"/>
  <c r="F1405" i="37"/>
  <c r="E1406" i="37" s="1"/>
  <c r="F1399" i="37"/>
  <c r="D1400" i="37" s="1"/>
  <c r="F1397" i="37"/>
  <c r="D1398" i="37" s="1"/>
  <c r="F1395" i="37"/>
  <c r="D1396" i="37" s="1"/>
  <c r="F1393" i="37"/>
  <c r="D1394" i="37" s="1"/>
  <c r="F1391" i="37"/>
  <c r="D1392" i="37" s="1"/>
  <c r="F1389" i="37"/>
  <c r="D1390" i="37" s="1"/>
  <c r="F1387" i="37"/>
  <c r="D1388" i="37" s="1"/>
  <c r="F1385" i="37"/>
  <c r="D1386" i="37" s="1"/>
  <c r="F1383" i="37"/>
  <c r="D1384" i="37" s="1"/>
  <c r="F1381" i="37"/>
  <c r="D1382" i="37" s="1"/>
  <c r="F1379" i="37"/>
  <c r="D1380" i="37" s="1"/>
  <c r="F1377" i="37"/>
  <c r="D1378" i="37" s="1"/>
  <c r="F1375" i="37"/>
  <c r="D1376" i="37" s="1"/>
  <c r="F1367" i="37"/>
  <c r="D1368" i="37" s="1"/>
  <c r="F1365" i="37"/>
  <c r="D1366" i="37" s="1"/>
  <c r="F1363" i="37"/>
  <c r="D1364" i="37" s="1"/>
  <c r="F1361" i="37"/>
  <c r="D1362" i="37" s="1"/>
  <c r="F1359" i="37"/>
  <c r="D1360" i="37" s="1"/>
  <c r="F1357" i="37"/>
  <c r="D1358" i="37" s="1"/>
  <c r="F1355" i="37"/>
  <c r="D1356" i="37" s="1"/>
  <c r="F1353" i="37"/>
  <c r="D1354" i="37" s="1"/>
  <c r="F1351" i="37"/>
  <c r="D1352" i="37" s="1"/>
  <c r="F1349" i="37"/>
  <c r="F1347" i="37"/>
  <c r="D1348" i="37" s="1"/>
  <c r="F1345" i="37"/>
  <c r="D1346" i="37" s="1"/>
  <c r="F1343" i="37"/>
  <c r="D1344" i="37" s="1"/>
  <c r="F1341" i="37"/>
  <c r="D1342" i="37" s="1"/>
  <c r="F1339" i="37"/>
  <c r="C1340" i="37" s="1"/>
  <c r="F1337" i="37"/>
  <c r="D1338" i="37" s="1"/>
  <c r="F1335" i="37"/>
  <c r="D1336" i="37" s="1"/>
  <c r="F1331" i="37"/>
  <c r="F1329" i="37"/>
  <c r="F1327" i="37"/>
  <c r="F1325" i="37"/>
  <c r="F1323" i="37"/>
  <c r="F1321" i="37"/>
  <c r="D1322" i="37" s="1"/>
  <c r="F1319" i="37"/>
  <c r="D1320" i="37" s="1"/>
  <c r="F1317" i="37"/>
  <c r="D1318" i="37" s="1"/>
  <c r="F1315" i="37"/>
  <c r="D1316" i="37" s="1"/>
  <c r="F1313" i="37"/>
  <c r="D1314" i="37" s="1"/>
  <c r="F1311" i="37"/>
  <c r="D1312" i="37" s="1"/>
  <c r="F1309" i="37"/>
  <c r="D1310" i="37" s="1"/>
  <c r="F1307" i="37"/>
  <c r="D1308" i="37" s="1"/>
  <c r="L1301" i="37"/>
  <c r="K1301" i="37"/>
  <c r="J1301" i="37"/>
  <c r="I1301" i="37"/>
  <c r="G1302" i="37" s="1"/>
  <c r="L1299" i="37"/>
  <c r="K1299" i="37"/>
  <c r="J1299" i="37"/>
  <c r="I1299" i="37"/>
  <c r="G1300" i="37" s="1"/>
  <c r="L1297" i="37"/>
  <c r="K1297" i="37"/>
  <c r="J1297" i="37"/>
  <c r="I1297" i="37"/>
  <c r="G1298" i="37" s="1"/>
  <c r="L1295" i="37"/>
  <c r="K1295" i="37"/>
  <c r="J1295" i="37"/>
  <c r="I1295" i="37"/>
  <c r="G1296" i="37" s="1"/>
  <c r="L1293" i="37"/>
  <c r="K1293" i="37"/>
  <c r="J1293" i="37"/>
  <c r="I1293" i="37"/>
  <c r="G1294" i="37" s="1"/>
  <c r="L1291" i="37"/>
  <c r="K1291" i="37"/>
  <c r="J1291" i="37"/>
  <c r="I1291" i="37"/>
  <c r="G1292" i="37" s="1"/>
  <c r="L1289" i="37"/>
  <c r="K1289" i="37"/>
  <c r="J1289" i="37"/>
  <c r="I1289" i="37"/>
  <c r="G1290" i="37" s="1"/>
  <c r="L1287" i="37"/>
  <c r="K1287" i="37"/>
  <c r="J1287" i="37"/>
  <c r="I1287" i="37"/>
  <c r="G1288" i="37" s="1"/>
  <c r="L1285" i="37"/>
  <c r="K1285" i="37"/>
  <c r="J1285" i="37"/>
  <c r="I1285" i="37"/>
  <c r="G1286" i="37" s="1"/>
  <c r="L1283" i="37"/>
  <c r="K1283" i="37"/>
  <c r="J1283" i="37"/>
  <c r="I1283" i="37"/>
  <c r="G1284" i="37" s="1"/>
  <c r="L1281" i="37"/>
  <c r="K1281" i="37"/>
  <c r="J1281" i="37"/>
  <c r="I1281" i="37"/>
  <c r="G1282" i="37" s="1"/>
  <c r="L1279" i="37"/>
  <c r="K1279" i="37"/>
  <c r="J1279" i="37"/>
  <c r="I1279" i="37"/>
  <c r="G1280" i="37" s="1"/>
  <c r="L1277" i="37"/>
  <c r="K1277" i="37"/>
  <c r="J1277" i="37"/>
  <c r="I1277" i="37"/>
  <c r="G1278" i="37" s="1"/>
  <c r="L1275" i="37"/>
  <c r="K1275" i="37"/>
  <c r="J1275" i="37"/>
  <c r="I1275" i="37"/>
  <c r="G1276" i="37" s="1"/>
  <c r="L1273" i="37"/>
  <c r="K1273" i="37"/>
  <c r="J1273" i="37"/>
  <c r="I1273" i="37"/>
  <c r="G1274" i="37" s="1"/>
  <c r="L1271" i="37"/>
  <c r="K1271" i="37"/>
  <c r="J1271" i="37"/>
  <c r="I1271" i="37"/>
  <c r="G1272" i="37" s="1"/>
  <c r="L1269" i="37"/>
  <c r="K1269" i="37"/>
  <c r="J1269" i="37"/>
  <c r="I1269" i="37"/>
  <c r="G1270" i="37" s="1"/>
  <c r="L1267" i="37"/>
  <c r="K1267" i="37"/>
  <c r="J1267" i="37"/>
  <c r="I1267" i="37"/>
  <c r="G1268" i="37" s="1"/>
  <c r="L1265" i="37"/>
  <c r="K1265" i="37"/>
  <c r="J1265" i="37"/>
  <c r="I1265" i="37"/>
  <c r="G1266" i="37" s="1"/>
  <c r="L1263" i="37"/>
  <c r="K1263" i="37"/>
  <c r="J1263" i="37"/>
  <c r="I1263" i="37"/>
  <c r="G1264" i="37" s="1"/>
  <c r="L1261" i="37"/>
  <c r="K1261" i="37"/>
  <c r="J1261" i="37"/>
  <c r="I1261" i="37"/>
  <c r="G1262" i="37" s="1"/>
  <c r="L1259" i="37"/>
  <c r="K1259" i="37"/>
  <c r="J1259" i="37"/>
  <c r="I1259" i="37"/>
  <c r="G1260" i="37" s="1"/>
  <c r="L1257" i="37"/>
  <c r="K1257" i="37"/>
  <c r="J1257" i="37"/>
  <c r="I1257" i="37"/>
  <c r="G1258" i="37" s="1"/>
  <c r="L1255" i="37"/>
  <c r="K1255" i="37"/>
  <c r="J1255" i="37"/>
  <c r="I1255" i="37"/>
  <c r="G1256" i="37" s="1"/>
  <c r="L1253" i="37"/>
  <c r="K1253" i="37"/>
  <c r="J1253" i="37"/>
  <c r="I1253" i="37"/>
  <c r="G1254" i="37" s="1"/>
  <c r="L1251" i="37"/>
  <c r="K1251" i="37"/>
  <c r="J1251" i="37"/>
  <c r="I1251" i="37"/>
  <c r="G1252" i="37" s="1"/>
  <c r="L1249" i="37"/>
  <c r="K1249" i="37"/>
  <c r="J1249" i="37"/>
  <c r="I1249" i="37"/>
  <c r="G1250" i="37" s="1"/>
  <c r="L1247" i="37"/>
  <c r="K1247" i="37"/>
  <c r="J1247" i="37"/>
  <c r="I1247" i="37"/>
  <c r="G1248" i="37" s="1"/>
  <c r="L1245" i="37"/>
  <c r="K1245" i="37"/>
  <c r="J1245" i="37"/>
  <c r="I1245" i="37"/>
  <c r="G1246" i="37" s="1"/>
  <c r="L1243" i="37"/>
  <c r="K1243" i="37"/>
  <c r="J1243" i="37"/>
  <c r="I1243" i="37"/>
  <c r="G1244" i="37" s="1"/>
  <c r="I1236" i="37"/>
  <c r="H1237" i="37" s="1"/>
  <c r="I1234" i="37"/>
  <c r="H1235" i="37" s="1"/>
  <c r="I1232" i="37"/>
  <c r="H1233" i="37" s="1"/>
  <c r="I1230" i="37"/>
  <c r="H1231" i="37" s="1"/>
  <c r="I1228" i="37"/>
  <c r="H1229" i="37" s="1"/>
  <c r="I1226" i="37"/>
  <c r="H1227" i="37" s="1"/>
  <c r="I1224" i="37"/>
  <c r="H1225" i="37" s="1"/>
  <c r="I1222" i="37"/>
  <c r="H1223" i="37" s="1"/>
  <c r="I1220" i="37"/>
  <c r="H1221" i="37" s="1"/>
  <c r="I1218" i="37"/>
  <c r="H1219" i="37" s="1"/>
  <c r="I1216" i="37"/>
  <c r="H1217" i="37" s="1"/>
  <c r="I1214" i="37"/>
  <c r="H1215" i="37" s="1"/>
  <c r="I1212" i="37"/>
  <c r="H1213" i="37" s="1"/>
  <c r="I1210" i="37"/>
  <c r="H1211" i="37" s="1"/>
  <c r="I1208" i="37"/>
  <c r="H1209" i="37" s="1"/>
  <c r="I1206" i="37"/>
  <c r="H1207" i="37" s="1"/>
  <c r="I1204" i="37"/>
  <c r="H1205" i="37" s="1"/>
  <c r="I1202" i="37"/>
  <c r="H1203" i="37" s="1"/>
  <c r="I1200" i="37"/>
  <c r="H1201" i="37" s="1"/>
  <c r="I1198" i="37"/>
  <c r="H1199" i="37" s="1"/>
  <c r="I1196" i="37"/>
  <c r="H1197" i="37" s="1"/>
  <c r="I1194" i="37"/>
  <c r="H1195" i="37" s="1"/>
  <c r="I1192" i="37"/>
  <c r="H1193" i="37" s="1"/>
  <c r="I1190" i="37"/>
  <c r="H1191" i="37" s="1"/>
  <c r="I1188" i="37"/>
  <c r="H1189" i="37" s="1"/>
  <c r="I1186" i="37"/>
  <c r="H1187" i="37" s="1"/>
  <c r="I1184" i="37"/>
  <c r="H1185" i="37" s="1"/>
  <c r="I1182" i="37"/>
  <c r="H1183" i="37" s="1"/>
  <c r="I1180" i="37"/>
  <c r="H1181" i="37" s="1"/>
  <c r="I1178" i="37"/>
  <c r="H1179" i="37" s="1"/>
  <c r="F1171" i="37"/>
  <c r="D1172" i="37" s="1"/>
  <c r="F1169" i="37"/>
  <c r="D1170" i="37" s="1"/>
  <c r="F1167" i="37"/>
  <c r="D1168" i="37" s="1"/>
  <c r="F1165" i="37"/>
  <c r="D1166" i="37" s="1"/>
  <c r="F1163" i="37"/>
  <c r="D1164" i="37" s="1"/>
  <c r="F1161" i="37"/>
  <c r="D1162" i="37" s="1"/>
  <c r="F1159" i="37"/>
  <c r="D1160" i="37" s="1"/>
  <c r="F1157" i="37"/>
  <c r="D1158" i="37" s="1"/>
  <c r="F1155" i="37"/>
  <c r="D1156" i="37" s="1"/>
  <c r="F1153" i="37"/>
  <c r="D1154" i="37" s="1"/>
  <c r="F1151" i="37"/>
  <c r="D1152" i="37" s="1"/>
  <c r="F1149" i="37"/>
  <c r="D1150" i="37" s="1"/>
  <c r="F1147" i="37"/>
  <c r="D1148" i="37" s="1"/>
  <c r="F1145" i="37"/>
  <c r="D1146" i="37" s="1"/>
  <c r="F1143" i="37"/>
  <c r="D1144" i="37" s="1"/>
  <c r="F1141" i="37"/>
  <c r="D1142" i="37" s="1"/>
  <c r="F1139" i="37"/>
  <c r="D1140" i="37" s="1"/>
  <c r="F1137" i="37"/>
  <c r="D1138" i="37" s="1"/>
  <c r="F1135" i="37"/>
  <c r="D1136" i="37" s="1"/>
  <c r="F1133" i="37"/>
  <c r="D1134" i="37" s="1"/>
  <c r="F1131" i="37"/>
  <c r="D1132" i="37" s="1"/>
  <c r="F1129" i="37"/>
  <c r="D1130" i="37" s="1"/>
  <c r="F1127" i="37"/>
  <c r="D1128" i="37" s="1"/>
  <c r="F1125" i="37"/>
  <c r="D1126" i="37" s="1"/>
  <c r="F1123" i="37"/>
  <c r="D1124" i="37" s="1"/>
  <c r="F1121" i="37"/>
  <c r="D1122" i="37" s="1"/>
  <c r="F1119" i="37"/>
  <c r="D1120" i="37" s="1"/>
  <c r="F1117" i="37"/>
  <c r="D1118" i="37" s="1"/>
  <c r="F1115" i="37"/>
  <c r="D1116" i="37" s="1"/>
  <c r="F1113" i="37"/>
  <c r="D1114" i="37" s="1"/>
  <c r="L1106" i="37"/>
  <c r="K1106" i="37"/>
  <c r="J1106" i="37"/>
  <c r="I1106" i="37"/>
  <c r="G1107" i="37" s="1"/>
  <c r="L1104" i="37"/>
  <c r="K1104" i="37"/>
  <c r="J1104" i="37"/>
  <c r="I1104" i="37"/>
  <c r="G1105" i="37" s="1"/>
  <c r="L1102" i="37"/>
  <c r="K1102" i="37"/>
  <c r="J1102" i="37"/>
  <c r="I1102" i="37"/>
  <c r="G1103" i="37" s="1"/>
  <c r="L1100" i="37"/>
  <c r="K1100" i="37"/>
  <c r="J1100" i="37"/>
  <c r="I1100" i="37"/>
  <c r="G1101" i="37" s="1"/>
  <c r="L1098" i="37"/>
  <c r="K1098" i="37"/>
  <c r="J1098" i="37"/>
  <c r="I1098" i="37"/>
  <c r="G1099" i="37" s="1"/>
  <c r="L1096" i="37"/>
  <c r="K1096" i="37"/>
  <c r="J1096" i="37"/>
  <c r="I1096" i="37"/>
  <c r="G1097" i="37" s="1"/>
  <c r="L1094" i="37"/>
  <c r="K1094" i="37"/>
  <c r="J1094" i="37"/>
  <c r="I1094" i="37"/>
  <c r="G1095" i="37" s="1"/>
  <c r="L1092" i="37"/>
  <c r="K1092" i="37"/>
  <c r="J1092" i="37"/>
  <c r="I1092" i="37"/>
  <c r="G1093" i="37" s="1"/>
  <c r="L1090" i="37"/>
  <c r="K1090" i="37"/>
  <c r="J1090" i="37"/>
  <c r="I1090" i="37"/>
  <c r="G1091" i="37" s="1"/>
  <c r="L1088" i="37"/>
  <c r="K1088" i="37"/>
  <c r="J1088" i="37"/>
  <c r="I1088" i="37"/>
  <c r="G1089" i="37" s="1"/>
  <c r="L1086" i="37"/>
  <c r="K1086" i="37"/>
  <c r="J1086" i="37"/>
  <c r="I1086" i="37"/>
  <c r="G1087" i="37" s="1"/>
  <c r="L1084" i="37"/>
  <c r="K1084" i="37"/>
  <c r="J1084" i="37"/>
  <c r="I1084" i="37"/>
  <c r="G1085" i="37" s="1"/>
  <c r="L1082" i="37"/>
  <c r="K1082" i="37"/>
  <c r="J1082" i="37"/>
  <c r="I1082" i="37"/>
  <c r="G1083" i="37" s="1"/>
  <c r="L1080" i="37"/>
  <c r="K1080" i="37"/>
  <c r="J1080" i="37"/>
  <c r="I1080" i="37"/>
  <c r="G1081" i="37" s="1"/>
  <c r="L1078" i="37"/>
  <c r="K1078" i="37"/>
  <c r="J1078" i="37"/>
  <c r="I1078" i="37"/>
  <c r="G1079" i="37" s="1"/>
  <c r="L1076" i="37"/>
  <c r="K1076" i="37"/>
  <c r="J1076" i="37"/>
  <c r="I1076" i="37"/>
  <c r="G1077" i="37" s="1"/>
  <c r="L1074" i="37"/>
  <c r="K1074" i="37"/>
  <c r="J1074" i="37"/>
  <c r="I1074" i="37"/>
  <c r="G1075" i="37" s="1"/>
  <c r="L1072" i="37"/>
  <c r="K1072" i="37"/>
  <c r="J1072" i="37"/>
  <c r="I1072" i="37"/>
  <c r="G1073" i="37" s="1"/>
  <c r="L1070" i="37"/>
  <c r="K1070" i="37"/>
  <c r="J1070" i="37"/>
  <c r="I1070" i="37"/>
  <c r="G1071" i="37" s="1"/>
  <c r="L1068" i="37"/>
  <c r="K1068" i="37"/>
  <c r="J1068" i="37"/>
  <c r="I1068" i="37"/>
  <c r="G1069" i="37" s="1"/>
  <c r="L1066" i="37"/>
  <c r="K1066" i="37"/>
  <c r="J1066" i="37"/>
  <c r="I1066" i="37"/>
  <c r="G1067" i="37" s="1"/>
  <c r="L1064" i="37"/>
  <c r="K1064" i="37"/>
  <c r="J1064" i="37"/>
  <c r="I1064" i="37"/>
  <c r="G1065" i="37" s="1"/>
  <c r="L1062" i="37"/>
  <c r="K1062" i="37"/>
  <c r="J1062" i="37"/>
  <c r="I1062" i="37"/>
  <c r="G1063" i="37" s="1"/>
  <c r="L1060" i="37"/>
  <c r="K1060" i="37"/>
  <c r="J1060" i="37"/>
  <c r="I1060" i="37"/>
  <c r="G1061" i="37" s="1"/>
  <c r="L1058" i="37"/>
  <c r="K1058" i="37"/>
  <c r="J1058" i="37"/>
  <c r="I1058" i="37"/>
  <c r="G1059" i="37" s="1"/>
  <c r="L1056" i="37"/>
  <c r="K1056" i="37"/>
  <c r="J1056" i="37"/>
  <c r="I1056" i="37"/>
  <c r="G1057" i="37" s="1"/>
  <c r="L1054" i="37"/>
  <c r="K1054" i="37"/>
  <c r="J1054" i="37"/>
  <c r="I1054" i="37"/>
  <c r="G1055" i="37" s="1"/>
  <c r="L1052" i="37"/>
  <c r="K1052" i="37"/>
  <c r="J1052" i="37"/>
  <c r="I1052" i="37"/>
  <c r="G1053" i="37" s="1"/>
  <c r="L1050" i="37"/>
  <c r="K1050" i="37"/>
  <c r="J1050" i="37"/>
  <c r="I1050" i="37"/>
  <c r="G1051" i="37" s="1"/>
  <c r="L1048" i="37"/>
  <c r="K1048" i="37"/>
  <c r="I1048" i="37"/>
  <c r="G1049" i="37" s="1"/>
  <c r="L1041" i="37"/>
  <c r="K1041" i="37"/>
  <c r="J1041" i="37"/>
  <c r="I1041" i="37"/>
  <c r="G1042" i="37" s="1"/>
  <c r="L1039" i="37"/>
  <c r="K1039" i="37"/>
  <c r="J1039" i="37"/>
  <c r="I1039" i="37"/>
  <c r="G1040" i="37" s="1"/>
  <c r="L1037" i="37"/>
  <c r="K1037" i="37"/>
  <c r="J1037" i="37"/>
  <c r="I1037" i="37"/>
  <c r="G1038" i="37" s="1"/>
  <c r="L1035" i="37"/>
  <c r="K1035" i="37"/>
  <c r="J1035" i="37"/>
  <c r="I1035" i="37"/>
  <c r="G1036" i="37" s="1"/>
  <c r="L1033" i="37"/>
  <c r="K1033" i="37"/>
  <c r="J1033" i="37"/>
  <c r="I1033" i="37"/>
  <c r="G1034" i="37" s="1"/>
  <c r="L1031" i="37"/>
  <c r="K1031" i="37"/>
  <c r="J1031" i="37"/>
  <c r="I1031" i="37"/>
  <c r="G1032" i="37" s="1"/>
  <c r="L1029" i="37"/>
  <c r="K1029" i="37"/>
  <c r="J1029" i="37"/>
  <c r="I1029" i="37"/>
  <c r="G1030" i="37" s="1"/>
  <c r="L1027" i="37"/>
  <c r="K1027" i="37"/>
  <c r="J1027" i="37"/>
  <c r="I1027" i="37"/>
  <c r="G1028" i="37" s="1"/>
  <c r="L1025" i="37"/>
  <c r="K1025" i="37"/>
  <c r="J1025" i="37"/>
  <c r="I1025" i="37"/>
  <c r="G1026" i="37" s="1"/>
  <c r="L1023" i="37"/>
  <c r="K1023" i="37"/>
  <c r="J1023" i="37"/>
  <c r="I1023" i="37"/>
  <c r="G1024" i="37" s="1"/>
  <c r="L1021" i="37"/>
  <c r="K1021" i="37"/>
  <c r="J1021" i="37"/>
  <c r="I1021" i="37"/>
  <c r="G1022" i="37" s="1"/>
  <c r="L1019" i="37"/>
  <c r="K1019" i="37"/>
  <c r="J1019" i="37"/>
  <c r="I1019" i="37"/>
  <c r="G1020" i="37" s="1"/>
  <c r="L1017" i="37"/>
  <c r="K1017" i="37"/>
  <c r="J1017" i="37"/>
  <c r="I1017" i="37"/>
  <c r="G1018" i="37" s="1"/>
  <c r="L1015" i="37"/>
  <c r="K1015" i="37"/>
  <c r="J1015" i="37"/>
  <c r="I1015" i="37"/>
  <c r="G1016" i="37" s="1"/>
  <c r="L1013" i="37"/>
  <c r="K1013" i="37"/>
  <c r="J1013" i="37"/>
  <c r="I1013" i="37"/>
  <c r="G1014" i="37" s="1"/>
  <c r="L1011" i="37"/>
  <c r="K1011" i="37"/>
  <c r="J1011" i="37"/>
  <c r="I1011" i="37"/>
  <c r="G1012" i="37" s="1"/>
  <c r="L1009" i="37"/>
  <c r="K1009" i="37"/>
  <c r="J1009" i="37"/>
  <c r="I1009" i="37"/>
  <c r="G1010" i="37" s="1"/>
  <c r="L1007" i="37"/>
  <c r="K1007" i="37"/>
  <c r="J1007" i="37"/>
  <c r="I1007" i="37"/>
  <c r="G1008" i="37" s="1"/>
  <c r="L1005" i="37"/>
  <c r="K1005" i="37"/>
  <c r="J1005" i="37"/>
  <c r="I1005" i="37"/>
  <c r="G1006" i="37" s="1"/>
  <c r="L1003" i="37"/>
  <c r="K1003" i="37"/>
  <c r="J1003" i="37"/>
  <c r="I1003" i="37"/>
  <c r="G1004" i="37" s="1"/>
  <c r="L1001" i="37"/>
  <c r="K1001" i="37"/>
  <c r="J1001" i="37"/>
  <c r="I1001" i="37"/>
  <c r="G1002" i="37" s="1"/>
  <c r="L999" i="37"/>
  <c r="K999" i="37"/>
  <c r="J999" i="37"/>
  <c r="I999" i="37"/>
  <c r="G1000" i="37" s="1"/>
  <c r="L997" i="37"/>
  <c r="K997" i="37"/>
  <c r="J997" i="37"/>
  <c r="I997" i="37"/>
  <c r="G998" i="37" s="1"/>
  <c r="L995" i="37"/>
  <c r="K995" i="37"/>
  <c r="J995" i="37"/>
  <c r="I995" i="37"/>
  <c r="G996" i="37" s="1"/>
  <c r="L993" i="37"/>
  <c r="K993" i="37"/>
  <c r="J993" i="37"/>
  <c r="I993" i="37"/>
  <c r="G994" i="37" s="1"/>
  <c r="L991" i="37"/>
  <c r="K991" i="37"/>
  <c r="J991" i="37"/>
  <c r="I991" i="37"/>
  <c r="G992" i="37" s="1"/>
  <c r="L989" i="37"/>
  <c r="K989" i="37"/>
  <c r="J989" i="37"/>
  <c r="I989" i="37"/>
  <c r="G990" i="37" s="1"/>
  <c r="L987" i="37"/>
  <c r="K987" i="37"/>
  <c r="J987" i="37"/>
  <c r="I987" i="37"/>
  <c r="G988" i="37" s="1"/>
  <c r="L985" i="37"/>
  <c r="K985" i="37"/>
  <c r="J985" i="37"/>
  <c r="I985" i="37"/>
  <c r="G986" i="37" s="1"/>
  <c r="L983" i="37"/>
  <c r="K983" i="37"/>
  <c r="J983" i="37"/>
  <c r="I983" i="37"/>
  <c r="G984" i="37" s="1"/>
  <c r="L976" i="37"/>
  <c r="K976" i="37"/>
  <c r="J976" i="37"/>
  <c r="I976" i="37"/>
  <c r="G977" i="37" s="1"/>
  <c r="L974" i="37"/>
  <c r="K974" i="37"/>
  <c r="J974" i="37"/>
  <c r="I974" i="37"/>
  <c r="G975" i="37" s="1"/>
  <c r="L972" i="37"/>
  <c r="K972" i="37"/>
  <c r="J972" i="37"/>
  <c r="I972" i="37"/>
  <c r="G973" i="37" s="1"/>
  <c r="L970" i="37"/>
  <c r="K970" i="37"/>
  <c r="J970" i="37"/>
  <c r="I970" i="37"/>
  <c r="G971" i="37" s="1"/>
  <c r="L968" i="37"/>
  <c r="K968" i="37"/>
  <c r="J968" i="37"/>
  <c r="I968" i="37"/>
  <c r="G969" i="37" s="1"/>
  <c r="L966" i="37"/>
  <c r="K966" i="37"/>
  <c r="J966" i="37"/>
  <c r="I966" i="37"/>
  <c r="G967" i="37" s="1"/>
  <c r="L964" i="37"/>
  <c r="K964" i="37"/>
  <c r="J964" i="37"/>
  <c r="I964" i="37"/>
  <c r="G965" i="37" s="1"/>
  <c r="L962" i="37"/>
  <c r="K962" i="37"/>
  <c r="J962" i="37"/>
  <c r="I962" i="37"/>
  <c r="G963" i="37" s="1"/>
  <c r="L960" i="37"/>
  <c r="K960" i="37"/>
  <c r="J960" i="37"/>
  <c r="I960" i="37"/>
  <c r="G961" i="37" s="1"/>
  <c r="L958" i="37"/>
  <c r="K958" i="37"/>
  <c r="J958" i="37"/>
  <c r="I958" i="37"/>
  <c r="G959" i="37" s="1"/>
  <c r="L956" i="37"/>
  <c r="K956" i="37"/>
  <c r="J956" i="37"/>
  <c r="I956" i="37"/>
  <c r="G957" i="37" s="1"/>
  <c r="L954" i="37"/>
  <c r="K954" i="37"/>
  <c r="J954" i="37"/>
  <c r="I954" i="37"/>
  <c r="G955" i="37" s="1"/>
  <c r="L952" i="37"/>
  <c r="K952" i="37"/>
  <c r="J952" i="37"/>
  <c r="I952" i="37"/>
  <c r="G953" i="37" s="1"/>
  <c r="L950" i="37"/>
  <c r="K950" i="37"/>
  <c r="J950" i="37"/>
  <c r="I950" i="37"/>
  <c r="G951" i="37" s="1"/>
  <c r="L948" i="37"/>
  <c r="K948" i="37"/>
  <c r="J948" i="37"/>
  <c r="I948" i="37"/>
  <c r="G949" i="37" s="1"/>
  <c r="L946" i="37"/>
  <c r="K946" i="37"/>
  <c r="J946" i="37"/>
  <c r="I946" i="37"/>
  <c r="G947" i="37" s="1"/>
  <c r="L944" i="37"/>
  <c r="K944" i="37"/>
  <c r="J944" i="37"/>
  <c r="I944" i="37"/>
  <c r="G945" i="37" s="1"/>
  <c r="L942" i="37"/>
  <c r="K942" i="37"/>
  <c r="J942" i="37"/>
  <c r="I942" i="37"/>
  <c r="G943" i="37" s="1"/>
  <c r="L940" i="37"/>
  <c r="K940" i="37"/>
  <c r="J940" i="37"/>
  <c r="I940" i="37"/>
  <c r="G941" i="37" s="1"/>
  <c r="L938" i="37"/>
  <c r="K938" i="37"/>
  <c r="J938" i="37"/>
  <c r="I938" i="37"/>
  <c r="G939" i="37" s="1"/>
  <c r="L936" i="37"/>
  <c r="K936" i="37"/>
  <c r="J936" i="37"/>
  <c r="I936" i="37"/>
  <c r="G937" i="37" s="1"/>
  <c r="L934" i="37"/>
  <c r="K934" i="37"/>
  <c r="J934" i="37"/>
  <c r="I934" i="37"/>
  <c r="G935" i="37" s="1"/>
  <c r="L932" i="37"/>
  <c r="K932" i="37"/>
  <c r="J932" i="37"/>
  <c r="I932" i="37"/>
  <c r="G933" i="37" s="1"/>
  <c r="L930" i="37"/>
  <c r="K930" i="37"/>
  <c r="J930" i="37"/>
  <c r="I930" i="37"/>
  <c r="G931" i="37" s="1"/>
  <c r="L928" i="37"/>
  <c r="K928" i="37"/>
  <c r="J928" i="37"/>
  <c r="I928" i="37"/>
  <c r="G929" i="37" s="1"/>
  <c r="L926" i="37"/>
  <c r="K926" i="37"/>
  <c r="J926" i="37"/>
  <c r="I926" i="37"/>
  <c r="G927" i="37" s="1"/>
  <c r="L924" i="37"/>
  <c r="K924" i="37"/>
  <c r="J924" i="37"/>
  <c r="I924" i="37"/>
  <c r="G925" i="37" s="1"/>
  <c r="L922" i="37"/>
  <c r="K922" i="37"/>
  <c r="J922" i="37"/>
  <c r="I922" i="37"/>
  <c r="G923" i="37" s="1"/>
  <c r="L920" i="37"/>
  <c r="K920" i="37"/>
  <c r="J920" i="37"/>
  <c r="I920" i="37"/>
  <c r="G921" i="37" s="1"/>
  <c r="L918" i="37"/>
  <c r="K918" i="37"/>
  <c r="J918" i="37"/>
  <c r="I918" i="37"/>
  <c r="G919" i="37" s="1"/>
  <c r="F911" i="37"/>
  <c r="D912" i="37" s="1"/>
  <c r="F909" i="37"/>
  <c r="D910" i="37" s="1"/>
  <c r="F907" i="37"/>
  <c r="D908" i="37" s="1"/>
  <c r="F905" i="37"/>
  <c r="D906" i="37" s="1"/>
  <c r="F903" i="37"/>
  <c r="D904" i="37" s="1"/>
  <c r="F901" i="37"/>
  <c r="D902" i="37" s="1"/>
  <c r="F899" i="37"/>
  <c r="D900" i="37" s="1"/>
  <c r="F897" i="37"/>
  <c r="D898" i="37" s="1"/>
  <c r="F895" i="37"/>
  <c r="D896" i="37" s="1"/>
  <c r="F893" i="37"/>
  <c r="D894" i="37" s="1"/>
  <c r="F891" i="37"/>
  <c r="D892" i="37" s="1"/>
  <c r="F889" i="37"/>
  <c r="D890" i="37" s="1"/>
  <c r="F887" i="37"/>
  <c r="D888" i="37" s="1"/>
  <c r="F885" i="37"/>
  <c r="D886" i="37" s="1"/>
  <c r="F883" i="37"/>
  <c r="D884" i="37" s="1"/>
  <c r="F881" i="37"/>
  <c r="D882" i="37" s="1"/>
  <c r="F879" i="37"/>
  <c r="D880" i="37" s="1"/>
  <c r="F877" i="37"/>
  <c r="D878" i="37" s="1"/>
  <c r="F875" i="37"/>
  <c r="D876" i="37" s="1"/>
  <c r="F873" i="37"/>
  <c r="D874" i="37" s="1"/>
  <c r="F871" i="37"/>
  <c r="D872" i="37" s="1"/>
  <c r="F869" i="37"/>
  <c r="D870" i="37" s="1"/>
  <c r="F867" i="37"/>
  <c r="D868" i="37" s="1"/>
  <c r="F865" i="37"/>
  <c r="D866" i="37" s="1"/>
  <c r="F863" i="37"/>
  <c r="D864" i="37" s="1"/>
  <c r="F861" i="37"/>
  <c r="D862" i="37" s="1"/>
  <c r="F859" i="37"/>
  <c r="D860" i="37" s="1"/>
  <c r="F857" i="37"/>
  <c r="D858" i="37" s="1"/>
  <c r="F855" i="37"/>
  <c r="D856" i="37" s="1"/>
  <c r="F853" i="37"/>
  <c r="D854" i="37" s="1"/>
  <c r="L846" i="37"/>
  <c r="K846" i="37"/>
  <c r="J846" i="37"/>
  <c r="I846" i="37"/>
  <c r="G847" i="37" s="1"/>
  <c r="L844" i="37"/>
  <c r="K844" i="37"/>
  <c r="J844" i="37"/>
  <c r="I844" i="37"/>
  <c r="G845" i="37" s="1"/>
  <c r="L842" i="37"/>
  <c r="K842" i="37"/>
  <c r="J842" i="37"/>
  <c r="I842" i="37"/>
  <c r="G843" i="37" s="1"/>
  <c r="L840" i="37"/>
  <c r="K840" i="37"/>
  <c r="J840" i="37"/>
  <c r="I840" i="37"/>
  <c r="G841" i="37" s="1"/>
  <c r="L838" i="37"/>
  <c r="K838" i="37"/>
  <c r="J838" i="37"/>
  <c r="I838" i="37"/>
  <c r="G839" i="37" s="1"/>
  <c r="L836" i="37"/>
  <c r="K836" i="37"/>
  <c r="J836" i="37"/>
  <c r="I836" i="37"/>
  <c r="G837" i="37" s="1"/>
  <c r="L834" i="37"/>
  <c r="K834" i="37"/>
  <c r="J834" i="37"/>
  <c r="I834" i="37"/>
  <c r="G835" i="37" s="1"/>
  <c r="L832" i="37"/>
  <c r="K832" i="37"/>
  <c r="J832" i="37"/>
  <c r="I832" i="37"/>
  <c r="G833" i="37" s="1"/>
  <c r="L830" i="37"/>
  <c r="K830" i="37"/>
  <c r="J830" i="37"/>
  <c r="I830" i="37"/>
  <c r="G831" i="37" s="1"/>
  <c r="L828" i="37"/>
  <c r="K828" i="37"/>
  <c r="J828" i="37"/>
  <c r="I828" i="37"/>
  <c r="G829" i="37" s="1"/>
  <c r="L826" i="37"/>
  <c r="K826" i="37"/>
  <c r="J826" i="37"/>
  <c r="I826" i="37"/>
  <c r="G827" i="37" s="1"/>
  <c r="L824" i="37"/>
  <c r="K824" i="37"/>
  <c r="J824" i="37"/>
  <c r="I824" i="37"/>
  <c r="G825" i="37" s="1"/>
  <c r="L822" i="37"/>
  <c r="K822" i="37"/>
  <c r="J822" i="37"/>
  <c r="I822" i="37"/>
  <c r="G823" i="37" s="1"/>
  <c r="L820" i="37"/>
  <c r="K820" i="37"/>
  <c r="J820" i="37"/>
  <c r="I820" i="37"/>
  <c r="G821" i="37" s="1"/>
  <c r="L818" i="37"/>
  <c r="K818" i="37"/>
  <c r="J818" i="37"/>
  <c r="I818" i="37"/>
  <c r="G819" i="37" s="1"/>
  <c r="L816" i="37"/>
  <c r="K816" i="37"/>
  <c r="J816" i="37"/>
  <c r="I816" i="37"/>
  <c r="G817" i="37" s="1"/>
  <c r="L814" i="37"/>
  <c r="K814" i="37"/>
  <c r="J814" i="37"/>
  <c r="I814" i="37"/>
  <c r="G815" i="37" s="1"/>
  <c r="L812" i="37"/>
  <c r="K812" i="37"/>
  <c r="J812" i="37"/>
  <c r="I812" i="37"/>
  <c r="G813" i="37" s="1"/>
  <c r="L810" i="37"/>
  <c r="K810" i="37"/>
  <c r="J810" i="37"/>
  <c r="I810" i="37"/>
  <c r="G811" i="37" s="1"/>
  <c r="L808" i="37"/>
  <c r="K808" i="37"/>
  <c r="J808" i="37"/>
  <c r="I808" i="37"/>
  <c r="G809" i="37" s="1"/>
  <c r="L806" i="37"/>
  <c r="K806" i="37"/>
  <c r="J806" i="37"/>
  <c r="I806" i="37"/>
  <c r="G807" i="37" s="1"/>
  <c r="L804" i="37"/>
  <c r="K804" i="37"/>
  <c r="J804" i="37"/>
  <c r="I804" i="37"/>
  <c r="G805" i="37" s="1"/>
  <c r="L802" i="37"/>
  <c r="K802" i="37"/>
  <c r="J802" i="37"/>
  <c r="I802" i="37"/>
  <c r="G803" i="37" s="1"/>
  <c r="L800" i="37"/>
  <c r="K800" i="37"/>
  <c r="J800" i="37"/>
  <c r="I800" i="37"/>
  <c r="G801" i="37" s="1"/>
  <c r="L798" i="37"/>
  <c r="K798" i="37"/>
  <c r="J798" i="37"/>
  <c r="I798" i="37"/>
  <c r="G799" i="37" s="1"/>
  <c r="L796" i="37"/>
  <c r="K796" i="37"/>
  <c r="J796" i="37"/>
  <c r="I796" i="37"/>
  <c r="G797" i="37" s="1"/>
  <c r="L794" i="37"/>
  <c r="K794" i="37"/>
  <c r="J794" i="37"/>
  <c r="I794" i="37"/>
  <c r="G795" i="37" s="1"/>
  <c r="L792" i="37"/>
  <c r="K792" i="37"/>
  <c r="J792" i="37"/>
  <c r="I792" i="37"/>
  <c r="G793" i="37" s="1"/>
  <c r="L790" i="37"/>
  <c r="K790" i="37"/>
  <c r="J790" i="37"/>
  <c r="L788" i="37"/>
  <c r="K788" i="37"/>
  <c r="J788" i="37"/>
  <c r="I788" i="37"/>
  <c r="G789" i="37" s="1"/>
  <c r="L781" i="37"/>
  <c r="K781" i="37"/>
  <c r="J781" i="37"/>
  <c r="I781" i="37"/>
  <c r="G782" i="37" s="1"/>
  <c r="L779" i="37"/>
  <c r="K779" i="37"/>
  <c r="J779" i="37"/>
  <c r="I779" i="37"/>
  <c r="G780" i="37" s="1"/>
  <c r="L777" i="37"/>
  <c r="K777" i="37"/>
  <c r="J777" i="37"/>
  <c r="I777" i="37"/>
  <c r="G778" i="37" s="1"/>
  <c r="L775" i="37"/>
  <c r="K775" i="37"/>
  <c r="J775" i="37"/>
  <c r="I775" i="37"/>
  <c r="G776" i="37" s="1"/>
  <c r="L773" i="37"/>
  <c r="K773" i="37"/>
  <c r="J773" i="37"/>
  <c r="I773" i="37"/>
  <c r="G774" i="37" s="1"/>
  <c r="L771" i="37"/>
  <c r="K771" i="37"/>
  <c r="J771" i="37"/>
  <c r="I771" i="37"/>
  <c r="G772" i="37" s="1"/>
  <c r="L769" i="37"/>
  <c r="K769" i="37"/>
  <c r="J769" i="37"/>
  <c r="I769" i="37"/>
  <c r="G770" i="37" s="1"/>
  <c r="L767" i="37"/>
  <c r="K767" i="37"/>
  <c r="J767" i="37"/>
  <c r="I767" i="37"/>
  <c r="G768" i="37" s="1"/>
  <c r="L765" i="37"/>
  <c r="K765" i="37"/>
  <c r="J765" i="37"/>
  <c r="I765" i="37"/>
  <c r="G766" i="37" s="1"/>
  <c r="L763" i="37"/>
  <c r="K763" i="37"/>
  <c r="J763" i="37"/>
  <c r="I763" i="37"/>
  <c r="G764" i="37" s="1"/>
  <c r="L761" i="37"/>
  <c r="K761" i="37"/>
  <c r="J761" i="37"/>
  <c r="I761" i="37"/>
  <c r="G762" i="37" s="1"/>
  <c r="L759" i="37"/>
  <c r="K759" i="37"/>
  <c r="J759" i="37"/>
  <c r="I759" i="37"/>
  <c r="G760" i="37" s="1"/>
  <c r="L757" i="37"/>
  <c r="K757" i="37"/>
  <c r="J757" i="37"/>
  <c r="I757" i="37"/>
  <c r="G758" i="37" s="1"/>
  <c r="L755" i="37"/>
  <c r="K755" i="37"/>
  <c r="J755" i="37"/>
  <c r="I755" i="37"/>
  <c r="G756" i="37" s="1"/>
  <c r="L753" i="37"/>
  <c r="K753" i="37"/>
  <c r="J753" i="37"/>
  <c r="I753" i="37"/>
  <c r="G754" i="37" s="1"/>
  <c r="L751" i="37"/>
  <c r="K751" i="37"/>
  <c r="J751" i="37"/>
  <c r="I751" i="37"/>
  <c r="G752" i="37" s="1"/>
  <c r="L749" i="37"/>
  <c r="K749" i="37"/>
  <c r="J749" i="37"/>
  <c r="I749" i="37"/>
  <c r="G750" i="37" s="1"/>
  <c r="L747" i="37"/>
  <c r="K747" i="37"/>
  <c r="J747" i="37"/>
  <c r="I747" i="37"/>
  <c r="G748" i="37" s="1"/>
  <c r="L745" i="37"/>
  <c r="K745" i="37"/>
  <c r="J745" i="37"/>
  <c r="I745" i="37"/>
  <c r="G746" i="37" s="1"/>
  <c r="L743" i="37"/>
  <c r="K743" i="37"/>
  <c r="J743" i="37"/>
  <c r="I743" i="37"/>
  <c r="G744" i="37" s="1"/>
  <c r="L741" i="37"/>
  <c r="K741" i="37"/>
  <c r="J741" i="37"/>
  <c r="I741" i="37"/>
  <c r="G742" i="37" s="1"/>
  <c r="L739" i="37"/>
  <c r="K739" i="37"/>
  <c r="J739" i="37"/>
  <c r="I739" i="37"/>
  <c r="G740" i="37" s="1"/>
  <c r="L737" i="37"/>
  <c r="K737" i="37"/>
  <c r="J737" i="37"/>
  <c r="I737" i="37"/>
  <c r="G738" i="37" s="1"/>
  <c r="L735" i="37"/>
  <c r="K735" i="37"/>
  <c r="J735" i="37"/>
  <c r="I735" i="37"/>
  <c r="G736" i="37" s="1"/>
  <c r="L733" i="37"/>
  <c r="K733" i="37"/>
  <c r="J733" i="37"/>
  <c r="I733" i="37"/>
  <c r="G734" i="37" s="1"/>
  <c r="L731" i="37"/>
  <c r="K731" i="37"/>
  <c r="J731" i="37"/>
  <c r="I731" i="37"/>
  <c r="G732" i="37" s="1"/>
  <c r="L729" i="37"/>
  <c r="K729" i="37"/>
  <c r="J729" i="37"/>
  <c r="I729" i="37"/>
  <c r="G730" i="37" s="1"/>
  <c r="L727" i="37"/>
  <c r="K727" i="37"/>
  <c r="J727" i="37"/>
  <c r="I727" i="37"/>
  <c r="G728" i="37" s="1"/>
  <c r="L725" i="37"/>
  <c r="K725" i="37"/>
  <c r="J725" i="37"/>
  <c r="I725" i="37"/>
  <c r="G726" i="37" s="1"/>
  <c r="L723" i="37"/>
  <c r="K723" i="37"/>
  <c r="J723" i="37"/>
  <c r="I723" i="37"/>
  <c r="G724" i="37" s="1"/>
  <c r="L580" i="37"/>
  <c r="K580" i="37"/>
  <c r="J580" i="37"/>
  <c r="H646" i="37" s="1"/>
  <c r="I580" i="37"/>
  <c r="G581" i="37" s="1"/>
  <c r="L578" i="37"/>
  <c r="I712" i="37" s="1"/>
  <c r="K578" i="37"/>
  <c r="J578" i="37"/>
  <c r="H644" i="37" s="1"/>
  <c r="I578" i="37"/>
  <c r="G579" i="37" s="1"/>
  <c r="L576" i="37"/>
  <c r="I710" i="37" s="1"/>
  <c r="H711" i="37" s="1"/>
  <c r="K576" i="37"/>
  <c r="J576" i="37"/>
  <c r="H642" i="37" s="1"/>
  <c r="I576" i="37"/>
  <c r="G577" i="37" s="1"/>
  <c r="L574" i="37"/>
  <c r="I708" i="37" s="1"/>
  <c r="K574" i="37"/>
  <c r="J574" i="37"/>
  <c r="H640" i="37" s="1"/>
  <c r="I574" i="37"/>
  <c r="G575" i="37" s="1"/>
  <c r="L572" i="37"/>
  <c r="K572" i="37"/>
  <c r="J572" i="37"/>
  <c r="H638" i="37" s="1"/>
  <c r="I572" i="37"/>
  <c r="G573" i="37" s="1"/>
  <c r="L570" i="37"/>
  <c r="I704" i="37" s="1"/>
  <c r="K570" i="37"/>
  <c r="J570" i="37"/>
  <c r="H636" i="37" s="1"/>
  <c r="I570" i="37"/>
  <c r="G571" i="37" s="1"/>
  <c r="L568" i="37"/>
  <c r="I702" i="37" s="1"/>
  <c r="H703" i="37" s="1"/>
  <c r="K568" i="37"/>
  <c r="J568" i="37"/>
  <c r="H634" i="37" s="1"/>
  <c r="I568" i="37"/>
  <c r="G569" i="37" s="1"/>
  <c r="L566" i="37"/>
  <c r="I700" i="37" s="1"/>
  <c r="K566" i="37"/>
  <c r="J566" i="37"/>
  <c r="H632" i="37" s="1"/>
  <c r="I566" i="37"/>
  <c r="G567" i="37" s="1"/>
  <c r="L564" i="37"/>
  <c r="K564" i="37"/>
  <c r="J564" i="37"/>
  <c r="H630" i="37" s="1"/>
  <c r="I564" i="37"/>
  <c r="G565" i="37" s="1"/>
  <c r="L562" i="37"/>
  <c r="I696" i="37" s="1"/>
  <c r="K562" i="37"/>
  <c r="J562" i="37"/>
  <c r="H628" i="37" s="1"/>
  <c r="I562" i="37"/>
  <c r="G563" i="37" s="1"/>
  <c r="L560" i="37"/>
  <c r="I694" i="37" s="1"/>
  <c r="H695" i="37" s="1"/>
  <c r="K560" i="37"/>
  <c r="J560" i="37"/>
  <c r="H626" i="37" s="1"/>
  <c r="I560" i="37"/>
  <c r="G561" i="37" s="1"/>
  <c r="L558" i="37"/>
  <c r="I692" i="37" s="1"/>
  <c r="K558" i="37"/>
  <c r="J558" i="37"/>
  <c r="H624" i="37" s="1"/>
  <c r="I558" i="37"/>
  <c r="G559" i="37" s="1"/>
  <c r="L556" i="37"/>
  <c r="K556" i="37"/>
  <c r="J556" i="37"/>
  <c r="H622" i="37" s="1"/>
  <c r="I556" i="37"/>
  <c r="G557" i="37" s="1"/>
  <c r="L554" i="37"/>
  <c r="I688" i="37" s="1"/>
  <c r="K554" i="37"/>
  <c r="I554" i="37"/>
  <c r="G555" i="37" s="1"/>
  <c r="L552" i="37"/>
  <c r="I686" i="37" s="1"/>
  <c r="H687" i="37" s="1"/>
  <c r="K552" i="37"/>
  <c r="J552" i="37"/>
  <c r="H618" i="37" s="1"/>
  <c r="F619" i="37" s="1"/>
  <c r="I552" i="37"/>
  <c r="G553" i="37" s="1"/>
  <c r="L550" i="37"/>
  <c r="I684" i="37" s="1"/>
  <c r="K550" i="37"/>
  <c r="J550" i="37"/>
  <c r="I550" i="37"/>
  <c r="G551" i="37" s="1"/>
  <c r="H548" i="37"/>
  <c r="G548" i="37"/>
  <c r="F548" i="37"/>
  <c r="E548" i="37"/>
  <c r="D548" i="37"/>
  <c r="C548" i="37"/>
  <c r="L546" i="37"/>
  <c r="I680" i="37" s="1"/>
  <c r="K546" i="37"/>
  <c r="J546" i="37"/>
  <c r="H612" i="37" s="1"/>
  <c r="F613" i="37" s="1"/>
  <c r="I546" i="37"/>
  <c r="G547" i="37" s="1"/>
  <c r="L544" i="37"/>
  <c r="K544" i="37"/>
  <c r="J544" i="37"/>
  <c r="I544" i="37"/>
  <c r="G545" i="37" s="1"/>
  <c r="L542" i="37"/>
  <c r="I676" i="37" s="1"/>
  <c r="K542" i="37"/>
  <c r="J542" i="37"/>
  <c r="H608" i="37" s="1"/>
  <c r="F609" i="37" s="1"/>
  <c r="I542" i="37"/>
  <c r="G543" i="37" s="1"/>
  <c r="L540" i="37"/>
  <c r="I674" i="37" s="1"/>
  <c r="H675" i="37" s="1"/>
  <c r="K540" i="37"/>
  <c r="J540" i="37"/>
  <c r="I540" i="37"/>
  <c r="G541" i="37" s="1"/>
  <c r="L538" i="37"/>
  <c r="I672" i="37" s="1"/>
  <c r="K538" i="37"/>
  <c r="J538" i="37"/>
  <c r="H604" i="37" s="1"/>
  <c r="F605" i="37" s="1"/>
  <c r="I538" i="37"/>
  <c r="G539" i="37" s="1"/>
  <c r="L536" i="37"/>
  <c r="K536" i="37"/>
  <c r="J536" i="37"/>
  <c r="I536" i="37"/>
  <c r="G537" i="37" s="1"/>
  <c r="L534" i="37"/>
  <c r="I668" i="37" s="1"/>
  <c r="K534" i="37"/>
  <c r="J534" i="37"/>
  <c r="H600" i="37" s="1"/>
  <c r="F601" i="37" s="1"/>
  <c r="I534" i="37"/>
  <c r="G535" i="37" s="1"/>
  <c r="L532" i="37"/>
  <c r="K532" i="37"/>
  <c r="J532" i="37"/>
  <c r="I532" i="37"/>
  <c r="G533" i="37" s="1"/>
  <c r="L530" i="37"/>
  <c r="I664" i="37" s="1"/>
  <c r="K530" i="37"/>
  <c r="J530" i="37"/>
  <c r="H596" i="37" s="1"/>
  <c r="F597" i="37" s="1"/>
  <c r="I530" i="37"/>
  <c r="G531" i="37" s="1"/>
  <c r="L528" i="37"/>
  <c r="K528" i="37"/>
  <c r="J528" i="37"/>
  <c r="I528" i="37"/>
  <c r="G529" i="37" s="1"/>
  <c r="L526" i="37"/>
  <c r="I660" i="37" s="1"/>
  <c r="K526" i="37"/>
  <c r="J526" i="37"/>
  <c r="H592" i="37" s="1"/>
  <c r="F593" i="37" s="1"/>
  <c r="I526" i="37"/>
  <c r="G527" i="37" s="1"/>
  <c r="L524" i="37"/>
  <c r="I658" i="37" s="1"/>
  <c r="H659" i="37" s="1"/>
  <c r="K524" i="37"/>
  <c r="J524" i="37"/>
  <c r="I524" i="37"/>
  <c r="G525" i="37" s="1"/>
  <c r="L522" i="37"/>
  <c r="I656" i="37" s="1"/>
  <c r="K522" i="37"/>
  <c r="J522" i="37"/>
  <c r="H588" i="37" s="1"/>
  <c r="F589" i="37" s="1"/>
  <c r="I522" i="37"/>
  <c r="G523" i="37" s="1"/>
  <c r="F514" i="37"/>
  <c r="D515" i="37" s="1"/>
  <c r="F512" i="37"/>
  <c r="D513" i="37" s="1"/>
  <c r="F510" i="37"/>
  <c r="D511" i="37" s="1"/>
  <c r="F508" i="37"/>
  <c r="D509" i="37" s="1"/>
  <c r="F506" i="37"/>
  <c r="D507" i="37" s="1"/>
  <c r="F504" i="37"/>
  <c r="D505" i="37" s="1"/>
  <c r="F502" i="37"/>
  <c r="D503" i="37" s="1"/>
  <c r="F500" i="37"/>
  <c r="D501" i="37" s="1"/>
  <c r="F498" i="37"/>
  <c r="D499" i="37" s="1"/>
  <c r="F496" i="37"/>
  <c r="D497" i="37" s="1"/>
  <c r="F494" i="37"/>
  <c r="D495" i="37" s="1"/>
  <c r="F492" i="37"/>
  <c r="D493" i="37" s="1"/>
  <c r="F490" i="37"/>
  <c r="D491" i="37" s="1"/>
  <c r="F488" i="37"/>
  <c r="D489" i="37" s="1"/>
  <c r="F486" i="37"/>
  <c r="D487" i="37" s="1"/>
  <c r="F484" i="37"/>
  <c r="D485" i="37" s="1"/>
  <c r="E482" i="37"/>
  <c r="D482" i="37"/>
  <c r="C482" i="37"/>
  <c r="F480" i="37"/>
  <c r="D481" i="37" s="1"/>
  <c r="F478" i="37"/>
  <c r="D479" i="37" s="1"/>
  <c r="F476" i="37"/>
  <c r="D477" i="37" s="1"/>
  <c r="F474" i="37"/>
  <c r="D475" i="37" s="1"/>
  <c r="F472" i="37"/>
  <c r="D473" i="37" s="1"/>
  <c r="F470" i="37"/>
  <c r="D471" i="37" s="1"/>
  <c r="F468" i="37"/>
  <c r="D469" i="37" s="1"/>
  <c r="F466" i="37"/>
  <c r="D467" i="37" s="1"/>
  <c r="F464" i="37"/>
  <c r="D465" i="37" s="1"/>
  <c r="F462" i="37"/>
  <c r="D463" i="37" s="1"/>
  <c r="F460" i="37"/>
  <c r="D461" i="37" s="1"/>
  <c r="F458" i="37"/>
  <c r="D459" i="37" s="1"/>
  <c r="F456" i="37"/>
  <c r="D457" i="37" s="1"/>
  <c r="F450" i="37"/>
  <c r="D451" i="37" s="1"/>
  <c r="F448" i="37"/>
  <c r="D449" i="37" s="1"/>
  <c r="F446" i="37"/>
  <c r="D447" i="37" s="1"/>
  <c r="F444" i="37"/>
  <c r="D445" i="37" s="1"/>
  <c r="F442" i="37"/>
  <c r="D443" i="37" s="1"/>
  <c r="F440" i="37"/>
  <c r="D441" i="37" s="1"/>
  <c r="F438" i="37"/>
  <c r="D439" i="37" s="1"/>
  <c r="F436" i="37"/>
  <c r="D437" i="37" s="1"/>
  <c r="F434" i="37"/>
  <c r="D435" i="37" s="1"/>
  <c r="F432" i="37"/>
  <c r="D433" i="37" s="1"/>
  <c r="F430" i="37"/>
  <c r="D431" i="37" s="1"/>
  <c r="F428" i="37"/>
  <c r="D429" i="37" s="1"/>
  <c r="F426" i="37"/>
  <c r="D427" i="37" s="1"/>
  <c r="F424" i="37"/>
  <c r="D425" i="37" s="1"/>
  <c r="F422" i="37"/>
  <c r="D423" i="37" s="1"/>
  <c r="F420" i="37"/>
  <c r="D421" i="37" s="1"/>
  <c r="D418" i="37"/>
  <c r="C418" i="37"/>
  <c r="F416" i="37"/>
  <c r="D417" i="37" s="1"/>
  <c r="F414" i="37"/>
  <c r="D415" i="37" s="1"/>
  <c r="F412" i="37"/>
  <c r="D413" i="37" s="1"/>
  <c r="F410" i="37"/>
  <c r="D411" i="37" s="1"/>
  <c r="F408" i="37"/>
  <c r="D409" i="37" s="1"/>
  <c r="F406" i="37"/>
  <c r="D407" i="37" s="1"/>
  <c r="F404" i="37"/>
  <c r="D405" i="37" s="1"/>
  <c r="F402" i="37"/>
  <c r="D403" i="37" s="1"/>
  <c r="F400" i="37"/>
  <c r="D401" i="37" s="1"/>
  <c r="F398" i="37"/>
  <c r="D399" i="37" s="1"/>
  <c r="F396" i="37"/>
  <c r="D397" i="37" s="1"/>
  <c r="F394" i="37"/>
  <c r="D395" i="37" s="1"/>
  <c r="F392" i="37"/>
  <c r="D393" i="37" s="1"/>
  <c r="L385" i="37"/>
  <c r="K385" i="37"/>
  <c r="J385" i="37"/>
  <c r="I385" i="37"/>
  <c r="G386" i="37" s="1"/>
  <c r="L383" i="37"/>
  <c r="K383" i="37"/>
  <c r="J383" i="37"/>
  <c r="I383" i="37"/>
  <c r="G384" i="37" s="1"/>
  <c r="L381" i="37"/>
  <c r="K381" i="37"/>
  <c r="J381" i="37"/>
  <c r="I381" i="37"/>
  <c r="G382" i="37" s="1"/>
  <c r="L379" i="37"/>
  <c r="K379" i="37"/>
  <c r="J379" i="37"/>
  <c r="I379" i="37"/>
  <c r="G380" i="37" s="1"/>
  <c r="L377" i="37"/>
  <c r="K377" i="37"/>
  <c r="J377" i="37"/>
  <c r="I377" i="37"/>
  <c r="G378" i="37" s="1"/>
  <c r="L375" i="37"/>
  <c r="K375" i="37"/>
  <c r="J375" i="37"/>
  <c r="I375" i="37"/>
  <c r="G376" i="37" s="1"/>
  <c r="L373" i="37"/>
  <c r="K373" i="37"/>
  <c r="J373" i="37"/>
  <c r="I373" i="37"/>
  <c r="G374" i="37" s="1"/>
  <c r="L371" i="37"/>
  <c r="K371" i="37"/>
  <c r="J371" i="37"/>
  <c r="I371" i="37"/>
  <c r="G372" i="37" s="1"/>
  <c r="L369" i="37"/>
  <c r="K369" i="37"/>
  <c r="J369" i="37"/>
  <c r="I369" i="37"/>
  <c r="G370" i="37" s="1"/>
  <c r="L367" i="37"/>
  <c r="K367" i="37"/>
  <c r="J367" i="37"/>
  <c r="I367" i="37"/>
  <c r="G368" i="37" s="1"/>
  <c r="L365" i="37"/>
  <c r="K365" i="37"/>
  <c r="J365" i="37"/>
  <c r="I365" i="37"/>
  <c r="G366" i="37" s="1"/>
  <c r="L363" i="37"/>
  <c r="K363" i="37"/>
  <c r="J363" i="37"/>
  <c r="I363" i="37"/>
  <c r="G364" i="37" s="1"/>
  <c r="L361" i="37"/>
  <c r="K361" i="37"/>
  <c r="J361" i="37"/>
  <c r="I361" i="37"/>
  <c r="G362" i="37" s="1"/>
  <c r="L359" i="37"/>
  <c r="K359" i="37"/>
  <c r="J359" i="37"/>
  <c r="I359" i="37"/>
  <c r="G360" i="37" s="1"/>
  <c r="L357" i="37"/>
  <c r="K357" i="37"/>
  <c r="J357" i="37"/>
  <c r="I357" i="37"/>
  <c r="G358" i="37" s="1"/>
  <c r="L355" i="37"/>
  <c r="K355" i="37"/>
  <c r="J355" i="37"/>
  <c r="I355" i="37"/>
  <c r="G356" i="37" s="1"/>
  <c r="H353" i="37"/>
  <c r="G353" i="37"/>
  <c r="F353" i="37"/>
  <c r="E353" i="37"/>
  <c r="D353" i="37"/>
  <c r="C353" i="37"/>
  <c r="L351" i="37"/>
  <c r="K351" i="37"/>
  <c r="J351" i="37"/>
  <c r="I351" i="37"/>
  <c r="G352" i="37" s="1"/>
  <c r="L349" i="37"/>
  <c r="K349" i="37"/>
  <c r="J349" i="37"/>
  <c r="I349" i="37"/>
  <c r="G350" i="37" s="1"/>
  <c r="L347" i="37"/>
  <c r="K347" i="37"/>
  <c r="J347" i="37"/>
  <c r="I347" i="37"/>
  <c r="G348" i="37" s="1"/>
  <c r="L345" i="37"/>
  <c r="K345" i="37"/>
  <c r="J345" i="37"/>
  <c r="I345" i="37"/>
  <c r="G346" i="37" s="1"/>
  <c r="L343" i="37"/>
  <c r="K343" i="37"/>
  <c r="J343" i="37"/>
  <c r="I343" i="37"/>
  <c r="G344" i="37" s="1"/>
  <c r="L341" i="37"/>
  <c r="K341" i="37"/>
  <c r="J341" i="37"/>
  <c r="I341" i="37"/>
  <c r="G342" i="37" s="1"/>
  <c r="L339" i="37"/>
  <c r="K339" i="37"/>
  <c r="J339" i="37"/>
  <c r="I339" i="37"/>
  <c r="G340" i="37" s="1"/>
  <c r="L337" i="37"/>
  <c r="K337" i="37"/>
  <c r="J337" i="37"/>
  <c r="I337" i="37"/>
  <c r="G338" i="37" s="1"/>
  <c r="L335" i="37"/>
  <c r="K335" i="37"/>
  <c r="J335" i="37"/>
  <c r="I335" i="37"/>
  <c r="G336" i="37" s="1"/>
  <c r="L333" i="37"/>
  <c r="K333" i="37"/>
  <c r="J333" i="37"/>
  <c r="I333" i="37"/>
  <c r="G334" i="37" s="1"/>
  <c r="L331" i="37"/>
  <c r="K331" i="37"/>
  <c r="J331" i="37"/>
  <c r="I331" i="37"/>
  <c r="G332" i="37" s="1"/>
  <c r="L329" i="37"/>
  <c r="K329" i="37"/>
  <c r="J329" i="37"/>
  <c r="I329" i="37"/>
  <c r="G330" i="37" s="1"/>
  <c r="L327" i="37"/>
  <c r="K327" i="37"/>
  <c r="J327" i="37"/>
  <c r="I327" i="37"/>
  <c r="G328" i="37" s="1"/>
  <c r="J320" i="37"/>
  <c r="I320" i="37"/>
  <c r="H320" i="37"/>
  <c r="F321" i="37" s="1"/>
  <c r="J318" i="37"/>
  <c r="I318" i="37"/>
  <c r="H318" i="37"/>
  <c r="F319" i="37" s="1"/>
  <c r="J316" i="37"/>
  <c r="I316" i="37"/>
  <c r="H316" i="37"/>
  <c r="F317" i="37" s="1"/>
  <c r="J314" i="37"/>
  <c r="I314" i="37"/>
  <c r="H314" i="37"/>
  <c r="F315" i="37" s="1"/>
  <c r="J312" i="37"/>
  <c r="I312" i="37"/>
  <c r="H312" i="37"/>
  <c r="G313" i="37" s="1"/>
  <c r="J310" i="37"/>
  <c r="I310" i="37"/>
  <c r="H310" i="37"/>
  <c r="F311" i="37" s="1"/>
  <c r="J308" i="37"/>
  <c r="I308" i="37"/>
  <c r="H308" i="37"/>
  <c r="G309" i="37" s="1"/>
  <c r="J306" i="37"/>
  <c r="I306" i="37"/>
  <c r="H306" i="37"/>
  <c r="F307" i="37" s="1"/>
  <c r="J304" i="37"/>
  <c r="I304" i="37"/>
  <c r="H304" i="37"/>
  <c r="D305" i="37" s="1"/>
  <c r="J302" i="37"/>
  <c r="I302" i="37"/>
  <c r="H302" i="37"/>
  <c r="F303" i="37" s="1"/>
  <c r="J300" i="37"/>
  <c r="I300" i="37"/>
  <c r="H300" i="37"/>
  <c r="G301" i="37" s="1"/>
  <c r="J298" i="37"/>
  <c r="I298" i="37"/>
  <c r="H298" i="37"/>
  <c r="F299" i="37" s="1"/>
  <c r="J296" i="37"/>
  <c r="I296" i="37"/>
  <c r="H296" i="37"/>
  <c r="F297" i="37" s="1"/>
  <c r="J294" i="37"/>
  <c r="I294" i="37"/>
  <c r="H294" i="37"/>
  <c r="F295" i="37" s="1"/>
  <c r="J292" i="37"/>
  <c r="I292" i="37"/>
  <c r="H292" i="37"/>
  <c r="G293" i="37" s="1"/>
  <c r="J290" i="37"/>
  <c r="I290" i="37"/>
  <c r="H290" i="37"/>
  <c r="F291" i="37" s="1"/>
  <c r="G288" i="37"/>
  <c r="F288" i="37"/>
  <c r="E288" i="37"/>
  <c r="D288" i="37"/>
  <c r="C288" i="37"/>
  <c r="J286" i="37"/>
  <c r="I286" i="37"/>
  <c r="H286" i="37"/>
  <c r="D287" i="37" s="1"/>
  <c r="J284" i="37"/>
  <c r="I284" i="37"/>
  <c r="H284" i="37"/>
  <c r="F285" i="37" s="1"/>
  <c r="J282" i="37"/>
  <c r="I282" i="37"/>
  <c r="H282" i="37"/>
  <c r="G283" i="37" s="1"/>
  <c r="J280" i="37"/>
  <c r="I280" i="37"/>
  <c r="H280" i="37"/>
  <c r="F281" i="37" s="1"/>
  <c r="J278" i="37"/>
  <c r="I278" i="37"/>
  <c r="H278" i="37"/>
  <c r="F279" i="37" s="1"/>
  <c r="J276" i="37"/>
  <c r="I276" i="37"/>
  <c r="H276" i="37"/>
  <c r="F277" i="37" s="1"/>
  <c r="J274" i="37"/>
  <c r="I274" i="37"/>
  <c r="H274" i="37"/>
  <c r="F275" i="37" s="1"/>
  <c r="J272" i="37"/>
  <c r="I272" i="37"/>
  <c r="H272" i="37"/>
  <c r="F273" i="37" s="1"/>
  <c r="J270" i="37"/>
  <c r="I270" i="37"/>
  <c r="H270" i="37"/>
  <c r="F271" i="37" s="1"/>
  <c r="J268" i="37"/>
  <c r="I268" i="37"/>
  <c r="H268" i="37"/>
  <c r="F269" i="37" s="1"/>
  <c r="J266" i="37"/>
  <c r="I266" i="37"/>
  <c r="H266" i="37"/>
  <c r="F267" i="37" s="1"/>
  <c r="J264" i="37"/>
  <c r="I264" i="37"/>
  <c r="H264" i="37"/>
  <c r="F265" i="37" s="1"/>
  <c r="J262" i="37"/>
  <c r="I262" i="37"/>
  <c r="H262" i="37"/>
  <c r="F263" i="37" s="1"/>
  <c r="F255" i="37"/>
  <c r="D256" i="37" s="1"/>
  <c r="F253" i="37"/>
  <c r="D254" i="37" s="1"/>
  <c r="F251" i="37"/>
  <c r="D252" i="37" s="1"/>
  <c r="F249" i="37"/>
  <c r="E250" i="37" s="1"/>
  <c r="F247" i="37"/>
  <c r="D248" i="37" s="1"/>
  <c r="F245" i="37"/>
  <c r="F243" i="37"/>
  <c r="D244" i="37" s="1"/>
  <c r="F241" i="37"/>
  <c r="F239" i="37"/>
  <c r="D240" i="37" s="1"/>
  <c r="F237" i="37"/>
  <c r="F235" i="37"/>
  <c r="D236" i="37" s="1"/>
  <c r="F233" i="37"/>
  <c r="F231" i="37"/>
  <c r="D232" i="37" s="1"/>
  <c r="F229" i="37"/>
  <c r="F227" i="37"/>
  <c r="D228" i="37" s="1"/>
  <c r="F225" i="37"/>
  <c r="D223" i="37"/>
  <c r="C223" i="37"/>
  <c r="F221" i="37"/>
  <c r="D222" i="37" s="1"/>
  <c r="F219" i="37"/>
  <c r="D220" i="37" s="1"/>
  <c r="F217" i="37"/>
  <c r="D218" i="37" s="1"/>
  <c r="F215" i="37"/>
  <c r="D216" i="37" s="1"/>
  <c r="F213" i="37"/>
  <c r="D214" i="37" s="1"/>
  <c r="F211" i="37"/>
  <c r="D212" i="37" s="1"/>
  <c r="F209" i="37"/>
  <c r="D210" i="37" s="1"/>
  <c r="F207" i="37"/>
  <c r="D208" i="37" s="1"/>
  <c r="F205" i="37"/>
  <c r="D206" i="37" s="1"/>
  <c r="F203" i="37"/>
  <c r="D204" i="37" s="1"/>
  <c r="F201" i="37"/>
  <c r="D202" i="37" s="1"/>
  <c r="F199" i="37"/>
  <c r="D200" i="37" s="1"/>
  <c r="F197" i="37"/>
  <c r="D198" i="37" s="1"/>
  <c r="F191" i="37"/>
  <c r="D192" i="37" s="1"/>
  <c r="F189" i="37"/>
  <c r="D190" i="37" s="1"/>
  <c r="F187" i="37"/>
  <c r="D188" i="37" s="1"/>
  <c r="F185" i="37"/>
  <c r="D186" i="37" s="1"/>
  <c r="F183" i="37"/>
  <c r="D184" i="37" s="1"/>
  <c r="F181" i="37"/>
  <c r="D182" i="37" s="1"/>
  <c r="F179" i="37"/>
  <c r="D180" i="37" s="1"/>
  <c r="F177" i="37"/>
  <c r="D178" i="37" s="1"/>
  <c r="F175" i="37"/>
  <c r="D176" i="37" s="1"/>
  <c r="F173" i="37"/>
  <c r="D174" i="37" s="1"/>
  <c r="F171" i="37"/>
  <c r="D172" i="37" s="1"/>
  <c r="F169" i="37"/>
  <c r="D170" i="37" s="1"/>
  <c r="F167" i="37"/>
  <c r="D168" i="37" s="1"/>
  <c r="F165" i="37"/>
  <c r="D166" i="37" s="1"/>
  <c r="F163" i="37"/>
  <c r="D164" i="37" s="1"/>
  <c r="F161" i="37"/>
  <c r="D162" i="37" s="1"/>
  <c r="D159" i="37"/>
  <c r="C159" i="37"/>
  <c r="F157" i="37"/>
  <c r="F155" i="37"/>
  <c r="D156" i="37" s="1"/>
  <c r="F153" i="37"/>
  <c r="F151" i="37"/>
  <c r="D152" i="37" s="1"/>
  <c r="F149" i="37"/>
  <c r="F147" i="37"/>
  <c r="D148" i="37" s="1"/>
  <c r="F145" i="37"/>
  <c r="F143" i="37"/>
  <c r="D144" i="37" s="1"/>
  <c r="F141" i="37"/>
  <c r="F139" i="37"/>
  <c r="D140" i="37" s="1"/>
  <c r="F137" i="37"/>
  <c r="F135" i="37"/>
  <c r="D136" i="37" s="1"/>
  <c r="F133" i="37"/>
  <c r="L127" i="37"/>
  <c r="K127" i="37"/>
  <c r="J127" i="37"/>
  <c r="I127" i="37"/>
  <c r="E128" i="37" s="1"/>
  <c r="L125" i="37"/>
  <c r="K125" i="37"/>
  <c r="J125" i="37"/>
  <c r="I125" i="37"/>
  <c r="L123" i="37"/>
  <c r="K123" i="37"/>
  <c r="J123" i="37"/>
  <c r="I123" i="37"/>
  <c r="E124" i="37" s="1"/>
  <c r="L121" i="37"/>
  <c r="K121" i="37"/>
  <c r="J121" i="37"/>
  <c r="I121" i="37"/>
  <c r="L119" i="37"/>
  <c r="K119" i="37"/>
  <c r="J119" i="37"/>
  <c r="I119" i="37"/>
  <c r="E120" i="37" s="1"/>
  <c r="L117" i="37"/>
  <c r="K117" i="37"/>
  <c r="J117" i="37"/>
  <c r="I117" i="37"/>
  <c r="L115" i="37"/>
  <c r="K115" i="37"/>
  <c r="J115" i="37"/>
  <c r="I115" i="37"/>
  <c r="E116" i="37" s="1"/>
  <c r="L113" i="37"/>
  <c r="K113" i="37"/>
  <c r="J113" i="37"/>
  <c r="I113" i="37"/>
  <c r="L111" i="37"/>
  <c r="K111" i="37"/>
  <c r="J111" i="37"/>
  <c r="I111" i="37"/>
  <c r="E112" i="37" s="1"/>
  <c r="L109" i="37"/>
  <c r="K109" i="37"/>
  <c r="J109" i="37"/>
  <c r="I109" i="37"/>
  <c r="L107" i="37"/>
  <c r="K107" i="37"/>
  <c r="J107" i="37"/>
  <c r="I107" i="37"/>
  <c r="E108" i="37" s="1"/>
  <c r="L105" i="37"/>
  <c r="K105" i="37"/>
  <c r="J105" i="37"/>
  <c r="I105" i="37"/>
  <c r="L103" i="37"/>
  <c r="K103" i="37"/>
  <c r="J103" i="37"/>
  <c r="I103" i="37"/>
  <c r="E104" i="37" s="1"/>
  <c r="L101" i="37"/>
  <c r="K101" i="37"/>
  <c r="J101" i="37"/>
  <c r="I101" i="37"/>
  <c r="L99" i="37"/>
  <c r="K99" i="37"/>
  <c r="J99" i="37"/>
  <c r="I99" i="37"/>
  <c r="E100" i="37" s="1"/>
  <c r="L97" i="37"/>
  <c r="K97" i="37"/>
  <c r="J97" i="37"/>
  <c r="I97" i="37"/>
  <c r="H95" i="37"/>
  <c r="G95" i="37"/>
  <c r="F95" i="37"/>
  <c r="E95" i="37"/>
  <c r="K95" i="37" s="1"/>
  <c r="D95" i="37"/>
  <c r="C95" i="37"/>
  <c r="L93" i="37"/>
  <c r="K93" i="37"/>
  <c r="J93" i="37"/>
  <c r="I93" i="37"/>
  <c r="G94" i="37" s="1"/>
  <c r="L91" i="37"/>
  <c r="K91" i="37"/>
  <c r="J91" i="37"/>
  <c r="I91" i="37"/>
  <c r="E92" i="37" s="1"/>
  <c r="L89" i="37"/>
  <c r="K89" i="37"/>
  <c r="J89" i="37"/>
  <c r="I89" i="37"/>
  <c r="C90" i="37" s="1"/>
  <c r="L87" i="37"/>
  <c r="K87" i="37"/>
  <c r="J87" i="37"/>
  <c r="I87" i="37"/>
  <c r="E88" i="37" s="1"/>
  <c r="L85" i="37"/>
  <c r="K85" i="37"/>
  <c r="J85" i="37"/>
  <c r="I85" i="37"/>
  <c r="G86" i="37" s="1"/>
  <c r="L83" i="37"/>
  <c r="K83" i="37"/>
  <c r="J83" i="37"/>
  <c r="I83" i="37"/>
  <c r="E84" i="37" s="1"/>
  <c r="L81" i="37"/>
  <c r="K81" i="37"/>
  <c r="J81" i="37"/>
  <c r="I81" i="37"/>
  <c r="G82" i="37" s="1"/>
  <c r="L79" i="37"/>
  <c r="K79" i="37"/>
  <c r="J79" i="37"/>
  <c r="I79" i="37"/>
  <c r="E80" i="37" s="1"/>
  <c r="L77" i="37"/>
  <c r="K77" i="37"/>
  <c r="J77" i="37"/>
  <c r="I77" i="37"/>
  <c r="L75" i="37"/>
  <c r="K75" i="37"/>
  <c r="J75" i="37"/>
  <c r="I75" i="37"/>
  <c r="E76" i="37" s="1"/>
  <c r="L73" i="37"/>
  <c r="K73" i="37"/>
  <c r="J73" i="37"/>
  <c r="I73" i="37"/>
  <c r="G74" i="37" s="1"/>
  <c r="L71" i="37"/>
  <c r="K71" i="37"/>
  <c r="J71" i="37"/>
  <c r="I71" i="37"/>
  <c r="E72" i="37" s="1"/>
  <c r="L69" i="37"/>
  <c r="K69" i="37"/>
  <c r="J69" i="37"/>
  <c r="I69" i="37"/>
  <c r="G70" i="37" s="1"/>
  <c r="F62" i="37"/>
  <c r="D63" i="37" s="1"/>
  <c r="F60" i="37"/>
  <c r="F58" i="37"/>
  <c r="D59" i="37" s="1"/>
  <c r="F56" i="37"/>
  <c r="F54" i="37"/>
  <c r="D55" i="37" s="1"/>
  <c r="F52" i="37"/>
  <c r="F50" i="37"/>
  <c r="D51" i="37" s="1"/>
  <c r="F48" i="37"/>
  <c r="F46" i="37"/>
  <c r="D47" i="37" s="1"/>
  <c r="F44" i="37"/>
  <c r="F42" i="37"/>
  <c r="D43" i="37" s="1"/>
  <c r="F40" i="37"/>
  <c r="F38" i="37"/>
  <c r="D39" i="37" s="1"/>
  <c r="F36" i="37"/>
  <c r="F34" i="37"/>
  <c r="D35" i="37" s="1"/>
  <c r="F32" i="37"/>
  <c r="E30" i="37"/>
  <c r="D30" i="37"/>
  <c r="C30" i="37"/>
  <c r="F28" i="37"/>
  <c r="D29" i="37" s="1"/>
  <c r="F26" i="37"/>
  <c r="D27" i="37" s="1"/>
  <c r="F24" i="37"/>
  <c r="D25" i="37" s="1"/>
  <c r="F22" i="37"/>
  <c r="D23" i="37" s="1"/>
  <c r="F20" i="37"/>
  <c r="D21" i="37" s="1"/>
  <c r="D18" i="37"/>
  <c r="C18" i="37"/>
  <c r="F16" i="37"/>
  <c r="D17" i="37" s="1"/>
  <c r="F14" i="37"/>
  <c r="D15" i="37" s="1"/>
  <c r="F12" i="37"/>
  <c r="D13" i="37" s="1"/>
  <c r="F10" i="37"/>
  <c r="D11" i="37" s="1"/>
  <c r="F8" i="37"/>
  <c r="D9" i="37" s="1"/>
  <c r="F6" i="37"/>
  <c r="D7" i="37" s="1"/>
  <c r="F4" i="37"/>
  <c r="D5" i="37" s="1"/>
  <c r="D1445" i="37" l="1"/>
  <c r="G1449" i="37"/>
  <c r="H1453" i="37"/>
  <c r="H1495" i="37"/>
  <c r="D1503" i="37"/>
  <c r="F1778" i="37"/>
  <c r="H3214" i="37"/>
  <c r="C4133" i="37"/>
  <c r="I4133" i="37"/>
  <c r="E4133" i="37"/>
  <c r="G4133" i="37"/>
  <c r="D4133" i="37"/>
  <c r="F4133" i="37"/>
  <c r="H4133" i="37"/>
  <c r="G3938" i="37"/>
  <c r="H3938" i="37"/>
  <c r="C1445" i="37"/>
  <c r="E1445" i="37"/>
  <c r="E1449" i="37"/>
  <c r="I1449" i="37"/>
  <c r="F1453" i="37"/>
  <c r="D1457" i="37"/>
  <c r="G1469" i="37"/>
  <c r="E1473" i="37"/>
  <c r="H1479" i="37"/>
  <c r="D1487" i="37"/>
  <c r="F791" i="37"/>
  <c r="D1449" i="37"/>
  <c r="F1449" i="37"/>
  <c r="C1453" i="37"/>
  <c r="E1453" i="37"/>
  <c r="G1453" i="37"/>
  <c r="F1457" i="37"/>
  <c r="E3758" i="37"/>
  <c r="K3790" i="37"/>
  <c r="C3632" i="37"/>
  <c r="F3652" i="37"/>
  <c r="L3782" i="37"/>
  <c r="D3798" i="37"/>
  <c r="C3648" i="37"/>
  <c r="E3648" i="37"/>
  <c r="G3648" i="37"/>
  <c r="I3648" i="37"/>
  <c r="K3648" i="37"/>
  <c r="D3648" i="37"/>
  <c r="F3648" i="37"/>
  <c r="H3648" i="37"/>
  <c r="J3648" i="37"/>
  <c r="L3648" i="37"/>
  <c r="F2629" i="37"/>
  <c r="H2629" i="37"/>
  <c r="F2633" i="37"/>
  <c r="H2633" i="37"/>
  <c r="F2637" i="37"/>
  <c r="H2637" i="37"/>
  <c r="F2641" i="37"/>
  <c r="H2641" i="37"/>
  <c r="F2645" i="37"/>
  <c r="H2645" i="37"/>
  <c r="F2649" i="37"/>
  <c r="H2649" i="37"/>
  <c r="F2653" i="37"/>
  <c r="H2653" i="37"/>
  <c r="F2657" i="37"/>
  <c r="H2657" i="37"/>
  <c r="F2661" i="37"/>
  <c r="H2661" i="37"/>
  <c r="F2665" i="37"/>
  <c r="H2665" i="37"/>
  <c r="F2669" i="37"/>
  <c r="H2669" i="37"/>
  <c r="F2673" i="37"/>
  <c r="H2673" i="37"/>
  <c r="F2677" i="37"/>
  <c r="H2677" i="37"/>
  <c r="F2681" i="37"/>
  <c r="H2681" i="37"/>
  <c r="F2685" i="37"/>
  <c r="H2685" i="37"/>
  <c r="E3786" i="37"/>
  <c r="E2627" i="37"/>
  <c r="F2627" i="37"/>
  <c r="H2627" i="37"/>
  <c r="G2627" i="37"/>
  <c r="E2635" i="37"/>
  <c r="H2635" i="37"/>
  <c r="E2643" i="37"/>
  <c r="H2643" i="37"/>
  <c r="E2651" i="37"/>
  <c r="H2651" i="37"/>
  <c r="E2659" i="37"/>
  <c r="H2659" i="37"/>
  <c r="E2667" i="37"/>
  <c r="H2667" i="37"/>
  <c r="E2675" i="37"/>
  <c r="H2675" i="37"/>
  <c r="E2683" i="37"/>
  <c r="H2683" i="37"/>
  <c r="C3360" i="37"/>
  <c r="D3360" i="37"/>
  <c r="D3664" i="37"/>
  <c r="K3796" i="37"/>
  <c r="K3766" i="37"/>
  <c r="C2924" i="37"/>
  <c r="E2924" i="37"/>
  <c r="G2924" i="37"/>
  <c r="D2924" i="37"/>
  <c r="F2924" i="37"/>
  <c r="H2924" i="37"/>
  <c r="I1447" i="37"/>
  <c r="C621" i="37"/>
  <c r="D1451" i="37"/>
  <c r="F1451" i="37"/>
  <c r="D1455" i="37"/>
  <c r="F1455" i="37"/>
  <c r="H1834" i="37"/>
  <c r="H1830" i="37"/>
  <c r="H1826" i="37"/>
  <c r="H1822" i="37"/>
  <c r="H1814" i="37"/>
  <c r="H1810" i="37"/>
  <c r="H1806" i="37"/>
  <c r="H1798" i="37"/>
  <c r="H1794" i="37"/>
  <c r="H1790" i="37"/>
  <c r="H1782" i="37"/>
  <c r="I1445" i="37"/>
  <c r="E687" i="37"/>
  <c r="H1445" i="37"/>
  <c r="C687" i="37"/>
  <c r="H1505" i="37"/>
  <c r="F1505" i="37"/>
  <c r="D1505" i="37"/>
  <c r="I1503" i="37"/>
  <c r="G1503" i="37"/>
  <c r="E1503" i="37"/>
  <c r="C1503" i="37"/>
  <c r="H1501" i="37"/>
  <c r="F1501" i="37"/>
  <c r="D1501" i="37"/>
  <c r="I1499" i="37"/>
  <c r="G1499" i="37"/>
  <c r="E1499" i="37"/>
  <c r="C1499" i="37"/>
  <c r="H1497" i="37"/>
  <c r="F1497" i="37"/>
  <c r="D1497" i="37"/>
  <c r="I1495" i="37"/>
  <c r="G1495" i="37"/>
  <c r="E1495" i="37"/>
  <c r="C1495" i="37"/>
  <c r="H1493" i="37"/>
  <c r="F1493" i="37"/>
  <c r="D1493" i="37"/>
  <c r="I1491" i="37"/>
  <c r="G1491" i="37"/>
  <c r="E1491" i="37"/>
  <c r="C1491" i="37"/>
  <c r="H1489" i="37"/>
  <c r="F1489" i="37"/>
  <c r="D1489" i="37"/>
  <c r="I1487" i="37"/>
  <c r="G1487" i="37"/>
  <c r="E1487" i="37"/>
  <c r="C1487" i="37"/>
  <c r="H1485" i="37"/>
  <c r="F1485" i="37"/>
  <c r="D1485" i="37"/>
  <c r="I1483" i="37"/>
  <c r="G1483" i="37"/>
  <c r="E1483" i="37"/>
  <c r="C1483" i="37"/>
  <c r="H1481" i="37"/>
  <c r="F1481" i="37"/>
  <c r="D1481" i="37"/>
  <c r="I1479" i="37"/>
  <c r="G1479" i="37"/>
  <c r="E1479" i="37"/>
  <c r="C1479" i="37"/>
  <c r="I1475" i="37"/>
  <c r="G1475" i="37"/>
  <c r="E1475" i="37"/>
  <c r="C1475" i="37"/>
  <c r="H1473" i="37"/>
  <c r="F1473" i="37"/>
  <c r="D1473" i="37"/>
  <c r="I1471" i="37"/>
  <c r="G1471" i="37"/>
  <c r="E1471" i="37"/>
  <c r="C1471" i="37"/>
  <c r="H1469" i="37"/>
  <c r="F1469" i="37"/>
  <c r="D1469" i="37"/>
  <c r="I1467" i="37"/>
  <c r="G1467" i="37"/>
  <c r="E1467" i="37"/>
  <c r="C1467" i="37"/>
  <c r="H1465" i="37"/>
  <c r="F1465" i="37"/>
  <c r="D1465" i="37"/>
  <c r="I1463" i="37"/>
  <c r="G1463" i="37"/>
  <c r="E1463" i="37"/>
  <c r="C1463" i="37"/>
  <c r="H1461" i="37"/>
  <c r="F1461" i="37"/>
  <c r="D1461" i="37"/>
  <c r="I1459" i="37"/>
  <c r="G1459" i="37"/>
  <c r="E1459" i="37"/>
  <c r="C1459" i="37"/>
  <c r="C1457" i="37"/>
  <c r="E1457" i="37"/>
  <c r="G1457" i="37"/>
  <c r="D1459" i="37"/>
  <c r="H1459" i="37"/>
  <c r="E1461" i="37"/>
  <c r="I1461" i="37"/>
  <c r="F1463" i="37"/>
  <c r="C1465" i="37"/>
  <c r="G1465" i="37"/>
  <c r="D1467" i="37"/>
  <c r="H1467" i="37"/>
  <c r="E1469" i="37"/>
  <c r="I1469" i="37"/>
  <c r="F1471" i="37"/>
  <c r="C1473" i="37"/>
  <c r="G1473" i="37"/>
  <c r="D1475" i="37"/>
  <c r="H1475" i="37"/>
  <c r="F1479" i="37"/>
  <c r="C1481" i="37"/>
  <c r="G1481" i="37"/>
  <c r="D1483" i="37"/>
  <c r="H1483" i="37"/>
  <c r="E1485" i="37"/>
  <c r="I1485" i="37"/>
  <c r="F1487" i="37"/>
  <c r="C1489" i="37"/>
  <c r="G1489" i="37"/>
  <c r="D1491" i="37"/>
  <c r="H1491" i="37"/>
  <c r="E1493" i="37"/>
  <c r="I1493" i="37"/>
  <c r="F1495" i="37"/>
  <c r="C1497" i="37"/>
  <c r="G1497" i="37"/>
  <c r="D1499" i="37"/>
  <c r="H1499" i="37"/>
  <c r="E1501" i="37"/>
  <c r="I1501" i="37"/>
  <c r="F1503" i="37"/>
  <c r="C1505" i="37"/>
  <c r="G1505" i="37"/>
  <c r="G621" i="37"/>
  <c r="J1515" i="37"/>
  <c r="L1515" i="37"/>
  <c r="J1517" i="37"/>
  <c r="L1517" i="37"/>
  <c r="J1519" i="37"/>
  <c r="L1519" i="37"/>
  <c r="J1521" i="37"/>
  <c r="L1521" i="37"/>
  <c r="J1523" i="37"/>
  <c r="L1523" i="37"/>
  <c r="J1525" i="37"/>
  <c r="L1525" i="37"/>
  <c r="J1527" i="37"/>
  <c r="L1527" i="37"/>
  <c r="J1529" i="37"/>
  <c r="L1529" i="37"/>
  <c r="J1531" i="37"/>
  <c r="L1531" i="37"/>
  <c r="J1533" i="37"/>
  <c r="L1533" i="37"/>
  <c r="J1535" i="37"/>
  <c r="L1535" i="37"/>
  <c r="J1537" i="37"/>
  <c r="L1537" i="37"/>
  <c r="J1539" i="37"/>
  <c r="L1539" i="37"/>
  <c r="J1541" i="37"/>
  <c r="L1541" i="37"/>
  <c r="J1543" i="37"/>
  <c r="L1543" i="37"/>
  <c r="J1545" i="37"/>
  <c r="L1545" i="37"/>
  <c r="J1547" i="37"/>
  <c r="L1547" i="37"/>
  <c r="J1549" i="37"/>
  <c r="L1549" i="37"/>
  <c r="J1551" i="37"/>
  <c r="L1551" i="37"/>
  <c r="J1553" i="37"/>
  <c r="L1553" i="37"/>
  <c r="J1555" i="37"/>
  <c r="L1555" i="37"/>
  <c r="J1557" i="37"/>
  <c r="L1557" i="37"/>
  <c r="J1559" i="37"/>
  <c r="L1559" i="37"/>
  <c r="J1561" i="37"/>
  <c r="L1561" i="37"/>
  <c r="J1563" i="37"/>
  <c r="L1563" i="37"/>
  <c r="J1565" i="37"/>
  <c r="L1565" i="37"/>
  <c r="J1567" i="37"/>
  <c r="L1567" i="37"/>
  <c r="J1569" i="37"/>
  <c r="L1569" i="37"/>
  <c r="J1571" i="37"/>
  <c r="L1571" i="37"/>
  <c r="J1573" i="37"/>
  <c r="L1573" i="37"/>
  <c r="J1581" i="37"/>
  <c r="L1581" i="37"/>
  <c r="J1583" i="37"/>
  <c r="L1583" i="37"/>
  <c r="J1585" i="37"/>
  <c r="L1585" i="37"/>
  <c r="C1764" i="37"/>
  <c r="G3618" i="37"/>
  <c r="E621" i="37"/>
  <c r="C3660" i="37"/>
  <c r="G3780" i="37"/>
  <c r="I3784" i="37"/>
  <c r="C3796" i="37"/>
  <c r="D621" i="37"/>
  <c r="C1834" i="37"/>
  <c r="J3189" i="37"/>
  <c r="J3193" i="37"/>
  <c r="J3205" i="37"/>
  <c r="L3205" i="37"/>
  <c r="J3214" i="37"/>
  <c r="I281" i="37"/>
  <c r="C281" i="37"/>
  <c r="J334" i="37"/>
  <c r="L334" i="37"/>
  <c r="J342" i="37"/>
  <c r="L342" i="37"/>
  <c r="J350" i="37"/>
  <c r="L350" i="37"/>
  <c r="J360" i="37"/>
  <c r="L360" i="37"/>
  <c r="J368" i="37"/>
  <c r="L368" i="37"/>
  <c r="J376" i="37"/>
  <c r="L376" i="37"/>
  <c r="J384" i="37"/>
  <c r="L384" i="37"/>
  <c r="C397" i="37"/>
  <c r="C910" i="37"/>
  <c r="C2108" i="37"/>
  <c r="H3640" i="37"/>
  <c r="L3640" i="37"/>
  <c r="E3710" i="37"/>
  <c r="G3644" i="37"/>
  <c r="L3656" i="37"/>
  <c r="D3656" i="37"/>
  <c r="H3730" i="37"/>
  <c r="C3730" i="37"/>
  <c r="K3664" i="37"/>
  <c r="I3664" i="37"/>
  <c r="G3664" i="37"/>
  <c r="E3664" i="37"/>
  <c r="C3664" i="37"/>
  <c r="H3808" i="37"/>
  <c r="J3742" i="37"/>
  <c r="F3742" i="37"/>
  <c r="E3816" i="37"/>
  <c r="K3750" i="37"/>
  <c r="G3750" i="37"/>
  <c r="C3750" i="37"/>
  <c r="H3820" i="37"/>
  <c r="L3754" i="37"/>
  <c r="H3754" i="37"/>
  <c r="D3754" i="37"/>
  <c r="L3770" i="37"/>
  <c r="D3770" i="37"/>
  <c r="G3860" i="37"/>
  <c r="K3794" i="37"/>
  <c r="G3794" i="37"/>
  <c r="C3794" i="37"/>
  <c r="E3864" i="37"/>
  <c r="K3798" i="37"/>
  <c r="I3798" i="37"/>
  <c r="G3798" i="37"/>
  <c r="E3798" i="37"/>
  <c r="C3798" i="37"/>
  <c r="I3104" i="37"/>
  <c r="C3104" i="37"/>
  <c r="K3632" i="37"/>
  <c r="D3640" i="37"/>
  <c r="K3644" i="37"/>
  <c r="H3656" i="37"/>
  <c r="K3660" i="37"/>
  <c r="F3664" i="37"/>
  <c r="J3664" i="37"/>
  <c r="D3742" i="37"/>
  <c r="L3742" i="37"/>
  <c r="E3750" i="37"/>
  <c r="J3754" i="37"/>
  <c r="C3766" i="37"/>
  <c r="H3770" i="37"/>
  <c r="J3778" i="37"/>
  <c r="D3782" i="37"/>
  <c r="C3790" i="37"/>
  <c r="E3794" i="37"/>
  <c r="F3798" i="37"/>
  <c r="J3798" i="37"/>
  <c r="H3862" i="37"/>
  <c r="D3862" i="37"/>
  <c r="I3796" i="37"/>
  <c r="E3796" i="37"/>
  <c r="D1404" i="37"/>
  <c r="L3214" i="37"/>
  <c r="J3226" i="37"/>
  <c r="L3226" i="37"/>
  <c r="J3230" i="37"/>
  <c r="L3230" i="37"/>
  <c r="J3242" i="37"/>
  <c r="L3242" i="37"/>
  <c r="J3246" i="37"/>
  <c r="L3246" i="37"/>
  <c r="J3258" i="37"/>
  <c r="L3258" i="37"/>
  <c r="J3262" i="37"/>
  <c r="L3262" i="37"/>
  <c r="J3409" i="37"/>
  <c r="L3409" i="37"/>
  <c r="J3451" i="37"/>
  <c r="L3451" i="37"/>
  <c r="J3459" i="37"/>
  <c r="L3459" i="37"/>
  <c r="J3478" i="37"/>
  <c r="L3478" i="37"/>
  <c r="J3482" i="37"/>
  <c r="L3482" i="37"/>
  <c r="J3494" i="37"/>
  <c r="L3494" i="37"/>
  <c r="J3498" i="37"/>
  <c r="L3498" i="37"/>
  <c r="J3510" i="37"/>
  <c r="L3510" i="37"/>
  <c r="J3514" i="37"/>
  <c r="L3514" i="37"/>
  <c r="J3526" i="37"/>
  <c r="L3526" i="37"/>
  <c r="J3530" i="37"/>
  <c r="L3530" i="37"/>
  <c r="C1404" i="37"/>
  <c r="F1404" i="37" s="1"/>
  <c r="D1406" i="37"/>
  <c r="C1406" i="37"/>
  <c r="F1802" i="37"/>
  <c r="C1802" i="37"/>
  <c r="F3136" i="37"/>
  <c r="C3136" i="37"/>
  <c r="J3608" i="37"/>
  <c r="F3608" i="37"/>
  <c r="E3678" i="37"/>
  <c r="G3612" i="37"/>
  <c r="J3616" i="37"/>
  <c r="F3616" i="37"/>
  <c r="F3620" i="37"/>
  <c r="J3620" i="37"/>
  <c r="J3624" i="37"/>
  <c r="F3624" i="37"/>
  <c r="H3698" i="37"/>
  <c r="C3698" i="37"/>
  <c r="L3632" i="37"/>
  <c r="J3632" i="37"/>
  <c r="H3632" i="37"/>
  <c r="F3632" i="37"/>
  <c r="D3632" i="37"/>
  <c r="D1732" i="37"/>
  <c r="C1732" i="37"/>
  <c r="D2140" i="37"/>
  <c r="C2140" i="37"/>
  <c r="K3612" i="37"/>
  <c r="D3624" i="37"/>
  <c r="L3624" i="37"/>
  <c r="E3628" i="37"/>
  <c r="E3632" i="37"/>
  <c r="I3632" i="37"/>
  <c r="H3806" i="37"/>
  <c r="I3740" i="37"/>
  <c r="H3814" i="37"/>
  <c r="I3748" i="37"/>
  <c r="D3818" i="37"/>
  <c r="K3752" i="37"/>
  <c r="C3752" i="37"/>
  <c r="I3764" i="37"/>
  <c r="E3764" i="37"/>
  <c r="K3768" i="37"/>
  <c r="G3768" i="37"/>
  <c r="J1587" i="37"/>
  <c r="L1587" i="37"/>
  <c r="J1589" i="37"/>
  <c r="L1589" i="37"/>
  <c r="J1591" i="37"/>
  <c r="L1591" i="37"/>
  <c r="J1593" i="37"/>
  <c r="L1593" i="37"/>
  <c r="J1595" i="37"/>
  <c r="L1595" i="37"/>
  <c r="J1597" i="37"/>
  <c r="L1597" i="37"/>
  <c r="J1599" i="37"/>
  <c r="L1599" i="37"/>
  <c r="J1601" i="37"/>
  <c r="L1601" i="37"/>
  <c r="J1603" i="37"/>
  <c r="L1603" i="37"/>
  <c r="J1605" i="37"/>
  <c r="L1605" i="37"/>
  <c r="J1607" i="37"/>
  <c r="L1607" i="37"/>
  <c r="J1609" i="37"/>
  <c r="L1609" i="37"/>
  <c r="J1611" i="37"/>
  <c r="L1611" i="37"/>
  <c r="J1613" i="37"/>
  <c r="L1613" i="37"/>
  <c r="J1615" i="37"/>
  <c r="L1615" i="37"/>
  <c r="J1617" i="37"/>
  <c r="L1617" i="37"/>
  <c r="J1619" i="37"/>
  <c r="L1619" i="37"/>
  <c r="J1621" i="37"/>
  <c r="L1621" i="37"/>
  <c r="J1623" i="37"/>
  <c r="L1623" i="37"/>
  <c r="J1625" i="37"/>
  <c r="L1625" i="37"/>
  <c r="J1627" i="37"/>
  <c r="L1627" i="37"/>
  <c r="J1629" i="37"/>
  <c r="L1629" i="37"/>
  <c r="J1631" i="37"/>
  <c r="L1631" i="37"/>
  <c r="J1633" i="37"/>
  <c r="L1633" i="37"/>
  <c r="J1635" i="37"/>
  <c r="L1635" i="37"/>
  <c r="J1637" i="37"/>
  <c r="J1639" i="37"/>
  <c r="J1647" i="37"/>
  <c r="J1649" i="37"/>
  <c r="J1651" i="37"/>
  <c r="J1653" i="37"/>
  <c r="J1655" i="37"/>
  <c r="I3136" i="37"/>
  <c r="D1402" i="37"/>
  <c r="C51" i="37"/>
  <c r="J791" i="37"/>
  <c r="L791" i="37"/>
  <c r="C1402" i="37"/>
  <c r="F1402" i="37" s="1"/>
  <c r="E1326" i="37"/>
  <c r="C1326" i="37"/>
  <c r="D1326" i="37"/>
  <c r="E1330" i="37"/>
  <c r="C1330" i="37"/>
  <c r="D1330" i="37"/>
  <c r="L1637" i="37"/>
  <c r="L1639" i="37"/>
  <c r="L1647" i="37"/>
  <c r="L1649" i="37"/>
  <c r="L1651" i="37"/>
  <c r="L1653" i="37"/>
  <c r="L1655" i="37"/>
  <c r="J1657" i="37"/>
  <c r="L1657" i="37"/>
  <c r="J1659" i="37"/>
  <c r="L1659" i="37"/>
  <c r="J1661" i="37"/>
  <c r="L1661" i="37"/>
  <c r="J1663" i="37"/>
  <c r="L1663" i="37"/>
  <c r="J1665" i="37"/>
  <c r="L1665" i="37"/>
  <c r="J1667" i="37"/>
  <c r="L1667" i="37"/>
  <c r="J1669" i="37"/>
  <c r="L1669" i="37"/>
  <c r="J1671" i="37"/>
  <c r="L1671" i="37"/>
  <c r="D1748" i="37"/>
  <c r="C1748" i="37"/>
  <c r="F1818" i="37"/>
  <c r="C1818" i="37"/>
  <c r="D2156" i="37"/>
  <c r="C2156" i="37"/>
  <c r="J95" i="37"/>
  <c r="F223" i="37"/>
  <c r="E224" i="37" s="1"/>
  <c r="C244" i="37"/>
  <c r="C495" i="37"/>
  <c r="D1324" i="37"/>
  <c r="E1324" i="37"/>
  <c r="C1324" i="37"/>
  <c r="D1328" i="37"/>
  <c r="E1328" i="37"/>
  <c r="C1328" i="37"/>
  <c r="D1332" i="37"/>
  <c r="E1332" i="37"/>
  <c r="C1332" i="37"/>
  <c r="E1350" i="37"/>
  <c r="C1350" i="37"/>
  <c r="D1350" i="37"/>
  <c r="D1716" i="37"/>
  <c r="C1716" i="37"/>
  <c r="F1786" i="37"/>
  <c r="C1786" i="37"/>
  <c r="D2124" i="37"/>
  <c r="C2124" i="37"/>
  <c r="J2890" i="37"/>
  <c r="L2890" i="37"/>
  <c r="J2902" i="37"/>
  <c r="L2902" i="37"/>
  <c r="J2906" i="37"/>
  <c r="J2910" i="37"/>
  <c r="L2910" i="37"/>
  <c r="J2914" i="37"/>
  <c r="L2914" i="37"/>
  <c r="J2926" i="37"/>
  <c r="L2926" i="37"/>
  <c r="J2930" i="37"/>
  <c r="L2930" i="37"/>
  <c r="J2942" i="37"/>
  <c r="L2942" i="37"/>
  <c r="J2946" i="37"/>
  <c r="L2946" i="37"/>
  <c r="J2963" i="37"/>
  <c r="L2963" i="37"/>
  <c r="J2975" i="37"/>
  <c r="L2975" i="37"/>
  <c r="J2979" i="37"/>
  <c r="L2979" i="37"/>
  <c r="J2991" i="37"/>
  <c r="L2991" i="37"/>
  <c r="J2995" i="37"/>
  <c r="L2995" i="37"/>
  <c r="J3007" i="37"/>
  <c r="L3007" i="37"/>
  <c r="J3011" i="37"/>
  <c r="L3011" i="37"/>
  <c r="J3025" i="37"/>
  <c r="L3025" i="37"/>
  <c r="J3029" i="37"/>
  <c r="L3029" i="37"/>
  <c r="J3041" i="37"/>
  <c r="L3041" i="37"/>
  <c r="J3045" i="37"/>
  <c r="L3045" i="37"/>
  <c r="J3057" i="37"/>
  <c r="L3057" i="37"/>
  <c r="J3061" i="37"/>
  <c r="L3061" i="37"/>
  <c r="J3073" i="37"/>
  <c r="L3073" i="37"/>
  <c r="J3077" i="37"/>
  <c r="L3077" i="37"/>
  <c r="I3090" i="37"/>
  <c r="J3157" i="37"/>
  <c r="L3157" i="37"/>
  <c r="J3161" i="37"/>
  <c r="L3161" i="37"/>
  <c r="J3173" i="37"/>
  <c r="L3173" i="37"/>
  <c r="J3177" i="37"/>
  <c r="L3177" i="37"/>
  <c r="L3189" i="37"/>
  <c r="L3193" i="37"/>
  <c r="D1334" i="37"/>
  <c r="J1673" i="37"/>
  <c r="L1673" i="37"/>
  <c r="J1675" i="37"/>
  <c r="J1677" i="37"/>
  <c r="L1677" i="37"/>
  <c r="J1685" i="37"/>
  <c r="L1685" i="37"/>
  <c r="J1695" i="37"/>
  <c r="L1695" i="37"/>
  <c r="J1703" i="37"/>
  <c r="L1703" i="37"/>
  <c r="E3612" i="37"/>
  <c r="I3612" i="37"/>
  <c r="C3618" i="37"/>
  <c r="K3618" i="37"/>
  <c r="E3644" i="37"/>
  <c r="I3644" i="37"/>
  <c r="E3740" i="37"/>
  <c r="C3742" i="37"/>
  <c r="E3742" i="37"/>
  <c r="G3742" i="37"/>
  <c r="I3742" i="37"/>
  <c r="K3742" i="37"/>
  <c r="C3748" i="37"/>
  <c r="G3748" i="37"/>
  <c r="K3748" i="37"/>
  <c r="D3750" i="37"/>
  <c r="F3750" i="37"/>
  <c r="H3750" i="37"/>
  <c r="J3750" i="37"/>
  <c r="L3750" i="37"/>
  <c r="E3752" i="37"/>
  <c r="I3752" i="37"/>
  <c r="C3754" i="37"/>
  <c r="E3754" i="37"/>
  <c r="G3754" i="37"/>
  <c r="I3754" i="37"/>
  <c r="K3754" i="37"/>
  <c r="C3768" i="37"/>
  <c r="C3780" i="37"/>
  <c r="C3808" i="37"/>
  <c r="D3814" i="37"/>
  <c r="H3818" i="37"/>
  <c r="C3820" i="37"/>
  <c r="C1334" i="37"/>
  <c r="E1336" i="37"/>
  <c r="C5" i="37"/>
  <c r="C13" i="37"/>
  <c r="C21" i="37"/>
  <c r="C29" i="37"/>
  <c r="C35" i="37"/>
  <c r="C168" i="37"/>
  <c r="C176" i="37"/>
  <c r="C184" i="37"/>
  <c r="C192" i="37"/>
  <c r="C204" i="37"/>
  <c r="C212" i="37"/>
  <c r="C220" i="37"/>
  <c r="C228" i="37"/>
  <c r="I265" i="37"/>
  <c r="C265" i="37"/>
  <c r="C413" i="37"/>
  <c r="C511" i="37"/>
  <c r="C878" i="37"/>
  <c r="H3674" i="37"/>
  <c r="C3674" i="37"/>
  <c r="K3608" i="37"/>
  <c r="I3608" i="37"/>
  <c r="G3608" i="37"/>
  <c r="E3608" i="37"/>
  <c r="C3608" i="37"/>
  <c r="H3706" i="37"/>
  <c r="C3706" i="37"/>
  <c r="K3640" i="37"/>
  <c r="I3640" i="37"/>
  <c r="G3640" i="37"/>
  <c r="E3640" i="37"/>
  <c r="C3640" i="37"/>
  <c r="H3724" i="37"/>
  <c r="K3658" i="37"/>
  <c r="C3658" i="37"/>
  <c r="E3848" i="37"/>
  <c r="K3782" i="37"/>
  <c r="I3782" i="37"/>
  <c r="G3782" i="37"/>
  <c r="E3782" i="37"/>
  <c r="C3782" i="37"/>
  <c r="H3692" i="37"/>
  <c r="K3626" i="37"/>
  <c r="C3626" i="37"/>
  <c r="H3716" i="37"/>
  <c r="G3650" i="37"/>
  <c r="G3828" i="37"/>
  <c r="I3762" i="37"/>
  <c r="E3762" i="37"/>
  <c r="E3832" i="37"/>
  <c r="L3766" i="37"/>
  <c r="J3766" i="37"/>
  <c r="H3766" i="37"/>
  <c r="F3766" i="37"/>
  <c r="D3766" i="37"/>
  <c r="H3836" i="37"/>
  <c r="C3836" i="37"/>
  <c r="K3770" i="37"/>
  <c r="I3770" i="37"/>
  <c r="G3770" i="37"/>
  <c r="E3770" i="37"/>
  <c r="C3770" i="37"/>
  <c r="H3852" i="37"/>
  <c r="C3852" i="37"/>
  <c r="L3786" i="37"/>
  <c r="J3786" i="37"/>
  <c r="H3786" i="37"/>
  <c r="F3786" i="37"/>
  <c r="D3786" i="37"/>
  <c r="C43" i="37"/>
  <c r="C59" i="37"/>
  <c r="C236" i="37"/>
  <c r="C252" i="37"/>
  <c r="I273" i="37"/>
  <c r="C273" i="37"/>
  <c r="I297" i="37"/>
  <c r="I305" i="37"/>
  <c r="I313" i="37"/>
  <c r="I321" i="37"/>
  <c r="C405" i="37"/>
  <c r="F418" i="37"/>
  <c r="E419" i="37" s="1"/>
  <c r="C487" i="37"/>
  <c r="C503" i="37"/>
  <c r="G791" i="37"/>
  <c r="K791" i="37"/>
  <c r="D791" i="37"/>
  <c r="J795" i="37"/>
  <c r="L795" i="37"/>
  <c r="J809" i="37"/>
  <c r="L809" i="37"/>
  <c r="J821" i="37"/>
  <c r="L821" i="37"/>
  <c r="J825" i="37"/>
  <c r="L825" i="37"/>
  <c r="J833" i="37"/>
  <c r="L833" i="37"/>
  <c r="J841" i="37"/>
  <c r="L841" i="37"/>
  <c r="C862" i="37"/>
  <c r="C894" i="37"/>
  <c r="J1055" i="37"/>
  <c r="L1055" i="37"/>
  <c r="J1063" i="37"/>
  <c r="L1063" i="37"/>
  <c r="J1071" i="37"/>
  <c r="L1071" i="37"/>
  <c r="J1079" i="37"/>
  <c r="L1079" i="37"/>
  <c r="J1087" i="37"/>
  <c r="L1087" i="37"/>
  <c r="J1095" i="37"/>
  <c r="L1095" i="37"/>
  <c r="J1103" i="37"/>
  <c r="L1103" i="37"/>
  <c r="J1246" i="37"/>
  <c r="L1246" i="37"/>
  <c r="J1254" i="37"/>
  <c r="L1254" i="37"/>
  <c r="J1262" i="37"/>
  <c r="L1262" i="37"/>
  <c r="J1270" i="37"/>
  <c r="L1270" i="37"/>
  <c r="J1278" i="37"/>
  <c r="L1278" i="37"/>
  <c r="J1286" i="37"/>
  <c r="L1286" i="37"/>
  <c r="J1294" i="37"/>
  <c r="L1294" i="37"/>
  <c r="J1302" i="37"/>
  <c r="L1302" i="37"/>
  <c r="C1724" i="37"/>
  <c r="C1740" i="37"/>
  <c r="C1756" i="37"/>
  <c r="C1778" i="37"/>
  <c r="C1794" i="37"/>
  <c r="C1810" i="37"/>
  <c r="C1826" i="37"/>
  <c r="C2116" i="37"/>
  <c r="C2132" i="37"/>
  <c r="C2148" i="37"/>
  <c r="C2164" i="37"/>
  <c r="J2371" i="37"/>
  <c r="L2371" i="37"/>
  <c r="L2375" i="37"/>
  <c r="J2379" i="37"/>
  <c r="L2379" i="37"/>
  <c r="J2387" i="37"/>
  <c r="L2387" i="37"/>
  <c r="L2391" i="37"/>
  <c r="J2395" i="37"/>
  <c r="L2395" i="37"/>
  <c r="J2403" i="37"/>
  <c r="L2403" i="37"/>
  <c r="L2407" i="37"/>
  <c r="J2411" i="37"/>
  <c r="L2411" i="37"/>
  <c r="J2419" i="37"/>
  <c r="L2419" i="37"/>
  <c r="L2423" i="37"/>
  <c r="J2432" i="37"/>
  <c r="L2432" i="37"/>
  <c r="J2440" i="37"/>
  <c r="L2440" i="37"/>
  <c r="L2444" i="37"/>
  <c r="J2448" i="37"/>
  <c r="L2448" i="37"/>
  <c r="J2456" i="37"/>
  <c r="L2456" i="37"/>
  <c r="L2460" i="37"/>
  <c r="J2464" i="37"/>
  <c r="L2464" i="37"/>
  <c r="J2472" i="37"/>
  <c r="L2472" i="37"/>
  <c r="L2476" i="37"/>
  <c r="J2480" i="37"/>
  <c r="L2480" i="37"/>
  <c r="J2488" i="37"/>
  <c r="L2488" i="37"/>
  <c r="L2497" i="37"/>
  <c r="J2501" i="37"/>
  <c r="L2501" i="37"/>
  <c r="J2509" i="37"/>
  <c r="L2509" i="37"/>
  <c r="L2513" i="37"/>
  <c r="J2517" i="37"/>
  <c r="L2517" i="37"/>
  <c r="J2523" i="37"/>
  <c r="L2523" i="37"/>
  <c r="J2527" i="37"/>
  <c r="L2527" i="37"/>
  <c r="J2539" i="37"/>
  <c r="L2539" i="37"/>
  <c r="J2543" i="37"/>
  <c r="L2543" i="37"/>
  <c r="J2555" i="37"/>
  <c r="L2555" i="37"/>
  <c r="I3096" i="37"/>
  <c r="C3096" i="37"/>
  <c r="F3128" i="37"/>
  <c r="C3128" i="37"/>
  <c r="D3608" i="37"/>
  <c r="H3608" i="37"/>
  <c r="L3608" i="37"/>
  <c r="F3640" i="37"/>
  <c r="J3640" i="37"/>
  <c r="C3650" i="37"/>
  <c r="G3658" i="37"/>
  <c r="G3690" i="37"/>
  <c r="K3624" i="37"/>
  <c r="I3624" i="37"/>
  <c r="G3624" i="37"/>
  <c r="E3624" i="37"/>
  <c r="C3624" i="37"/>
  <c r="H3708" i="37"/>
  <c r="K3642" i="37"/>
  <c r="C3642" i="37"/>
  <c r="G3714" i="37"/>
  <c r="C3762" i="37"/>
  <c r="K3762" i="37"/>
  <c r="E3766" i="37"/>
  <c r="I3766" i="37"/>
  <c r="F3770" i="37"/>
  <c r="J3770" i="37"/>
  <c r="F3782" i="37"/>
  <c r="J3782" i="37"/>
  <c r="C3786" i="37"/>
  <c r="G3786" i="37"/>
  <c r="K3786" i="37"/>
  <c r="H3830" i="37"/>
  <c r="D3830" i="37"/>
  <c r="K3764" i="37"/>
  <c r="G3764" i="37"/>
  <c r="C3764" i="37"/>
  <c r="D3834" i="37"/>
  <c r="H3834" i="37"/>
  <c r="I3768" i="37"/>
  <c r="E3768" i="37"/>
  <c r="K3772" i="37"/>
  <c r="C3772" i="37"/>
  <c r="H3846" i="37"/>
  <c r="D3846" i="37"/>
  <c r="I3780" i="37"/>
  <c r="E3780" i="37"/>
  <c r="D3850" i="37"/>
  <c r="H3850" i="37"/>
  <c r="K3784" i="37"/>
  <c r="G3784" i="37"/>
  <c r="C3784" i="37"/>
  <c r="I3128" i="37"/>
  <c r="G295" i="37"/>
  <c r="G303" i="37"/>
  <c r="G311" i="37"/>
  <c r="G319" i="37"/>
  <c r="F330" i="37"/>
  <c r="F338" i="37"/>
  <c r="F346" i="37"/>
  <c r="F356" i="37"/>
  <c r="F364" i="37"/>
  <c r="F372" i="37"/>
  <c r="F380" i="37"/>
  <c r="F1051" i="37"/>
  <c r="F1059" i="37"/>
  <c r="F1067" i="37"/>
  <c r="F1075" i="37"/>
  <c r="F1083" i="37"/>
  <c r="F1091" i="37"/>
  <c r="F1099" i="37"/>
  <c r="F1107" i="37"/>
  <c r="F1250" i="37"/>
  <c r="F1258" i="37"/>
  <c r="F1266" i="37"/>
  <c r="F1274" i="37"/>
  <c r="F1282" i="37"/>
  <c r="F1290" i="37"/>
  <c r="F1298" i="37"/>
  <c r="F1683" i="37"/>
  <c r="F1691" i="37"/>
  <c r="F1699" i="37"/>
  <c r="G1782" i="37"/>
  <c r="G1790" i="37"/>
  <c r="G1798" i="37"/>
  <c r="G1806" i="37"/>
  <c r="G1814" i="37"/>
  <c r="G1822" i="37"/>
  <c r="G1830" i="37"/>
  <c r="D2112" i="37"/>
  <c r="C2112" i="37"/>
  <c r="D2128" i="37"/>
  <c r="C2128" i="37"/>
  <c r="D2144" i="37"/>
  <c r="C2144" i="37"/>
  <c r="D2160" i="37"/>
  <c r="C2160" i="37"/>
  <c r="F30" i="37"/>
  <c r="E31" i="37" s="1"/>
  <c r="C39" i="37"/>
  <c r="C47" i="37"/>
  <c r="C55" i="37"/>
  <c r="C63" i="37"/>
  <c r="J76" i="37"/>
  <c r="L76" i="37"/>
  <c r="J84" i="37"/>
  <c r="L84" i="37"/>
  <c r="J92" i="37"/>
  <c r="L92" i="37"/>
  <c r="J100" i="37"/>
  <c r="L100" i="37"/>
  <c r="J108" i="37"/>
  <c r="L108" i="37"/>
  <c r="J116" i="37"/>
  <c r="L116" i="37"/>
  <c r="J124" i="37"/>
  <c r="L124" i="37"/>
  <c r="C232" i="37"/>
  <c r="C240" i="37"/>
  <c r="C248" i="37"/>
  <c r="C256" i="37"/>
  <c r="G265" i="37"/>
  <c r="I267" i="37"/>
  <c r="G273" i="37"/>
  <c r="I275" i="37"/>
  <c r="G281" i="37"/>
  <c r="I283" i="37"/>
  <c r="I295" i="37"/>
  <c r="C295" i="37"/>
  <c r="I303" i="37"/>
  <c r="C303" i="37"/>
  <c r="I311" i="37"/>
  <c r="C311" i="37"/>
  <c r="I319" i="37"/>
  <c r="C319" i="37"/>
  <c r="J330" i="37"/>
  <c r="L330" i="37"/>
  <c r="F334" i="37"/>
  <c r="J338" i="37"/>
  <c r="L338" i="37"/>
  <c r="F342" i="37"/>
  <c r="J346" i="37"/>
  <c r="L346" i="37"/>
  <c r="F350" i="37"/>
  <c r="J356" i="37"/>
  <c r="L356" i="37"/>
  <c r="F360" i="37"/>
  <c r="J364" i="37"/>
  <c r="L364" i="37"/>
  <c r="F368" i="37"/>
  <c r="J372" i="37"/>
  <c r="L372" i="37"/>
  <c r="F376" i="37"/>
  <c r="J380" i="37"/>
  <c r="L380" i="37"/>
  <c r="F384" i="37"/>
  <c r="C393" i="37"/>
  <c r="C401" i="37"/>
  <c r="C409" i="37"/>
  <c r="C417" i="37"/>
  <c r="C491" i="37"/>
  <c r="C499" i="37"/>
  <c r="C507" i="37"/>
  <c r="C515" i="37"/>
  <c r="J734" i="37"/>
  <c r="L734" i="37"/>
  <c r="J746" i="37"/>
  <c r="L746" i="37"/>
  <c r="J750" i="37"/>
  <c r="L750" i="37"/>
  <c r="J758" i="37"/>
  <c r="L758" i="37"/>
  <c r="J766" i="37"/>
  <c r="L766" i="37"/>
  <c r="J774" i="37"/>
  <c r="L774" i="37"/>
  <c r="J782" i="37"/>
  <c r="L782" i="37"/>
  <c r="C870" i="37"/>
  <c r="C886" i="37"/>
  <c r="C902" i="37"/>
  <c r="J923" i="37"/>
  <c r="L923" i="37"/>
  <c r="J931" i="37"/>
  <c r="L931" i="37"/>
  <c r="J939" i="37"/>
  <c r="L939" i="37"/>
  <c r="J947" i="37"/>
  <c r="L947" i="37"/>
  <c r="J951" i="37"/>
  <c r="L951" i="37"/>
  <c r="J959" i="37"/>
  <c r="L959" i="37"/>
  <c r="J967" i="37"/>
  <c r="L967" i="37"/>
  <c r="J975" i="37"/>
  <c r="L975" i="37"/>
  <c r="J986" i="37"/>
  <c r="J990" i="37"/>
  <c r="L990" i="37"/>
  <c r="J998" i="37"/>
  <c r="L998" i="37"/>
  <c r="J1006" i="37"/>
  <c r="L1006" i="37"/>
  <c r="J1014" i="37"/>
  <c r="L1014" i="37"/>
  <c r="J1022" i="37"/>
  <c r="L1022" i="37"/>
  <c r="J1030" i="37"/>
  <c r="L1030" i="37"/>
  <c r="J1038" i="37"/>
  <c r="L1038" i="37"/>
  <c r="J1051" i="37"/>
  <c r="L1051" i="37"/>
  <c r="F1055" i="37"/>
  <c r="J1059" i="37"/>
  <c r="L1059" i="37"/>
  <c r="F1063" i="37"/>
  <c r="J1067" i="37"/>
  <c r="L1067" i="37"/>
  <c r="F1071" i="37"/>
  <c r="J1075" i="37"/>
  <c r="L1075" i="37"/>
  <c r="F1079" i="37"/>
  <c r="J1083" i="37"/>
  <c r="L1083" i="37"/>
  <c r="F1087" i="37"/>
  <c r="J1091" i="37"/>
  <c r="L1091" i="37"/>
  <c r="F1095" i="37"/>
  <c r="J1099" i="37"/>
  <c r="L1099" i="37"/>
  <c r="F1103" i="37"/>
  <c r="J1107" i="37"/>
  <c r="L1107" i="37"/>
  <c r="F1246" i="37"/>
  <c r="J1250" i="37"/>
  <c r="L1250" i="37"/>
  <c r="F1254" i="37"/>
  <c r="J1258" i="37"/>
  <c r="L1258" i="37"/>
  <c r="F1262" i="37"/>
  <c r="J1266" i="37"/>
  <c r="L1266" i="37"/>
  <c r="F1270" i="37"/>
  <c r="J1274" i="37"/>
  <c r="L1274" i="37"/>
  <c r="F1278" i="37"/>
  <c r="J1282" i="37"/>
  <c r="L1282" i="37"/>
  <c r="F1286" i="37"/>
  <c r="J1290" i="37"/>
  <c r="L1290" i="37"/>
  <c r="F1294" i="37"/>
  <c r="J1298" i="37"/>
  <c r="L1298" i="37"/>
  <c r="F1302" i="37"/>
  <c r="F1677" i="37"/>
  <c r="L1679" i="37"/>
  <c r="J1683" i="37"/>
  <c r="L1683" i="37"/>
  <c r="F1685" i="37"/>
  <c r="L1687" i="37"/>
  <c r="J1691" i="37"/>
  <c r="L1691" i="37"/>
  <c r="F1695" i="37"/>
  <c r="J1699" i="37"/>
  <c r="L1699" i="37"/>
  <c r="F1703" i="37"/>
  <c r="C1712" i="37"/>
  <c r="C1720" i="37"/>
  <c r="C1728" i="37"/>
  <c r="C1736" i="37"/>
  <c r="C1744" i="37"/>
  <c r="C1752" i="37"/>
  <c r="C1760" i="37"/>
  <c r="C1768" i="37"/>
  <c r="G1778" i="37"/>
  <c r="C1782" i="37"/>
  <c r="G1786" i="37"/>
  <c r="C1790" i="37"/>
  <c r="G1794" i="37"/>
  <c r="C1798" i="37"/>
  <c r="G1802" i="37"/>
  <c r="C1806" i="37"/>
  <c r="G1810" i="37"/>
  <c r="C1814" i="37"/>
  <c r="G1818" i="37"/>
  <c r="C1822" i="37"/>
  <c r="G1826" i="37"/>
  <c r="C1830" i="37"/>
  <c r="G1834" i="37"/>
  <c r="J1844" i="37"/>
  <c r="L1844" i="37"/>
  <c r="J1846" i="37"/>
  <c r="L1846" i="37"/>
  <c r="J1848" i="37"/>
  <c r="L1848" i="37"/>
  <c r="J1850" i="37"/>
  <c r="L1850" i="37"/>
  <c r="J1852" i="37"/>
  <c r="L1852" i="37"/>
  <c r="J1854" i="37"/>
  <c r="L1854" i="37"/>
  <c r="J1856" i="37"/>
  <c r="L1856" i="37"/>
  <c r="J1858" i="37"/>
  <c r="L1858" i="37"/>
  <c r="J1860" i="37"/>
  <c r="L1860" i="37"/>
  <c r="J1862" i="37"/>
  <c r="L1862" i="37"/>
  <c r="J1864" i="37"/>
  <c r="L1864" i="37"/>
  <c r="J1866" i="37"/>
  <c r="L1866" i="37"/>
  <c r="J1868" i="37"/>
  <c r="L1868" i="37"/>
  <c r="J1870" i="37"/>
  <c r="L1870" i="37"/>
  <c r="J1872" i="37"/>
  <c r="L1872" i="37"/>
  <c r="J1874" i="37"/>
  <c r="L1874" i="37"/>
  <c r="J1876" i="37"/>
  <c r="L1876" i="37"/>
  <c r="J1878" i="37"/>
  <c r="L1878" i="37"/>
  <c r="J1880" i="37"/>
  <c r="L1880" i="37"/>
  <c r="J1882" i="37"/>
  <c r="L1882" i="37"/>
  <c r="J1884" i="37"/>
  <c r="L1884" i="37"/>
  <c r="J1886" i="37"/>
  <c r="L1886" i="37"/>
  <c r="J1888" i="37"/>
  <c r="L1888" i="37"/>
  <c r="J1890" i="37"/>
  <c r="L1890" i="37"/>
  <c r="J1892" i="37"/>
  <c r="L1892" i="37"/>
  <c r="J1894" i="37"/>
  <c r="L1894" i="37"/>
  <c r="J1896" i="37"/>
  <c r="L1896" i="37"/>
  <c r="J1898" i="37"/>
  <c r="L1898" i="37"/>
  <c r="J1900" i="37"/>
  <c r="L1900" i="37"/>
  <c r="J1902" i="37"/>
  <c r="D2120" i="37"/>
  <c r="C2120" i="37"/>
  <c r="D2136" i="37"/>
  <c r="C2136" i="37"/>
  <c r="D2152" i="37"/>
  <c r="C2152" i="37"/>
  <c r="F2373" i="37"/>
  <c r="F2381" i="37"/>
  <c r="F2389" i="37"/>
  <c r="F2397" i="37"/>
  <c r="F2405" i="37"/>
  <c r="F2413" i="37"/>
  <c r="F2421" i="37"/>
  <c r="F2434" i="37"/>
  <c r="F2442" i="37"/>
  <c r="F2450" i="37"/>
  <c r="F2458" i="37"/>
  <c r="F2466" i="37"/>
  <c r="F2474" i="37"/>
  <c r="F2482" i="37"/>
  <c r="F2490" i="37"/>
  <c r="F2503" i="37"/>
  <c r="F2511" i="37"/>
  <c r="F2519" i="37"/>
  <c r="F2531" i="37"/>
  <c r="F2535" i="37"/>
  <c r="F2547" i="37"/>
  <c r="F2551" i="37"/>
  <c r="F2894" i="37"/>
  <c r="F2898" i="37"/>
  <c r="F2922" i="37"/>
  <c r="F2934" i="37"/>
  <c r="F2959" i="37"/>
  <c r="F2971" i="37"/>
  <c r="F2983" i="37"/>
  <c r="F3003" i="37"/>
  <c r="F3021" i="37"/>
  <c r="F3033" i="37"/>
  <c r="F3053" i="37"/>
  <c r="F3065" i="37"/>
  <c r="F3120" i="37"/>
  <c r="C3120" i="37"/>
  <c r="F3149" i="37"/>
  <c r="F3169" i="37"/>
  <c r="F3181" i="37"/>
  <c r="F3201" i="37"/>
  <c r="F3218" i="37"/>
  <c r="H3228" i="37"/>
  <c r="F3238" i="37"/>
  <c r="F3250" i="37"/>
  <c r="H3260" i="37"/>
  <c r="F3270" i="37"/>
  <c r="H3676" i="37"/>
  <c r="G3610" i="37"/>
  <c r="H3682" i="37"/>
  <c r="C3682" i="37"/>
  <c r="G3682" i="37"/>
  <c r="K3616" i="37"/>
  <c r="I3616" i="37"/>
  <c r="G3616" i="37"/>
  <c r="E3616" i="37"/>
  <c r="C3616" i="37"/>
  <c r="H3854" i="37"/>
  <c r="D3854" i="37"/>
  <c r="K3788" i="37"/>
  <c r="G3788" i="37"/>
  <c r="C3788" i="37"/>
  <c r="I3788" i="37"/>
  <c r="L1902" i="37"/>
  <c r="J1910" i="37"/>
  <c r="L1910" i="37"/>
  <c r="J1912" i="37"/>
  <c r="L1912" i="37"/>
  <c r="J1914" i="37"/>
  <c r="L1914" i="37"/>
  <c r="J1916" i="37"/>
  <c r="L1916" i="37"/>
  <c r="J1918" i="37"/>
  <c r="L1918" i="37"/>
  <c r="J1920" i="37"/>
  <c r="L1920" i="37"/>
  <c r="J1922" i="37"/>
  <c r="L1922" i="37"/>
  <c r="J1924" i="37"/>
  <c r="L1924" i="37"/>
  <c r="J1926" i="37"/>
  <c r="L1926" i="37"/>
  <c r="J1928" i="37"/>
  <c r="L1928" i="37"/>
  <c r="J1930" i="37"/>
  <c r="L1930" i="37"/>
  <c r="J1932" i="37"/>
  <c r="L1932" i="37"/>
  <c r="J1934" i="37"/>
  <c r="L1934" i="37"/>
  <c r="J1936" i="37"/>
  <c r="L1936" i="37"/>
  <c r="J1938" i="37"/>
  <c r="L1938" i="37"/>
  <c r="J1940" i="37"/>
  <c r="L1940" i="37"/>
  <c r="J1942" i="37"/>
  <c r="L1942" i="37"/>
  <c r="J1944" i="37"/>
  <c r="L1944" i="37"/>
  <c r="J1946" i="37"/>
  <c r="L1946" i="37"/>
  <c r="J1948" i="37"/>
  <c r="L1948" i="37"/>
  <c r="J1950" i="37"/>
  <c r="L1950" i="37"/>
  <c r="J1952" i="37"/>
  <c r="L1952" i="37"/>
  <c r="J1954" i="37"/>
  <c r="L1954" i="37"/>
  <c r="J1956" i="37"/>
  <c r="L1956" i="37"/>
  <c r="J1958" i="37"/>
  <c r="L1958" i="37"/>
  <c r="J1960" i="37"/>
  <c r="L1960" i="37"/>
  <c r="J1962" i="37"/>
  <c r="L1962" i="37"/>
  <c r="J1964" i="37"/>
  <c r="L1964" i="37"/>
  <c r="J1966" i="37"/>
  <c r="L1966" i="37"/>
  <c r="J1968" i="37"/>
  <c r="L1968" i="37"/>
  <c r="J1975" i="37"/>
  <c r="L1975" i="37"/>
  <c r="J1977" i="37"/>
  <c r="L1977" i="37"/>
  <c r="J1979" i="37"/>
  <c r="L1979" i="37"/>
  <c r="J1981" i="37"/>
  <c r="L1981" i="37"/>
  <c r="J1983" i="37"/>
  <c r="L1983" i="37"/>
  <c r="J1985" i="37"/>
  <c r="L1985" i="37"/>
  <c r="J1987" i="37"/>
  <c r="L1987" i="37"/>
  <c r="J1989" i="37"/>
  <c r="L1989" i="37"/>
  <c r="J1991" i="37"/>
  <c r="L1991" i="37"/>
  <c r="J1993" i="37"/>
  <c r="L1993" i="37"/>
  <c r="J1995" i="37"/>
  <c r="L1995" i="37"/>
  <c r="J1997" i="37"/>
  <c r="L1997" i="37"/>
  <c r="J1999" i="37"/>
  <c r="L1999" i="37"/>
  <c r="J2001" i="37"/>
  <c r="L2001" i="37"/>
  <c r="J2003" i="37"/>
  <c r="L2003" i="37"/>
  <c r="J2005" i="37"/>
  <c r="L2005" i="37"/>
  <c r="J2007" i="37"/>
  <c r="L2007" i="37"/>
  <c r="J2009" i="37"/>
  <c r="L2009" i="37"/>
  <c r="J2011" i="37"/>
  <c r="L2011" i="37"/>
  <c r="J2013" i="37"/>
  <c r="L2013" i="37"/>
  <c r="J2015" i="37"/>
  <c r="L2015" i="37"/>
  <c r="J2017" i="37"/>
  <c r="L2017" i="37"/>
  <c r="J2019" i="37"/>
  <c r="L2019" i="37"/>
  <c r="J2021" i="37"/>
  <c r="L2021" i="37"/>
  <c r="J2023" i="37"/>
  <c r="L2023" i="37"/>
  <c r="J2025" i="37"/>
  <c r="L2025" i="37"/>
  <c r="J2027" i="37"/>
  <c r="L2027" i="37"/>
  <c r="J2029" i="37"/>
  <c r="L2029" i="37"/>
  <c r="J2031" i="37"/>
  <c r="L2031" i="37"/>
  <c r="J2033" i="37"/>
  <c r="L2033" i="37"/>
  <c r="J2041" i="37"/>
  <c r="L2041" i="37"/>
  <c r="J2043" i="37"/>
  <c r="L2043" i="37"/>
  <c r="J2045" i="37"/>
  <c r="L2045" i="37"/>
  <c r="J2047" i="37"/>
  <c r="L2047" i="37"/>
  <c r="J2049" i="37"/>
  <c r="L2049" i="37"/>
  <c r="J2051" i="37"/>
  <c r="L2051" i="37"/>
  <c r="J2053" i="37"/>
  <c r="L2053" i="37"/>
  <c r="J2055" i="37"/>
  <c r="L2055" i="37"/>
  <c r="J2057" i="37"/>
  <c r="L2057" i="37"/>
  <c r="J2059" i="37"/>
  <c r="L2059" i="37"/>
  <c r="J2061" i="37"/>
  <c r="L2061" i="37"/>
  <c r="J2063" i="37"/>
  <c r="L2063" i="37"/>
  <c r="J2065" i="37"/>
  <c r="L2065" i="37"/>
  <c r="J2067" i="37"/>
  <c r="L2067" i="37"/>
  <c r="J2069" i="37"/>
  <c r="L2069" i="37"/>
  <c r="J2071" i="37"/>
  <c r="L2071" i="37"/>
  <c r="J2073" i="37"/>
  <c r="L2073" i="37"/>
  <c r="J2075" i="37"/>
  <c r="L2075" i="37"/>
  <c r="J2077" i="37"/>
  <c r="L2077" i="37"/>
  <c r="J2079" i="37"/>
  <c r="L2079" i="37"/>
  <c r="J2081" i="37"/>
  <c r="L2081" i="37"/>
  <c r="J2083" i="37"/>
  <c r="L2083" i="37"/>
  <c r="J2085" i="37"/>
  <c r="L2085" i="37"/>
  <c r="J2087" i="37"/>
  <c r="L2087" i="37"/>
  <c r="J2089" i="37"/>
  <c r="F2371" i="37"/>
  <c r="J2373" i="37"/>
  <c r="L2373" i="37"/>
  <c r="F2379" i="37"/>
  <c r="J2381" i="37"/>
  <c r="L2381" i="37"/>
  <c r="F2387" i="37"/>
  <c r="J2389" i="37"/>
  <c r="L2389" i="37"/>
  <c r="F2395" i="37"/>
  <c r="J2397" i="37"/>
  <c r="L2397" i="37"/>
  <c r="F2403" i="37"/>
  <c r="J2405" i="37"/>
  <c r="L2405" i="37"/>
  <c r="F2411" i="37"/>
  <c r="J2413" i="37"/>
  <c r="L2413" i="37"/>
  <c r="F2419" i="37"/>
  <c r="J2421" i="37"/>
  <c r="L2421" i="37"/>
  <c r="F2432" i="37"/>
  <c r="J2434" i="37"/>
  <c r="L2434" i="37"/>
  <c r="F2440" i="37"/>
  <c r="J2442" i="37"/>
  <c r="L2442" i="37"/>
  <c r="F2448" i="37"/>
  <c r="J2450" i="37"/>
  <c r="L2450" i="37"/>
  <c r="F2456" i="37"/>
  <c r="J2458" i="37"/>
  <c r="L2458" i="37"/>
  <c r="F2464" i="37"/>
  <c r="J2466" i="37"/>
  <c r="L2466" i="37"/>
  <c r="F2472" i="37"/>
  <c r="J2474" i="37"/>
  <c r="L2474" i="37"/>
  <c r="F2480" i="37"/>
  <c r="J2482" i="37"/>
  <c r="L2482" i="37"/>
  <c r="F2488" i="37"/>
  <c r="J2490" i="37"/>
  <c r="L2490" i="37"/>
  <c r="F2501" i="37"/>
  <c r="J2503" i="37"/>
  <c r="L2503" i="37"/>
  <c r="F2509" i="37"/>
  <c r="J2511" i="37"/>
  <c r="L2511" i="37"/>
  <c r="F2517" i="37"/>
  <c r="J2519" i="37"/>
  <c r="L2519" i="37"/>
  <c r="F2523" i="37"/>
  <c r="F2527" i="37"/>
  <c r="J2531" i="37"/>
  <c r="L2531" i="37"/>
  <c r="J2535" i="37"/>
  <c r="L2535" i="37"/>
  <c r="F2539" i="37"/>
  <c r="F2543" i="37"/>
  <c r="J2547" i="37"/>
  <c r="L2547" i="37"/>
  <c r="J2551" i="37"/>
  <c r="L2551" i="37"/>
  <c r="F2555" i="37"/>
  <c r="F2890" i="37"/>
  <c r="J2894" i="37"/>
  <c r="L2894" i="37"/>
  <c r="J2898" i="37"/>
  <c r="L2898" i="37"/>
  <c r="F2902" i="37"/>
  <c r="F2906" i="37"/>
  <c r="F2918" i="37"/>
  <c r="F2938" i="37"/>
  <c r="F2955" i="37"/>
  <c r="F2967" i="37"/>
  <c r="F2987" i="37"/>
  <c r="F2999" i="37"/>
  <c r="F3037" i="37"/>
  <c r="F3049" i="37"/>
  <c r="F3069" i="37"/>
  <c r="F3088" i="37"/>
  <c r="C3088" i="37"/>
  <c r="F3112" i="37"/>
  <c r="C3112" i="37"/>
  <c r="G3120" i="37"/>
  <c r="F3153" i="37"/>
  <c r="F3165" i="37"/>
  <c r="F3185" i="37"/>
  <c r="F3197" i="37"/>
  <c r="F3222" i="37"/>
  <c r="F3234" i="37"/>
  <c r="H3244" i="37"/>
  <c r="F3254" i="37"/>
  <c r="F3266" i="37"/>
  <c r="C3610" i="37"/>
  <c r="D3616" i="37"/>
  <c r="H3616" i="37"/>
  <c r="L3616" i="37"/>
  <c r="E3694" i="37"/>
  <c r="K3628" i="37"/>
  <c r="G3628" i="37"/>
  <c r="C3628" i="37"/>
  <c r="H3700" i="37"/>
  <c r="K3634" i="37"/>
  <c r="C3634" i="37"/>
  <c r="H3722" i="37"/>
  <c r="C3722" i="37"/>
  <c r="K3656" i="37"/>
  <c r="I3656" i="37"/>
  <c r="G3656" i="37"/>
  <c r="E3656" i="37"/>
  <c r="C3656" i="37"/>
  <c r="G3722" i="37"/>
  <c r="J3656" i="37"/>
  <c r="F3656" i="37"/>
  <c r="H3810" i="37"/>
  <c r="D3810" i="37"/>
  <c r="I3744" i="37"/>
  <c r="E3744" i="37"/>
  <c r="K3744" i="37"/>
  <c r="C3744" i="37"/>
  <c r="H3822" i="37"/>
  <c r="D3822" i="37"/>
  <c r="I3756" i="37"/>
  <c r="E3756" i="37"/>
  <c r="K3756" i="37"/>
  <c r="C3756" i="37"/>
  <c r="K3774" i="37"/>
  <c r="G3774" i="37"/>
  <c r="C3774" i="37"/>
  <c r="I3774" i="37"/>
  <c r="H3844" i="37"/>
  <c r="C3844" i="37"/>
  <c r="K3778" i="37"/>
  <c r="I3778" i="37"/>
  <c r="G3778" i="37"/>
  <c r="E3778" i="37"/>
  <c r="C3778" i="37"/>
  <c r="G3844" i="37"/>
  <c r="L3778" i="37"/>
  <c r="H3778" i="37"/>
  <c r="D3778" i="37"/>
  <c r="L2906" i="37"/>
  <c r="F2910" i="37"/>
  <c r="F2914" i="37"/>
  <c r="J2918" i="37"/>
  <c r="L2918" i="37"/>
  <c r="J2922" i="37"/>
  <c r="L2922" i="37"/>
  <c r="F2926" i="37"/>
  <c r="F2930" i="37"/>
  <c r="J2934" i="37"/>
  <c r="L2934" i="37"/>
  <c r="J2938" i="37"/>
  <c r="L2938" i="37"/>
  <c r="F2942" i="37"/>
  <c r="F2946" i="37"/>
  <c r="J2955" i="37"/>
  <c r="L2955" i="37"/>
  <c r="J2959" i="37"/>
  <c r="L2959" i="37"/>
  <c r="F2963" i="37"/>
  <c r="J2967" i="37"/>
  <c r="L2967" i="37"/>
  <c r="J2971" i="37"/>
  <c r="L2971" i="37"/>
  <c r="F2975" i="37"/>
  <c r="F2979" i="37"/>
  <c r="J2983" i="37"/>
  <c r="L2983" i="37"/>
  <c r="J2987" i="37"/>
  <c r="L2987" i="37"/>
  <c r="F2991" i="37"/>
  <c r="F2995" i="37"/>
  <c r="J2999" i="37"/>
  <c r="L2999" i="37"/>
  <c r="J3003" i="37"/>
  <c r="L3003" i="37"/>
  <c r="F3007" i="37"/>
  <c r="F3011" i="37"/>
  <c r="J3021" i="37"/>
  <c r="L3021" i="37"/>
  <c r="F3025" i="37"/>
  <c r="F3029" i="37"/>
  <c r="J3033" i="37"/>
  <c r="L3033" i="37"/>
  <c r="J3037" i="37"/>
  <c r="L3037" i="37"/>
  <c r="F3041" i="37"/>
  <c r="F3045" i="37"/>
  <c r="J3049" i="37"/>
  <c r="L3049" i="37"/>
  <c r="J3053" i="37"/>
  <c r="L3053" i="37"/>
  <c r="F3057" i="37"/>
  <c r="F3061" i="37"/>
  <c r="J3065" i="37"/>
  <c r="L3065" i="37"/>
  <c r="J3069" i="37"/>
  <c r="L3069" i="37"/>
  <c r="F3073" i="37"/>
  <c r="F3077" i="37"/>
  <c r="I3088" i="37"/>
  <c r="G3096" i="37"/>
  <c r="I3098" i="37"/>
  <c r="G3104" i="37"/>
  <c r="I3106" i="37"/>
  <c r="I3112" i="37"/>
  <c r="I3120" i="37"/>
  <c r="G3128" i="37"/>
  <c r="G3136" i="37"/>
  <c r="J3149" i="37"/>
  <c r="L3149" i="37"/>
  <c r="J3153" i="37"/>
  <c r="L3153" i="37"/>
  <c r="F3157" i="37"/>
  <c r="F3161" i="37"/>
  <c r="J3165" i="37"/>
  <c r="L3165" i="37"/>
  <c r="J3169" i="37"/>
  <c r="L3169" i="37"/>
  <c r="F3173" i="37"/>
  <c r="F3177" i="37"/>
  <c r="J3181" i="37"/>
  <c r="L3181" i="37"/>
  <c r="J3185" i="37"/>
  <c r="L3185" i="37"/>
  <c r="F3189" i="37"/>
  <c r="F3193" i="37"/>
  <c r="J3197" i="37"/>
  <c r="L3197" i="37"/>
  <c r="J3201" i="37"/>
  <c r="L3201" i="37"/>
  <c r="F3205" i="37"/>
  <c r="F3214" i="37"/>
  <c r="J3218" i="37"/>
  <c r="L3218" i="37"/>
  <c r="J3222" i="37"/>
  <c r="L3222" i="37"/>
  <c r="F3226" i="37"/>
  <c r="F3230" i="37"/>
  <c r="J3234" i="37"/>
  <c r="L3234" i="37"/>
  <c r="J3238" i="37"/>
  <c r="L3238" i="37"/>
  <c r="F3242" i="37"/>
  <c r="F3246" i="37"/>
  <c r="J3250" i="37"/>
  <c r="L3250" i="37"/>
  <c r="J3254" i="37"/>
  <c r="L3254" i="37"/>
  <c r="F3258" i="37"/>
  <c r="F3262" i="37"/>
  <c r="J3266" i="37"/>
  <c r="L3266" i="37"/>
  <c r="J3270" i="37"/>
  <c r="L3270" i="37"/>
  <c r="H3690" i="37"/>
  <c r="C3690" i="37"/>
  <c r="H3714" i="37"/>
  <c r="C3714" i="37"/>
  <c r="E3726" i="37"/>
  <c r="I3660" i="37"/>
  <c r="E3660" i="37"/>
  <c r="L3746" i="37"/>
  <c r="D3746" i="37"/>
  <c r="K3758" i="37"/>
  <c r="G3758" i="37"/>
  <c r="C3758" i="37"/>
  <c r="H3828" i="37"/>
  <c r="C3828" i="37"/>
  <c r="L3762" i="37"/>
  <c r="J3762" i="37"/>
  <c r="H3762" i="37"/>
  <c r="F3762" i="37"/>
  <c r="D3762" i="37"/>
  <c r="H3838" i="37"/>
  <c r="D3838" i="37"/>
  <c r="I3772" i="37"/>
  <c r="E3772" i="37"/>
  <c r="I3790" i="37"/>
  <c r="E3790" i="37"/>
  <c r="H3860" i="37"/>
  <c r="C3860" i="37"/>
  <c r="L3794" i="37"/>
  <c r="J3794" i="37"/>
  <c r="H3794" i="37"/>
  <c r="F3794" i="37"/>
  <c r="D3794" i="37"/>
  <c r="G3674" i="37"/>
  <c r="G3698" i="37"/>
  <c r="G3706" i="37"/>
  <c r="G3730" i="37"/>
  <c r="G3808" i="37"/>
  <c r="G3820" i="37"/>
  <c r="G3836" i="37"/>
  <c r="G3852" i="37"/>
  <c r="J3944" i="37"/>
  <c r="L3944" i="37"/>
  <c r="J3948" i="37"/>
  <c r="L3948" i="37"/>
  <c r="J3960" i="37"/>
  <c r="L3960" i="37"/>
  <c r="J3964" i="37"/>
  <c r="L3964" i="37"/>
  <c r="J3976" i="37"/>
  <c r="L3976" i="37"/>
  <c r="J3980" i="37"/>
  <c r="L3980" i="37"/>
  <c r="J3992" i="37"/>
  <c r="L3992" i="37"/>
  <c r="J3996" i="37"/>
  <c r="L3996" i="37"/>
  <c r="K988" i="37"/>
  <c r="F990" i="37"/>
  <c r="J994" i="37"/>
  <c r="L994" i="37"/>
  <c r="F998" i="37"/>
  <c r="J1002" i="37"/>
  <c r="L1002" i="37"/>
  <c r="F1006" i="37"/>
  <c r="J1010" i="37"/>
  <c r="L1010" i="37"/>
  <c r="F1014" i="37"/>
  <c r="J1018" i="37"/>
  <c r="L1018" i="37"/>
  <c r="F1022" i="37"/>
  <c r="J1026" i="37"/>
  <c r="L1026" i="37"/>
  <c r="F1030" i="37"/>
  <c r="J1034" i="37"/>
  <c r="L1034" i="37"/>
  <c r="F1038" i="37"/>
  <c r="J1042" i="37"/>
  <c r="L1042" i="37"/>
  <c r="L986" i="37"/>
  <c r="F994" i="37"/>
  <c r="F1002" i="37"/>
  <c r="F1010" i="37"/>
  <c r="F1018" i="37"/>
  <c r="F1026" i="37"/>
  <c r="F1034" i="37"/>
  <c r="F1042" i="37"/>
  <c r="K70" i="37"/>
  <c r="K72" i="37"/>
  <c r="K94" i="37"/>
  <c r="K120" i="37"/>
  <c r="K126" i="37"/>
  <c r="K128" i="37"/>
  <c r="E140" i="37"/>
  <c r="E144" i="37"/>
  <c r="E164" i="37"/>
  <c r="E208" i="37"/>
  <c r="J263" i="37"/>
  <c r="J269" i="37"/>
  <c r="E269" i="37"/>
  <c r="J271" i="37"/>
  <c r="E277" i="37"/>
  <c r="J279" i="37"/>
  <c r="J285" i="37"/>
  <c r="E285" i="37"/>
  <c r="J287" i="37"/>
  <c r="E291" i="37"/>
  <c r="J299" i="37"/>
  <c r="E299" i="37"/>
  <c r="J301" i="37"/>
  <c r="J307" i="37"/>
  <c r="E307" i="37"/>
  <c r="J309" i="37"/>
  <c r="J315" i="37"/>
  <c r="E315" i="37"/>
  <c r="J317" i="37"/>
  <c r="K328" i="37"/>
  <c r="D328" i="37"/>
  <c r="K332" i="37"/>
  <c r="D336" i="37"/>
  <c r="K340" i="37"/>
  <c r="D340" i="37"/>
  <c r="K344" i="37"/>
  <c r="D344" i="37"/>
  <c r="D348" i="37"/>
  <c r="K352" i="37"/>
  <c r="H352" i="37"/>
  <c r="H358" i="37"/>
  <c r="D362" i="37"/>
  <c r="H362" i="37"/>
  <c r="K366" i="37"/>
  <c r="H366" i="37"/>
  <c r="K370" i="37"/>
  <c r="D374" i="37"/>
  <c r="D378" i="37"/>
  <c r="H382" i="37"/>
  <c r="K386" i="37"/>
  <c r="H386" i="37"/>
  <c r="E425" i="37"/>
  <c r="E429" i="37"/>
  <c r="E445" i="37"/>
  <c r="E457" i="37"/>
  <c r="E461" i="37"/>
  <c r="E465" i="37"/>
  <c r="E473" i="37"/>
  <c r="K523" i="37"/>
  <c r="K527" i="37"/>
  <c r="K531" i="37"/>
  <c r="K533" i="37"/>
  <c r="K535" i="37"/>
  <c r="K537" i="37"/>
  <c r="K543" i="37"/>
  <c r="K545" i="37"/>
  <c r="K547" i="37"/>
  <c r="K553" i="37"/>
  <c r="K555" i="37"/>
  <c r="K561" i="37"/>
  <c r="K565" i="37"/>
  <c r="K567" i="37"/>
  <c r="K573" i="37"/>
  <c r="K575" i="37"/>
  <c r="K579" i="37"/>
  <c r="F730" i="37"/>
  <c r="F748" i="37"/>
  <c r="F778" i="37"/>
  <c r="D793" i="37"/>
  <c r="F801" i="37"/>
  <c r="F817" i="37"/>
  <c r="D823" i="37"/>
  <c r="F829" i="37"/>
  <c r="F837" i="37"/>
  <c r="F935" i="37"/>
  <c r="F955" i="37"/>
  <c r="F971" i="37"/>
  <c r="H988" i="37"/>
  <c r="K992" i="37"/>
  <c r="K996" i="37"/>
  <c r="D996" i="37"/>
  <c r="K1000" i="37"/>
  <c r="D1000" i="37"/>
  <c r="H1000" i="37"/>
  <c r="K1004" i="37"/>
  <c r="D1004" i="37"/>
  <c r="H1004" i="37"/>
  <c r="K1008" i="37"/>
  <c r="D1008" i="37"/>
  <c r="H1008" i="37"/>
  <c r="K1012" i="37"/>
  <c r="D1012" i="37"/>
  <c r="H1012" i="37"/>
  <c r="K1016" i="37"/>
  <c r="D1016" i="37"/>
  <c r="H1016" i="37"/>
  <c r="K1020" i="37"/>
  <c r="D1020" i="37"/>
  <c r="H1020" i="37"/>
  <c r="K1024" i="37"/>
  <c r="D1024" i="37"/>
  <c r="H1024" i="37"/>
  <c r="K1028" i="37"/>
  <c r="D1028" i="37"/>
  <c r="H1028" i="37"/>
  <c r="K1032" i="37"/>
  <c r="D1032" i="37"/>
  <c r="H1032" i="37"/>
  <c r="K1036" i="37"/>
  <c r="D1036" i="37"/>
  <c r="H1036" i="37"/>
  <c r="K1040" i="37"/>
  <c r="D1040" i="37"/>
  <c r="H1040" i="37"/>
  <c r="K1049" i="37"/>
  <c r="D1049" i="37"/>
  <c r="H1049" i="37"/>
  <c r="K1053" i="37"/>
  <c r="D1053" i="37"/>
  <c r="H1053" i="37"/>
  <c r="K1057" i="37"/>
  <c r="D1057" i="37"/>
  <c r="H1057" i="37"/>
  <c r="K1061" i="37"/>
  <c r="D1061" i="37"/>
  <c r="H1061" i="37"/>
  <c r="K1065" i="37"/>
  <c r="D1065" i="37"/>
  <c r="H1065" i="37"/>
  <c r="K1069" i="37"/>
  <c r="D1069" i="37"/>
  <c r="H1069" i="37"/>
  <c r="K1073" i="37"/>
  <c r="D1073" i="37"/>
  <c r="H1073" i="37"/>
  <c r="K1077" i="37"/>
  <c r="D1077" i="37"/>
  <c r="H1077" i="37"/>
  <c r="K1081" i="37"/>
  <c r="D1081" i="37"/>
  <c r="H1081" i="37"/>
  <c r="K1085" i="37"/>
  <c r="D1085" i="37"/>
  <c r="H1085" i="37"/>
  <c r="K1089" i="37"/>
  <c r="D1089" i="37"/>
  <c r="H1089" i="37"/>
  <c r="K1093" i="37"/>
  <c r="D1093" i="37"/>
  <c r="H1093" i="37"/>
  <c r="K1097" i="37"/>
  <c r="D1097" i="37"/>
  <c r="H1097" i="37"/>
  <c r="K1101" i="37"/>
  <c r="D1101" i="37"/>
  <c r="H1101" i="37"/>
  <c r="K1105" i="37"/>
  <c r="D1105" i="37"/>
  <c r="H1105" i="37"/>
  <c r="E1114" i="37"/>
  <c r="E1118" i="37"/>
  <c r="E1122" i="37"/>
  <c r="E1126" i="37"/>
  <c r="E1130" i="37"/>
  <c r="E1134" i="37"/>
  <c r="E1138" i="37"/>
  <c r="E1142" i="37"/>
  <c r="E1146" i="37"/>
  <c r="E1150" i="37"/>
  <c r="E1154" i="37"/>
  <c r="E1158" i="37"/>
  <c r="E1162" i="37"/>
  <c r="E1166" i="37"/>
  <c r="E1170" i="37"/>
  <c r="E1179" i="37"/>
  <c r="E1181" i="37"/>
  <c r="E1183" i="37"/>
  <c r="E1185" i="37"/>
  <c r="E1187" i="37"/>
  <c r="E1189" i="37"/>
  <c r="E1191" i="37"/>
  <c r="E1193" i="37"/>
  <c r="E1195" i="37"/>
  <c r="E1197" i="37"/>
  <c r="E1199" i="37"/>
  <c r="E1201" i="37"/>
  <c r="E1203" i="37"/>
  <c r="E1205" i="37"/>
  <c r="E1207" i="37"/>
  <c r="E1209" i="37"/>
  <c r="E1211" i="37"/>
  <c r="E1213" i="37"/>
  <c r="E1215" i="37"/>
  <c r="E1217" i="37"/>
  <c r="E1219" i="37"/>
  <c r="E1221" i="37"/>
  <c r="E1223" i="37"/>
  <c r="E1225" i="37"/>
  <c r="E1227" i="37"/>
  <c r="E1229" i="37"/>
  <c r="E1231" i="37"/>
  <c r="E1233" i="37"/>
  <c r="E1235" i="37"/>
  <c r="E1237" i="37"/>
  <c r="K1244" i="37"/>
  <c r="D1244" i="37"/>
  <c r="H1244" i="37"/>
  <c r="K1248" i="37"/>
  <c r="D1248" i="37"/>
  <c r="H1248" i="37"/>
  <c r="K1252" i="37"/>
  <c r="D1252" i="37"/>
  <c r="H1252" i="37"/>
  <c r="K1256" i="37"/>
  <c r="D1256" i="37"/>
  <c r="H1256" i="37"/>
  <c r="K1260" i="37"/>
  <c r="D1260" i="37"/>
  <c r="H1260" i="37"/>
  <c r="K1264" i="37"/>
  <c r="D1264" i="37"/>
  <c r="H1264" i="37"/>
  <c r="K1268" i="37"/>
  <c r="D1268" i="37"/>
  <c r="H1268" i="37"/>
  <c r="K1272" i="37"/>
  <c r="D1272" i="37"/>
  <c r="H1272" i="37"/>
  <c r="K1276" i="37"/>
  <c r="D1276" i="37"/>
  <c r="H1276" i="37"/>
  <c r="K1280" i="37"/>
  <c r="D1280" i="37"/>
  <c r="H1280" i="37"/>
  <c r="K1284" i="37"/>
  <c r="D1284" i="37"/>
  <c r="H1284" i="37"/>
  <c r="K1288" i="37"/>
  <c r="D1288" i="37"/>
  <c r="H1288" i="37"/>
  <c r="K1292" i="37"/>
  <c r="D1292" i="37"/>
  <c r="H1292" i="37"/>
  <c r="K1296" i="37"/>
  <c r="D1296" i="37"/>
  <c r="H1296" i="37"/>
  <c r="K1300" i="37"/>
  <c r="D1300" i="37"/>
  <c r="H1300" i="37"/>
  <c r="E1308" i="37"/>
  <c r="E1312" i="37"/>
  <c r="E1316" i="37"/>
  <c r="E1320" i="37"/>
  <c r="E1338" i="37"/>
  <c r="E1342" i="37"/>
  <c r="E1346" i="37"/>
  <c r="E1354" i="37"/>
  <c r="E1358" i="37"/>
  <c r="E1362" i="37"/>
  <c r="E1366" i="37"/>
  <c r="E1378" i="37"/>
  <c r="E1382" i="37"/>
  <c r="E1386" i="37"/>
  <c r="E1390" i="37"/>
  <c r="E1394" i="37"/>
  <c r="E1398" i="37"/>
  <c r="E1412" i="37"/>
  <c r="E1416" i="37"/>
  <c r="E1420" i="37"/>
  <c r="E1424" i="37"/>
  <c r="E1428" i="37"/>
  <c r="E1432" i="37"/>
  <c r="E1436" i="37"/>
  <c r="K1679" i="37"/>
  <c r="D1679" i="37"/>
  <c r="H1679" i="37"/>
  <c r="K1681" i="37"/>
  <c r="D1681" i="37"/>
  <c r="H1681" i="37"/>
  <c r="K1687" i="37"/>
  <c r="D1687" i="37"/>
  <c r="H1687" i="37"/>
  <c r="K1689" i="37"/>
  <c r="D1689" i="37"/>
  <c r="H1689" i="37"/>
  <c r="K1693" i="37"/>
  <c r="D1693" i="37"/>
  <c r="H1693" i="37"/>
  <c r="K1697" i="37"/>
  <c r="D1697" i="37"/>
  <c r="H1697" i="37"/>
  <c r="K1701" i="37"/>
  <c r="D1701" i="37"/>
  <c r="H1701" i="37"/>
  <c r="K1705" i="37"/>
  <c r="D1705" i="37"/>
  <c r="H1705" i="37"/>
  <c r="K2172" i="37"/>
  <c r="K2174" i="37"/>
  <c r="K2176" i="37"/>
  <c r="K2178" i="37"/>
  <c r="K2180" i="37"/>
  <c r="K2182" i="37"/>
  <c r="K2184" i="37"/>
  <c r="K2186" i="37"/>
  <c r="K2188" i="37"/>
  <c r="K2190" i="37"/>
  <c r="K2192" i="37"/>
  <c r="K2194" i="37"/>
  <c r="K2196" i="37"/>
  <c r="K2198" i="37"/>
  <c r="K2200" i="37"/>
  <c r="K2202" i="37"/>
  <c r="K2204" i="37"/>
  <c r="K2206" i="37"/>
  <c r="K2208" i="37"/>
  <c r="K2210" i="37"/>
  <c r="K2212" i="37"/>
  <c r="K2214" i="37"/>
  <c r="K2216" i="37"/>
  <c r="K2218" i="37"/>
  <c r="K2220" i="37"/>
  <c r="K2222" i="37"/>
  <c r="K2224" i="37"/>
  <c r="K2226" i="37"/>
  <c r="K2228" i="37"/>
  <c r="K2230" i="37"/>
  <c r="K2237" i="37"/>
  <c r="K2239" i="37"/>
  <c r="K2241" i="37"/>
  <c r="K2243" i="37"/>
  <c r="K2245" i="37"/>
  <c r="K2247" i="37"/>
  <c r="K2249" i="37"/>
  <c r="K2251" i="37"/>
  <c r="K2253" i="37"/>
  <c r="K2255" i="37"/>
  <c r="K2257" i="37"/>
  <c r="K2259" i="37"/>
  <c r="K2261" i="37"/>
  <c r="K2263" i="37"/>
  <c r="K2265" i="37"/>
  <c r="K2267" i="37"/>
  <c r="K2269" i="37"/>
  <c r="K2271" i="37"/>
  <c r="K2273" i="37"/>
  <c r="K2275" i="37"/>
  <c r="K2277" i="37"/>
  <c r="K2279" i="37"/>
  <c r="K2281" i="37"/>
  <c r="K2283" i="37"/>
  <c r="K2285" i="37"/>
  <c r="K2287" i="37"/>
  <c r="K2289" i="37"/>
  <c r="K2291" i="37"/>
  <c r="K2293" i="37"/>
  <c r="K2295" i="37"/>
  <c r="K2302" i="37"/>
  <c r="K2304" i="37"/>
  <c r="K2306" i="37"/>
  <c r="K2308" i="37"/>
  <c r="K2310" i="37"/>
  <c r="K2312" i="37"/>
  <c r="K2314" i="37"/>
  <c r="K2316" i="37"/>
  <c r="K2318" i="37"/>
  <c r="K2320" i="37"/>
  <c r="K2322" i="37"/>
  <c r="K2324" i="37"/>
  <c r="K2326" i="37"/>
  <c r="K2328" i="37"/>
  <c r="K2330" i="37"/>
  <c r="K2332" i="37"/>
  <c r="K2334" i="37"/>
  <c r="K2336" i="37"/>
  <c r="K2338" i="37"/>
  <c r="K2340" i="37"/>
  <c r="K2342" i="37"/>
  <c r="K2344" i="37"/>
  <c r="K2348" i="37"/>
  <c r="K2350" i="37"/>
  <c r="K2352" i="37"/>
  <c r="K2354" i="37"/>
  <c r="K2356" i="37"/>
  <c r="K2358" i="37"/>
  <c r="K2360" i="37"/>
  <c r="G2369" i="37"/>
  <c r="F2369" i="37"/>
  <c r="H2369" i="37"/>
  <c r="K2369" i="37"/>
  <c r="D2369" i="37"/>
  <c r="G2383" i="37"/>
  <c r="F2383" i="37"/>
  <c r="H2383" i="37"/>
  <c r="K2383" i="37"/>
  <c r="D2383" i="37"/>
  <c r="G2401" i="37"/>
  <c r="F2401" i="37"/>
  <c r="H2401" i="37"/>
  <c r="K2401" i="37"/>
  <c r="D2401" i="37"/>
  <c r="G2415" i="37"/>
  <c r="F2415" i="37"/>
  <c r="H2415" i="37"/>
  <c r="K2415" i="37"/>
  <c r="D2415" i="37"/>
  <c r="G2438" i="37"/>
  <c r="F2438" i="37"/>
  <c r="H2438" i="37"/>
  <c r="K2438" i="37"/>
  <c r="D2438" i="37"/>
  <c r="G2452" i="37"/>
  <c r="F2452" i="37"/>
  <c r="H2452" i="37"/>
  <c r="K2452" i="37"/>
  <c r="D2452" i="37"/>
  <c r="G2470" i="37"/>
  <c r="F2470" i="37"/>
  <c r="H2470" i="37"/>
  <c r="K2470" i="37"/>
  <c r="D2470" i="37"/>
  <c r="G2484" i="37"/>
  <c r="F2484" i="37"/>
  <c r="H2484" i="37"/>
  <c r="K2484" i="37"/>
  <c r="D2484" i="37"/>
  <c r="G2507" i="37"/>
  <c r="F2507" i="37"/>
  <c r="H2507" i="37"/>
  <c r="K2507" i="37"/>
  <c r="D2507" i="37"/>
  <c r="G2521" i="37"/>
  <c r="F2521" i="37"/>
  <c r="H2521" i="37"/>
  <c r="K2521" i="37"/>
  <c r="D2521" i="37"/>
  <c r="G2529" i="37"/>
  <c r="F2529" i="37"/>
  <c r="H2529" i="37"/>
  <c r="K2529" i="37"/>
  <c r="D2529" i="37"/>
  <c r="G2537" i="37"/>
  <c r="F2537" i="37"/>
  <c r="H2537" i="37"/>
  <c r="K2537" i="37"/>
  <c r="D2537" i="37"/>
  <c r="G2545" i="37"/>
  <c r="F2545" i="37"/>
  <c r="H2545" i="37"/>
  <c r="K2545" i="37"/>
  <c r="D2545" i="37"/>
  <c r="G2553" i="37"/>
  <c r="F2553" i="37"/>
  <c r="H2553" i="37"/>
  <c r="K2553" i="37"/>
  <c r="D2553" i="37"/>
  <c r="F2639" i="37"/>
  <c r="I2639" i="37"/>
  <c r="G2639" i="37"/>
  <c r="C2639" i="37"/>
  <c r="E2639" i="37"/>
  <c r="F2655" i="37"/>
  <c r="I2655" i="37"/>
  <c r="G2655" i="37"/>
  <c r="C2655" i="37"/>
  <c r="E2655" i="37"/>
  <c r="F2671" i="37"/>
  <c r="I2671" i="37"/>
  <c r="G2671" i="37"/>
  <c r="C2671" i="37"/>
  <c r="E2671" i="37"/>
  <c r="D2693" i="37"/>
  <c r="C2693" i="37"/>
  <c r="E2693" i="37"/>
  <c r="D2709" i="37"/>
  <c r="C2709" i="37"/>
  <c r="E2709" i="37"/>
  <c r="D2725" i="37"/>
  <c r="C2725" i="37"/>
  <c r="E2725" i="37"/>
  <c r="D2741" i="37"/>
  <c r="C2741" i="37"/>
  <c r="E2741" i="37"/>
  <c r="D2762" i="37"/>
  <c r="C2762" i="37"/>
  <c r="E2762" i="37"/>
  <c r="D2778" i="37"/>
  <c r="C2778" i="37"/>
  <c r="E2778" i="37"/>
  <c r="D2794" i="37"/>
  <c r="C2794" i="37"/>
  <c r="E2794" i="37"/>
  <c r="D2810" i="37"/>
  <c r="C2810" i="37"/>
  <c r="E2810" i="37"/>
  <c r="D2831" i="37"/>
  <c r="C2831" i="37"/>
  <c r="E2831" i="37"/>
  <c r="D2847" i="37"/>
  <c r="C2847" i="37"/>
  <c r="E2847" i="37"/>
  <c r="D2863" i="37"/>
  <c r="C2863" i="37"/>
  <c r="E2863" i="37"/>
  <c r="D2879" i="37"/>
  <c r="C2879" i="37"/>
  <c r="E2879" i="37"/>
  <c r="G2892" i="37"/>
  <c r="F2892" i="37"/>
  <c r="H2892" i="37"/>
  <c r="K2892" i="37"/>
  <c r="D2892" i="37"/>
  <c r="G2900" i="37"/>
  <c r="F2900" i="37"/>
  <c r="H2900" i="37"/>
  <c r="K2900" i="37"/>
  <c r="D2900" i="37"/>
  <c r="G2908" i="37"/>
  <c r="F2908" i="37"/>
  <c r="H2908" i="37"/>
  <c r="K2908" i="37"/>
  <c r="D2908" i="37"/>
  <c r="G2916" i="37"/>
  <c r="F2916" i="37"/>
  <c r="H2916" i="37"/>
  <c r="K2916" i="37"/>
  <c r="D2916" i="37"/>
  <c r="K2924" i="37"/>
  <c r="G2932" i="37"/>
  <c r="F2932" i="37"/>
  <c r="H2932" i="37"/>
  <c r="K2932" i="37"/>
  <c r="D2932" i="37"/>
  <c r="G2940" i="37"/>
  <c r="F2940" i="37"/>
  <c r="H2940" i="37"/>
  <c r="K2940" i="37"/>
  <c r="D2940" i="37"/>
  <c r="G2953" i="37"/>
  <c r="F2953" i="37"/>
  <c r="H2953" i="37"/>
  <c r="K2953" i="37"/>
  <c r="D2953" i="37"/>
  <c r="G2961" i="37"/>
  <c r="F2961" i="37"/>
  <c r="H2961" i="37"/>
  <c r="K2961" i="37"/>
  <c r="D2961" i="37"/>
  <c r="E9" i="37"/>
  <c r="E17" i="37"/>
  <c r="E25" i="37"/>
  <c r="K78" i="37"/>
  <c r="K80" i="37"/>
  <c r="K86" i="37"/>
  <c r="K88" i="37"/>
  <c r="K102" i="37"/>
  <c r="K104" i="37"/>
  <c r="K110" i="37"/>
  <c r="K112" i="37"/>
  <c r="K118" i="37"/>
  <c r="E136" i="37"/>
  <c r="E148" i="37"/>
  <c r="E152" i="37"/>
  <c r="E156" i="37"/>
  <c r="E172" i="37"/>
  <c r="E180" i="37"/>
  <c r="E188" i="37"/>
  <c r="E200" i="37"/>
  <c r="E216" i="37"/>
  <c r="J277" i="37"/>
  <c r="J291" i="37"/>
  <c r="J293" i="37"/>
  <c r="H328" i="37"/>
  <c r="D332" i="37"/>
  <c r="H332" i="37"/>
  <c r="K336" i="37"/>
  <c r="H336" i="37"/>
  <c r="H340" i="37"/>
  <c r="H344" i="37"/>
  <c r="K348" i="37"/>
  <c r="H348" i="37"/>
  <c r="D352" i="37"/>
  <c r="K358" i="37"/>
  <c r="D358" i="37"/>
  <c r="K362" i="37"/>
  <c r="D366" i="37"/>
  <c r="D370" i="37"/>
  <c r="H370" i="37"/>
  <c r="K374" i="37"/>
  <c r="H374" i="37"/>
  <c r="K378" i="37"/>
  <c r="H378" i="37"/>
  <c r="K382" i="37"/>
  <c r="D382" i="37"/>
  <c r="D386" i="37"/>
  <c r="E421" i="37"/>
  <c r="E433" i="37"/>
  <c r="E437" i="37"/>
  <c r="E441" i="37"/>
  <c r="E449" i="37"/>
  <c r="E469" i="37"/>
  <c r="E477" i="37"/>
  <c r="E481" i="37"/>
  <c r="K525" i="37"/>
  <c r="K529" i="37"/>
  <c r="K539" i="37"/>
  <c r="K541" i="37"/>
  <c r="K551" i="37"/>
  <c r="K557" i="37"/>
  <c r="K559" i="37"/>
  <c r="K563" i="37"/>
  <c r="K569" i="37"/>
  <c r="K571" i="37"/>
  <c r="K577" i="37"/>
  <c r="K581" i="37"/>
  <c r="F742" i="37"/>
  <c r="F754" i="37"/>
  <c r="F762" i="37"/>
  <c r="F770" i="37"/>
  <c r="F919" i="37"/>
  <c r="F927" i="37"/>
  <c r="F943" i="37"/>
  <c r="F949" i="37"/>
  <c r="F963" i="37"/>
  <c r="F984" i="37"/>
  <c r="D988" i="37"/>
  <c r="D992" i="37"/>
  <c r="H992" i="37"/>
  <c r="H996" i="37"/>
  <c r="E5" i="37"/>
  <c r="C9" i="37"/>
  <c r="F9" i="37" s="1"/>
  <c r="E13" i="37"/>
  <c r="C17" i="37"/>
  <c r="E21" i="37"/>
  <c r="C25" i="37"/>
  <c r="F25" i="37" s="1"/>
  <c r="E29" i="37"/>
  <c r="C31" i="37"/>
  <c r="E35" i="37"/>
  <c r="E39" i="37"/>
  <c r="E43" i="37"/>
  <c r="E47" i="37"/>
  <c r="F47" i="37" s="1"/>
  <c r="E51" i="37"/>
  <c r="E55" i="37"/>
  <c r="E59" i="37"/>
  <c r="E63" i="37"/>
  <c r="F63" i="37" s="1"/>
  <c r="J72" i="37"/>
  <c r="L72" i="37"/>
  <c r="K74" i="37"/>
  <c r="K76" i="37"/>
  <c r="J80" i="37"/>
  <c r="L80" i="37"/>
  <c r="K82" i="37"/>
  <c r="K84" i="37"/>
  <c r="J88" i="37"/>
  <c r="L88" i="37"/>
  <c r="K90" i="37"/>
  <c r="K92" i="37"/>
  <c r="K98" i="37"/>
  <c r="K100" i="37"/>
  <c r="J104" i="37"/>
  <c r="L104" i="37"/>
  <c r="K106" i="37"/>
  <c r="K108" i="37"/>
  <c r="J112" i="37"/>
  <c r="L112" i="37"/>
  <c r="K114" i="37"/>
  <c r="K116" i="37"/>
  <c r="J120" i="37"/>
  <c r="L120" i="37"/>
  <c r="K122" i="37"/>
  <c r="K124" i="37"/>
  <c r="J128" i="37"/>
  <c r="L128" i="37"/>
  <c r="C136" i="37"/>
  <c r="C140" i="37"/>
  <c r="C144" i="37"/>
  <c r="C148" i="37"/>
  <c r="C152" i="37"/>
  <c r="C156" i="37"/>
  <c r="C164" i="37"/>
  <c r="E168" i="37"/>
  <c r="C172" i="37"/>
  <c r="E176" i="37"/>
  <c r="C180" i="37"/>
  <c r="E184" i="37"/>
  <c r="C188" i="37"/>
  <c r="E192" i="37"/>
  <c r="C200" i="37"/>
  <c r="E204" i="37"/>
  <c r="C208" i="37"/>
  <c r="E212" i="37"/>
  <c r="F212" i="37" s="1"/>
  <c r="C216" i="37"/>
  <c r="E220" i="37"/>
  <c r="E228" i="37"/>
  <c r="E232" i="37"/>
  <c r="E236" i="37"/>
  <c r="E240" i="37"/>
  <c r="F240" i="37" s="1"/>
  <c r="E244" i="37"/>
  <c r="E248" i="37"/>
  <c r="E252" i="37"/>
  <c r="E256" i="37"/>
  <c r="F256" i="37" s="1"/>
  <c r="I263" i="37"/>
  <c r="J265" i="37"/>
  <c r="E265" i="37"/>
  <c r="J267" i="37"/>
  <c r="I269" i="37"/>
  <c r="C269" i="37"/>
  <c r="G269" i="37"/>
  <c r="I271" i="37"/>
  <c r="J273" i="37"/>
  <c r="E273" i="37"/>
  <c r="J275" i="37"/>
  <c r="I277" i="37"/>
  <c r="C277" i="37"/>
  <c r="G277" i="37"/>
  <c r="I279" i="37"/>
  <c r="J281" i="37"/>
  <c r="E281" i="37"/>
  <c r="J283" i="37"/>
  <c r="I285" i="37"/>
  <c r="C285" i="37"/>
  <c r="G285" i="37"/>
  <c r="I287" i="37"/>
  <c r="I291" i="37"/>
  <c r="C291" i="37"/>
  <c r="G291" i="37"/>
  <c r="I293" i="37"/>
  <c r="J295" i="37"/>
  <c r="E295" i="37"/>
  <c r="J297" i="37"/>
  <c r="I299" i="37"/>
  <c r="C299" i="37"/>
  <c r="G299" i="37"/>
  <c r="I301" i="37"/>
  <c r="J303" i="37"/>
  <c r="E303" i="37"/>
  <c r="J305" i="37"/>
  <c r="I307" i="37"/>
  <c r="C307" i="37"/>
  <c r="G307" i="37"/>
  <c r="I309" i="37"/>
  <c r="J311" i="37"/>
  <c r="E311" i="37"/>
  <c r="J313" i="37"/>
  <c r="I315" i="37"/>
  <c r="C315" i="37"/>
  <c r="G315" i="37"/>
  <c r="I317" i="37"/>
  <c r="J319" i="37"/>
  <c r="E319" i="37"/>
  <c r="J321" i="37"/>
  <c r="J328" i="37"/>
  <c r="L328" i="37"/>
  <c r="F328" i="37"/>
  <c r="K330" i="37"/>
  <c r="D330" i="37"/>
  <c r="H330" i="37"/>
  <c r="J332" i="37"/>
  <c r="L332" i="37"/>
  <c r="F332" i="37"/>
  <c r="K334" i="37"/>
  <c r="D334" i="37"/>
  <c r="H334" i="37"/>
  <c r="J336" i="37"/>
  <c r="L336" i="37"/>
  <c r="F336" i="37"/>
  <c r="K338" i="37"/>
  <c r="D338" i="37"/>
  <c r="H338" i="37"/>
  <c r="J340" i="37"/>
  <c r="L340" i="37"/>
  <c r="F340" i="37"/>
  <c r="K342" i="37"/>
  <c r="D342" i="37"/>
  <c r="H342" i="37"/>
  <c r="J344" i="37"/>
  <c r="L344" i="37"/>
  <c r="F344" i="37"/>
  <c r="K346" i="37"/>
  <c r="D346" i="37"/>
  <c r="H346" i="37"/>
  <c r="J348" i="37"/>
  <c r="L348" i="37"/>
  <c r="F348" i="37"/>
  <c r="K350" i="37"/>
  <c r="D350" i="37"/>
  <c r="H350" i="37"/>
  <c r="J352" i="37"/>
  <c r="L352" i="37"/>
  <c r="F352" i="37"/>
  <c r="K356" i="37"/>
  <c r="D356" i="37"/>
  <c r="H356" i="37"/>
  <c r="J358" i="37"/>
  <c r="L358" i="37"/>
  <c r="F358" i="37"/>
  <c r="K360" i="37"/>
  <c r="D360" i="37"/>
  <c r="H360" i="37"/>
  <c r="J362" i="37"/>
  <c r="L362" i="37"/>
  <c r="F362" i="37"/>
  <c r="K364" i="37"/>
  <c r="D364" i="37"/>
  <c r="H364" i="37"/>
  <c r="J366" i="37"/>
  <c r="L366" i="37"/>
  <c r="F366" i="37"/>
  <c r="K368" i="37"/>
  <c r="D368" i="37"/>
  <c r="H368" i="37"/>
  <c r="J370" i="37"/>
  <c r="L370" i="37"/>
  <c r="F370" i="37"/>
  <c r="K372" i="37"/>
  <c r="D372" i="37"/>
  <c r="H372" i="37"/>
  <c r="J374" i="37"/>
  <c r="L374" i="37"/>
  <c r="F374" i="37"/>
  <c r="K376" i="37"/>
  <c r="D376" i="37"/>
  <c r="H376" i="37"/>
  <c r="J378" i="37"/>
  <c r="L378" i="37"/>
  <c r="F378" i="37"/>
  <c r="K380" i="37"/>
  <c r="D380" i="37"/>
  <c r="H380" i="37"/>
  <c r="J382" i="37"/>
  <c r="L382" i="37"/>
  <c r="F382" i="37"/>
  <c r="K384" i="37"/>
  <c r="D384" i="37"/>
  <c r="H384" i="37"/>
  <c r="J386" i="37"/>
  <c r="L386" i="37"/>
  <c r="F386" i="37"/>
  <c r="E393" i="37"/>
  <c r="F393" i="37" s="1"/>
  <c r="E397" i="37"/>
  <c r="E401" i="37"/>
  <c r="E405" i="37"/>
  <c r="E409" i="37"/>
  <c r="F409" i="37" s="1"/>
  <c r="E413" i="37"/>
  <c r="E417" i="37"/>
  <c r="C421" i="37"/>
  <c r="C425" i="37"/>
  <c r="C429" i="37"/>
  <c r="C433" i="37"/>
  <c r="C437" i="37"/>
  <c r="C441" i="37"/>
  <c r="F441" i="37" s="1"/>
  <c r="C445" i="37"/>
  <c r="C449" i="37"/>
  <c r="C457" i="37"/>
  <c r="C461" i="37"/>
  <c r="C465" i="37"/>
  <c r="C469" i="37"/>
  <c r="C473" i="37"/>
  <c r="C477" i="37"/>
  <c r="C481" i="37"/>
  <c r="E487" i="37"/>
  <c r="F487" i="37" s="1"/>
  <c r="E491" i="37"/>
  <c r="E495" i="37"/>
  <c r="E499" i="37"/>
  <c r="F499" i="37" s="1"/>
  <c r="E503" i="37"/>
  <c r="E507" i="37"/>
  <c r="E511" i="37"/>
  <c r="F511" i="37" s="1"/>
  <c r="E515" i="37"/>
  <c r="F515" i="37" s="1"/>
  <c r="J523" i="37"/>
  <c r="J525" i="37"/>
  <c r="L525" i="37"/>
  <c r="J527" i="37"/>
  <c r="J529" i="37"/>
  <c r="L529" i="37"/>
  <c r="J531" i="37"/>
  <c r="J533" i="37"/>
  <c r="L533" i="37"/>
  <c r="I666" i="37"/>
  <c r="H667" i="37" s="1"/>
  <c r="J535" i="37"/>
  <c r="J537" i="37"/>
  <c r="L537" i="37"/>
  <c r="J539" i="37"/>
  <c r="J541" i="37"/>
  <c r="L541" i="37"/>
  <c r="J543" i="37"/>
  <c r="J545" i="37"/>
  <c r="L545" i="37"/>
  <c r="J547" i="37"/>
  <c r="J551" i="37"/>
  <c r="J553" i="37"/>
  <c r="L553" i="37"/>
  <c r="J555" i="37"/>
  <c r="L557" i="37"/>
  <c r="L561" i="37"/>
  <c r="L565" i="37"/>
  <c r="L569" i="37"/>
  <c r="L573" i="37"/>
  <c r="L577" i="37"/>
  <c r="L581" i="37"/>
  <c r="H590" i="37"/>
  <c r="F591" i="37" s="1"/>
  <c r="H594" i="37"/>
  <c r="F595" i="37" s="1"/>
  <c r="H598" i="37"/>
  <c r="F599" i="37" s="1"/>
  <c r="H602" i="37"/>
  <c r="F603" i="37" s="1"/>
  <c r="H606" i="37"/>
  <c r="F607" i="37" s="1"/>
  <c r="H610" i="37"/>
  <c r="F611" i="37" s="1"/>
  <c r="H616" i="37"/>
  <c r="F617" i="37" s="1"/>
  <c r="I662" i="37"/>
  <c r="H663" i="37" s="1"/>
  <c r="I670" i="37"/>
  <c r="I678" i="37"/>
  <c r="H679" i="37" s="1"/>
  <c r="I690" i="37"/>
  <c r="H691" i="37" s="1"/>
  <c r="I698" i="37"/>
  <c r="H699" i="37" s="1"/>
  <c r="I706" i="37"/>
  <c r="H707" i="37" s="1"/>
  <c r="I714" i="37"/>
  <c r="H715" i="37" s="1"/>
  <c r="J730" i="37"/>
  <c r="L730" i="37"/>
  <c r="F734" i="37"/>
  <c r="J738" i="37"/>
  <c r="L738" i="37"/>
  <c r="J742" i="37"/>
  <c r="L742" i="37"/>
  <c r="F746" i="37"/>
  <c r="J748" i="37"/>
  <c r="L748" i="37"/>
  <c r="F750" i="37"/>
  <c r="J754" i="37"/>
  <c r="L754" i="37"/>
  <c r="F758" i="37"/>
  <c r="J762" i="37"/>
  <c r="L762" i="37"/>
  <c r="F766" i="37"/>
  <c r="J770" i="37"/>
  <c r="L770" i="37"/>
  <c r="F774" i="37"/>
  <c r="J778" i="37"/>
  <c r="L778" i="37"/>
  <c r="F795" i="37"/>
  <c r="J801" i="37"/>
  <c r="L801" i="37"/>
  <c r="F809" i="37"/>
  <c r="J817" i="37"/>
  <c r="L817" i="37"/>
  <c r="F821" i="37"/>
  <c r="F825" i="37"/>
  <c r="J829" i="37"/>
  <c r="L829" i="37"/>
  <c r="F833" i="37"/>
  <c r="J837" i="37"/>
  <c r="L837" i="37"/>
  <c r="F841" i="37"/>
  <c r="C858" i="37"/>
  <c r="C866" i="37"/>
  <c r="C874" i="37"/>
  <c r="C882" i="37"/>
  <c r="C890" i="37"/>
  <c r="C898" i="37"/>
  <c r="C906" i="37"/>
  <c r="J919" i="37"/>
  <c r="L919" i="37"/>
  <c r="F923" i="37"/>
  <c r="J927" i="37"/>
  <c r="L927" i="37"/>
  <c r="F931" i="37"/>
  <c r="J935" i="37"/>
  <c r="L935" i="37"/>
  <c r="F939" i="37"/>
  <c r="J943" i="37"/>
  <c r="L943" i="37"/>
  <c r="F947" i="37"/>
  <c r="J949" i="37"/>
  <c r="L949" i="37"/>
  <c r="F951" i="37"/>
  <c r="J955" i="37"/>
  <c r="L955" i="37"/>
  <c r="F959" i="37"/>
  <c r="J963" i="37"/>
  <c r="L963" i="37"/>
  <c r="F967" i="37"/>
  <c r="J971" i="37"/>
  <c r="L971" i="37"/>
  <c r="F975" i="37"/>
  <c r="J984" i="37"/>
  <c r="L984" i="37"/>
  <c r="F986" i="37"/>
  <c r="J988" i="37"/>
  <c r="L988" i="37"/>
  <c r="F988" i="37"/>
  <c r="K990" i="37"/>
  <c r="D990" i="37"/>
  <c r="H990" i="37"/>
  <c r="J992" i="37"/>
  <c r="L992" i="37"/>
  <c r="F992" i="37"/>
  <c r="K994" i="37"/>
  <c r="D994" i="37"/>
  <c r="H994" i="37"/>
  <c r="J996" i="37"/>
  <c r="L996" i="37"/>
  <c r="F996" i="37"/>
  <c r="K998" i="37"/>
  <c r="D998" i="37"/>
  <c r="H998" i="37"/>
  <c r="J1000" i="37"/>
  <c r="L1000" i="37"/>
  <c r="F1000" i="37"/>
  <c r="K1002" i="37"/>
  <c r="D1002" i="37"/>
  <c r="H1002" i="37"/>
  <c r="J1004" i="37"/>
  <c r="L1004" i="37"/>
  <c r="F1004" i="37"/>
  <c r="K1006" i="37"/>
  <c r="D1006" i="37"/>
  <c r="H1006" i="37"/>
  <c r="J1008" i="37"/>
  <c r="L1008" i="37"/>
  <c r="F1008" i="37"/>
  <c r="K1010" i="37"/>
  <c r="D1010" i="37"/>
  <c r="H1010" i="37"/>
  <c r="J1012" i="37"/>
  <c r="L1012" i="37"/>
  <c r="F1012" i="37"/>
  <c r="K1014" i="37"/>
  <c r="D1014" i="37"/>
  <c r="H1014" i="37"/>
  <c r="J1016" i="37"/>
  <c r="L1016" i="37"/>
  <c r="F1016" i="37"/>
  <c r="K1018" i="37"/>
  <c r="D1018" i="37"/>
  <c r="H1018" i="37"/>
  <c r="J1020" i="37"/>
  <c r="L1020" i="37"/>
  <c r="F1020" i="37"/>
  <c r="K1022" i="37"/>
  <c r="D1022" i="37"/>
  <c r="H1022" i="37"/>
  <c r="J1024" i="37"/>
  <c r="L1024" i="37"/>
  <c r="F1024" i="37"/>
  <c r="K1026" i="37"/>
  <c r="D1026" i="37"/>
  <c r="H1026" i="37"/>
  <c r="J1028" i="37"/>
  <c r="L1028" i="37"/>
  <c r="F1028" i="37"/>
  <c r="K1030" i="37"/>
  <c r="D1030" i="37"/>
  <c r="H1030" i="37"/>
  <c r="J1032" i="37"/>
  <c r="L1032" i="37"/>
  <c r="F1032" i="37"/>
  <c r="K1034" i="37"/>
  <c r="D1034" i="37"/>
  <c r="H1034" i="37"/>
  <c r="J1036" i="37"/>
  <c r="L1036" i="37"/>
  <c r="F1036" i="37"/>
  <c r="K1038" i="37"/>
  <c r="D1038" i="37"/>
  <c r="H1038" i="37"/>
  <c r="J1040" i="37"/>
  <c r="L1040" i="37"/>
  <c r="F1040" i="37"/>
  <c r="K1042" i="37"/>
  <c r="D1042" i="37"/>
  <c r="H1042" i="37"/>
  <c r="J1049" i="37"/>
  <c r="L1049" i="37"/>
  <c r="F1049" i="37"/>
  <c r="K1051" i="37"/>
  <c r="D1051" i="37"/>
  <c r="H1051" i="37"/>
  <c r="J1053" i="37"/>
  <c r="L1053" i="37"/>
  <c r="F1053" i="37"/>
  <c r="K1055" i="37"/>
  <c r="D1055" i="37"/>
  <c r="H1055" i="37"/>
  <c r="J1057" i="37"/>
  <c r="L1057" i="37"/>
  <c r="F1057" i="37"/>
  <c r="K1059" i="37"/>
  <c r="D1059" i="37"/>
  <c r="H1059" i="37"/>
  <c r="J1061" i="37"/>
  <c r="L1061" i="37"/>
  <c r="F1061" i="37"/>
  <c r="K1063" i="37"/>
  <c r="D1063" i="37"/>
  <c r="H1063" i="37"/>
  <c r="J1065" i="37"/>
  <c r="L1065" i="37"/>
  <c r="F1065" i="37"/>
  <c r="K1067" i="37"/>
  <c r="D1067" i="37"/>
  <c r="H1067" i="37"/>
  <c r="J1069" i="37"/>
  <c r="L1069" i="37"/>
  <c r="F1069" i="37"/>
  <c r="K1071" i="37"/>
  <c r="D1071" i="37"/>
  <c r="H1071" i="37"/>
  <c r="J1073" i="37"/>
  <c r="L1073" i="37"/>
  <c r="F1073" i="37"/>
  <c r="K1075" i="37"/>
  <c r="D1075" i="37"/>
  <c r="H1075" i="37"/>
  <c r="J1077" i="37"/>
  <c r="L1077" i="37"/>
  <c r="F1077" i="37"/>
  <c r="K1079" i="37"/>
  <c r="D1079" i="37"/>
  <c r="H1079" i="37"/>
  <c r="J1081" i="37"/>
  <c r="L1081" i="37"/>
  <c r="F1081" i="37"/>
  <c r="K1083" i="37"/>
  <c r="D1083" i="37"/>
  <c r="H1083" i="37"/>
  <c r="J1085" i="37"/>
  <c r="L1085" i="37"/>
  <c r="F1085" i="37"/>
  <c r="K1087" i="37"/>
  <c r="D1087" i="37"/>
  <c r="H1087" i="37"/>
  <c r="J1089" i="37"/>
  <c r="L1089" i="37"/>
  <c r="F1089" i="37"/>
  <c r="K1091" i="37"/>
  <c r="D1091" i="37"/>
  <c r="H1091" i="37"/>
  <c r="J1093" i="37"/>
  <c r="L1093" i="37"/>
  <c r="F1093" i="37"/>
  <c r="K1095" i="37"/>
  <c r="D1095" i="37"/>
  <c r="H1095" i="37"/>
  <c r="J1097" i="37"/>
  <c r="L1097" i="37"/>
  <c r="F1097" i="37"/>
  <c r="K1099" i="37"/>
  <c r="D1099" i="37"/>
  <c r="H1099" i="37"/>
  <c r="J1101" i="37"/>
  <c r="L1101" i="37"/>
  <c r="F1101" i="37"/>
  <c r="K1103" i="37"/>
  <c r="D1103" i="37"/>
  <c r="H1103" i="37"/>
  <c r="J1105" i="37"/>
  <c r="L1105" i="37"/>
  <c r="F1105" i="37"/>
  <c r="K1107" i="37"/>
  <c r="D1107" i="37"/>
  <c r="H1107" i="37"/>
  <c r="C1114" i="37"/>
  <c r="C1118" i="37"/>
  <c r="C1122" i="37"/>
  <c r="C1126" i="37"/>
  <c r="C1130" i="37"/>
  <c r="C1134" i="37"/>
  <c r="C1138" i="37"/>
  <c r="C1142" i="37"/>
  <c r="C1146" i="37"/>
  <c r="C1150" i="37"/>
  <c r="C1154" i="37"/>
  <c r="C1158" i="37"/>
  <c r="C1162" i="37"/>
  <c r="C1166" i="37"/>
  <c r="C1170" i="37"/>
  <c r="C1179" i="37"/>
  <c r="G1179" i="37"/>
  <c r="C1181" i="37"/>
  <c r="G1181" i="37"/>
  <c r="C1183" i="37"/>
  <c r="G1183" i="37"/>
  <c r="C1185" i="37"/>
  <c r="G1185" i="37"/>
  <c r="C1187" i="37"/>
  <c r="G1187" i="37"/>
  <c r="C1189" i="37"/>
  <c r="G1189" i="37"/>
  <c r="C1191" i="37"/>
  <c r="G1191" i="37"/>
  <c r="C1193" i="37"/>
  <c r="G1193" i="37"/>
  <c r="C1195" i="37"/>
  <c r="G1195" i="37"/>
  <c r="C1197" i="37"/>
  <c r="G1197" i="37"/>
  <c r="C1199" i="37"/>
  <c r="G1199" i="37"/>
  <c r="C1201" i="37"/>
  <c r="G1201" i="37"/>
  <c r="C1203" i="37"/>
  <c r="G1203" i="37"/>
  <c r="C1205" i="37"/>
  <c r="G1205" i="37"/>
  <c r="C1207" i="37"/>
  <c r="G1207" i="37"/>
  <c r="C1209" i="37"/>
  <c r="G1209" i="37"/>
  <c r="C1211" i="37"/>
  <c r="G1211" i="37"/>
  <c r="C1213" i="37"/>
  <c r="G1213" i="37"/>
  <c r="C1215" i="37"/>
  <c r="G1215" i="37"/>
  <c r="C1217" i="37"/>
  <c r="G1217" i="37"/>
  <c r="C1219" i="37"/>
  <c r="G1219" i="37"/>
  <c r="C1221" i="37"/>
  <c r="G1221" i="37"/>
  <c r="C1223" i="37"/>
  <c r="G1223" i="37"/>
  <c r="C1225" i="37"/>
  <c r="G1225" i="37"/>
  <c r="C1227" i="37"/>
  <c r="G1227" i="37"/>
  <c r="C1229" i="37"/>
  <c r="G1229" i="37"/>
  <c r="C1231" i="37"/>
  <c r="G1231" i="37"/>
  <c r="C1233" i="37"/>
  <c r="G1233" i="37"/>
  <c r="C1235" i="37"/>
  <c r="G1235" i="37"/>
  <c r="C1237" i="37"/>
  <c r="G1237" i="37"/>
  <c r="J1244" i="37"/>
  <c r="L1244" i="37"/>
  <c r="F1244" i="37"/>
  <c r="K1246" i="37"/>
  <c r="D1246" i="37"/>
  <c r="H1246" i="37"/>
  <c r="J1248" i="37"/>
  <c r="L1248" i="37"/>
  <c r="F1248" i="37"/>
  <c r="K1250" i="37"/>
  <c r="D1250" i="37"/>
  <c r="H1250" i="37"/>
  <c r="J1252" i="37"/>
  <c r="L1252" i="37"/>
  <c r="F1252" i="37"/>
  <c r="K1254" i="37"/>
  <c r="D1254" i="37"/>
  <c r="H1254" i="37"/>
  <c r="J1256" i="37"/>
  <c r="L1256" i="37"/>
  <c r="F1256" i="37"/>
  <c r="K1258" i="37"/>
  <c r="D1258" i="37"/>
  <c r="H1258" i="37"/>
  <c r="J1260" i="37"/>
  <c r="L1260" i="37"/>
  <c r="F1260" i="37"/>
  <c r="K1262" i="37"/>
  <c r="D1262" i="37"/>
  <c r="H1262" i="37"/>
  <c r="J1264" i="37"/>
  <c r="L1264" i="37"/>
  <c r="F1264" i="37"/>
  <c r="K1266" i="37"/>
  <c r="D1266" i="37"/>
  <c r="H1266" i="37"/>
  <c r="J1268" i="37"/>
  <c r="L1268" i="37"/>
  <c r="F1268" i="37"/>
  <c r="K1270" i="37"/>
  <c r="D1270" i="37"/>
  <c r="H1270" i="37"/>
  <c r="J1272" i="37"/>
  <c r="L1272" i="37"/>
  <c r="F1272" i="37"/>
  <c r="K1274" i="37"/>
  <c r="D1274" i="37"/>
  <c r="H1274" i="37"/>
  <c r="J1276" i="37"/>
  <c r="L1276" i="37"/>
  <c r="F1276" i="37"/>
  <c r="K1278" i="37"/>
  <c r="D1278" i="37"/>
  <c r="H1278" i="37"/>
  <c r="J1280" i="37"/>
  <c r="L1280" i="37"/>
  <c r="F1280" i="37"/>
  <c r="K1282" i="37"/>
  <c r="D1282" i="37"/>
  <c r="H1282" i="37"/>
  <c r="J1284" i="37"/>
  <c r="L1284" i="37"/>
  <c r="F1284" i="37"/>
  <c r="K1286" i="37"/>
  <c r="D1286" i="37"/>
  <c r="H1286" i="37"/>
  <c r="J1288" i="37"/>
  <c r="L1288" i="37"/>
  <c r="F1288" i="37"/>
  <c r="K1290" i="37"/>
  <c r="D1290" i="37"/>
  <c r="H1290" i="37"/>
  <c r="J1292" i="37"/>
  <c r="L1292" i="37"/>
  <c r="F1292" i="37"/>
  <c r="K1294" i="37"/>
  <c r="D1294" i="37"/>
  <c r="H1294" i="37"/>
  <c r="J1296" i="37"/>
  <c r="L1296" i="37"/>
  <c r="F1296" i="37"/>
  <c r="K1298" i="37"/>
  <c r="D1298" i="37"/>
  <c r="H1298" i="37"/>
  <c r="J1300" i="37"/>
  <c r="L1300" i="37"/>
  <c r="F1300" i="37"/>
  <c r="K1302" i="37"/>
  <c r="D1302" i="37"/>
  <c r="H1302" i="37"/>
  <c r="C1308" i="37"/>
  <c r="C1312" i="37"/>
  <c r="C1316" i="37"/>
  <c r="C1320" i="37"/>
  <c r="C1338" i="37"/>
  <c r="F1338" i="37" s="1"/>
  <c r="C1342" i="37"/>
  <c r="C1346" i="37"/>
  <c r="F1346" i="37" s="1"/>
  <c r="C1354" i="37"/>
  <c r="C1358" i="37"/>
  <c r="C1362" i="37"/>
  <c r="C1366" i="37"/>
  <c r="C1378" i="37"/>
  <c r="F1378" i="37" s="1"/>
  <c r="C1382" i="37"/>
  <c r="F1382" i="37" s="1"/>
  <c r="C1386" i="37"/>
  <c r="F1386" i="37" s="1"/>
  <c r="C1390" i="37"/>
  <c r="F1390" i="37" s="1"/>
  <c r="C1394" i="37"/>
  <c r="C1398" i="37"/>
  <c r="F1398" i="37" s="1"/>
  <c r="F1408" i="37"/>
  <c r="C1412" i="37"/>
  <c r="C1416" i="37"/>
  <c r="C1420" i="37"/>
  <c r="C1424" i="37"/>
  <c r="C1428" i="37"/>
  <c r="C1432" i="37"/>
  <c r="C1436" i="37"/>
  <c r="K1515" i="37"/>
  <c r="K1517" i="37"/>
  <c r="K1519" i="37"/>
  <c r="K1521" i="37"/>
  <c r="K1523" i="37"/>
  <c r="K1525" i="37"/>
  <c r="K1527" i="37"/>
  <c r="K1529" i="37"/>
  <c r="K1531" i="37"/>
  <c r="K1533" i="37"/>
  <c r="K1535" i="37"/>
  <c r="K1537" i="37"/>
  <c r="K1539" i="37"/>
  <c r="K1541" i="37"/>
  <c r="K1543" i="37"/>
  <c r="K1545" i="37"/>
  <c r="K1547" i="37"/>
  <c r="K1549" i="37"/>
  <c r="K1551" i="37"/>
  <c r="K1553" i="37"/>
  <c r="K1555" i="37"/>
  <c r="K1557" i="37"/>
  <c r="K1559" i="37"/>
  <c r="K1561" i="37"/>
  <c r="K1563" i="37"/>
  <c r="K1565" i="37"/>
  <c r="K1567" i="37"/>
  <c r="K1569" i="37"/>
  <c r="K1571" i="37"/>
  <c r="K1573" i="37"/>
  <c r="K1581" i="37"/>
  <c r="K1583" i="37"/>
  <c r="K1585" i="37"/>
  <c r="K1587" i="37"/>
  <c r="K1589" i="37"/>
  <c r="K1591" i="37"/>
  <c r="K1593" i="37"/>
  <c r="K1595" i="37"/>
  <c r="K1597" i="37"/>
  <c r="K1599" i="37"/>
  <c r="K1601" i="37"/>
  <c r="K1603" i="37"/>
  <c r="K1605" i="37"/>
  <c r="K1607" i="37"/>
  <c r="K1609" i="37"/>
  <c r="K1611" i="37"/>
  <c r="K1613" i="37"/>
  <c r="K1615" i="37"/>
  <c r="K1617" i="37"/>
  <c r="K1619" i="37"/>
  <c r="K1621" i="37"/>
  <c r="K1623" i="37"/>
  <c r="K1625" i="37"/>
  <c r="K1627" i="37"/>
  <c r="K1629" i="37"/>
  <c r="K1631" i="37"/>
  <c r="K1633" i="37"/>
  <c r="K1635" i="37"/>
  <c r="K1637" i="37"/>
  <c r="K1639" i="37"/>
  <c r="K1647" i="37"/>
  <c r="K1649" i="37"/>
  <c r="K1651" i="37"/>
  <c r="K1653" i="37"/>
  <c r="K1655" i="37"/>
  <c r="K1657" i="37"/>
  <c r="K1659" i="37"/>
  <c r="K1661" i="37"/>
  <c r="K1663" i="37"/>
  <c r="K1665" i="37"/>
  <c r="K1667" i="37"/>
  <c r="K1669" i="37"/>
  <c r="K1671" i="37"/>
  <c r="K1673" i="37"/>
  <c r="K1677" i="37"/>
  <c r="D1677" i="37"/>
  <c r="H1677" i="37"/>
  <c r="J1679" i="37"/>
  <c r="F1679" i="37"/>
  <c r="J1681" i="37"/>
  <c r="L1681" i="37"/>
  <c r="F1681" i="37"/>
  <c r="K1683" i="37"/>
  <c r="D1683" i="37"/>
  <c r="H1683" i="37"/>
  <c r="K1685" i="37"/>
  <c r="D1685" i="37"/>
  <c r="H1685" i="37"/>
  <c r="J1687" i="37"/>
  <c r="F1687" i="37"/>
  <c r="J1689" i="37"/>
  <c r="L1689" i="37"/>
  <c r="F1689" i="37"/>
  <c r="K1691" i="37"/>
  <c r="D1691" i="37"/>
  <c r="H1691" i="37"/>
  <c r="J1693" i="37"/>
  <c r="L1693" i="37"/>
  <c r="F1693" i="37"/>
  <c r="K1695" i="37"/>
  <c r="D1695" i="37"/>
  <c r="H1695" i="37"/>
  <c r="J1697" i="37"/>
  <c r="L1697" i="37"/>
  <c r="F1697" i="37"/>
  <c r="K1699" i="37"/>
  <c r="D1699" i="37"/>
  <c r="H1699" i="37"/>
  <c r="J1701" i="37"/>
  <c r="L1701" i="37"/>
  <c r="F1701" i="37"/>
  <c r="K1703" i="37"/>
  <c r="D1703" i="37"/>
  <c r="H1703" i="37"/>
  <c r="J1705" i="37"/>
  <c r="L1705" i="37"/>
  <c r="F1705" i="37"/>
  <c r="E1712" i="37"/>
  <c r="E1716" i="37"/>
  <c r="E1720" i="37"/>
  <c r="E1724" i="37"/>
  <c r="E1728" i="37"/>
  <c r="E1732" i="37"/>
  <c r="E1736" i="37"/>
  <c r="E1740" i="37"/>
  <c r="E1744" i="37"/>
  <c r="E1748" i="37"/>
  <c r="E1752" i="37"/>
  <c r="E1756" i="37"/>
  <c r="E1760" i="37"/>
  <c r="E1764" i="37"/>
  <c r="E1768" i="37"/>
  <c r="E1778" i="37"/>
  <c r="E1782" i="37"/>
  <c r="E1786" i="37"/>
  <c r="E1790" i="37"/>
  <c r="E1794" i="37"/>
  <c r="E1798" i="37"/>
  <c r="E1802" i="37"/>
  <c r="E1806" i="37"/>
  <c r="E1810" i="37"/>
  <c r="E1814" i="37"/>
  <c r="E1818" i="37"/>
  <c r="E1822" i="37"/>
  <c r="E1826" i="37"/>
  <c r="E1830" i="37"/>
  <c r="E1834" i="37"/>
  <c r="K1844" i="37"/>
  <c r="K1846" i="37"/>
  <c r="K1848" i="37"/>
  <c r="K1850" i="37"/>
  <c r="K1852" i="37"/>
  <c r="K1854" i="37"/>
  <c r="K1856" i="37"/>
  <c r="K1858" i="37"/>
  <c r="K1860" i="37"/>
  <c r="K1862" i="37"/>
  <c r="K1864" i="37"/>
  <c r="K1866" i="37"/>
  <c r="K1868" i="37"/>
  <c r="K1870" i="37"/>
  <c r="K1872" i="37"/>
  <c r="K1874" i="37"/>
  <c r="K1876" i="37"/>
  <c r="K1878" i="37"/>
  <c r="K1880" i="37"/>
  <c r="K1882" i="37"/>
  <c r="K1884" i="37"/>
  <c r="K1886" i="37"/>
  <c r="K1888" i="37"/>
  <c r="K1890" i="37"/>
  <c r="K1892" i="37"/>
  <c r="K1894" i="37"/>
  <c r="K1896" i="37"/>
  <c r="K1898" i="37"/>
  <c r="K1900" i="37"/>
  <c r="K1902" i="37"/>
  <c r="K1910" i="37"/>
  <c r="K1912" i="37"/>
  <c r="K1914" i="37"/>
  <c r="K1916" i="37"/>
  <c r="K1918" i="37"/>
  <c r="K1920" i="37"/>
  <c r="K1922" i="37"/>
  <c r="K1924" i="37"/>
  <c r="K1926" i="37"/>
  <c r="K1928" i="37"/>
  <c r="K1930" i="37"/>
  <c r="K1932" i="37"/>
  <c r="K1934" i="37"/>
  <c r="K1936" i="37"/>
  <c r="K1938" i="37"/>
  <c r="K1940" i="37"/>
  <c r="K1942" i="37"/>
  <c r="K1944" i="37"/>
  <c r="K1946" i="37"/>
  <c r="K1948" i="37"/>
  <c r="K1950" i="37"/>
  <c r="K1952" i="37"/>
  <c r="K1954" i="37"/>
  <c r="K1956" i="37"/>
  <c r="K1958" i="37"/>
  <c r="K1960" i="37"/>
  <c r="K1962" i="37"/>
  <c r="K1964" i="37"/>
  <c r="K1966" i="37"/>
  <c r="K1968" i="37"/>
  <c r="K1975" i="37"/>
  <c r="K1977" i="37"/>
  <c r="K1979" i="37"/>
  <c r="K1981" i="37"/>
  <c r="K1983" i="37"/>
  <c r="K1985" i="37"/>
  <c r="K1987" i="37"/>
  <c r="K1989" i="37"/>
  <c r="K1991" i="37"/>
  <c r="K1993" i="37"/>
  <c r="K1995" i="37"/>
  <c r="K1997" i="37"/>
  <c r="K1999" i="37"/>
  <c r="K2001" i="37"/>
  <c r="K2003" i="37"/>
  <c r="K2005" i="37"/>
  <c r="K2007" i="37"/>
  <c r="K2009" i="37"/>
  <c r="K2011" i="37"/>
  <c r="K2013" i="37"/>
  <c r="K2015" i="37"/>
  <c r="K2017" i="37"/>
  <c r="K2019" i="37"/>
  <c r="K2021" i="37"/>
  <c r="K2023" i="37"/>
  <c r="K2025" i="37"/>
  <c r="K2027" i="37"/>
  <c r="K2029" i="37"/>
  <c r="K2031" i="37"/>
  <c r="K2033" i="37"/>
  <c r="K2041" i="37"/>
  <c r="K2043" i="37"/>
  <c r="K2045" i="37"/>
  <c r="K2047" i="37"/>
  <c r="K2049" i="37"/>
  <c r="K2051" i="37"/>
  <c r="K2053" i="37"/>
  <c r="K2055" i="37"/>
  <c r="K2057" i="37"/>
  <c r="K2059" i="37"/>
  <c r="K2061" i="37"/>
  <c r="K2063" i="37"/>
  <c r="K2065" i="37"/>
  <c r="K2067" i="37"/>
  <c r="K2069" i="37"/>
  <c r="K2071" i="37"/>
  <c r="K2073" i="37"/>
  <c r="K2075" i="37"/>
  <c r="K2077" i="37"/>
  <c r="K2079" i="37"/>
  <c r="K2081" i="37"/>
  <c r="K2083" i="37"/>
  <c r="K2085" i="37"/>
  <c r="K2087" i="37"/>
  <c r="K2089" i="37"/>
  <c r="K2091" i="37"/>
  <c r="K2093" i="37"/>
  <c r="K2095" i="37"/>
  <c r="K2097" i="37"/>
  <c r="K2099" i="37"/>
  <c r="G2385" i="37"/>
  <c r="F2385" i="37"/>
  <c r="H2385" i="37"/>
  <c r="K2385" i="37"/>
  <c r="D2385" i="37"/>
  <c r="G2399" i="37"/>
  <c r="F2399" i="37"/>
  <c r="H2399" i="37"/>
  <c r="K2399" i="37"/>
  <c r="D2399" i="37"/>
  <c r="G2417" i="37"/>
  <c r="F2417" i="37"/>
  <c r="H2417" i="37"/>
  <c r="K2417" i="37"/>
  <c r="D2417" i="37"/>
  <c r="G2436" i="37"/>
  <c r="F2436" i="37"/>
  <c r="H2436" i="37"/>
  <c r="K2436" i="37"/>
  <c r="D2436" i="37"/>
  <c r="G2454" i="37"/>
  <c r="F2454" i="37"/>
  <c r="H2454" i="37"/>
  <c r="K2454" i="37"/>
  <c r="D2454" i="37"/>
  <c r="G2468" i="37"/>
  <c r="F2468" i="37"/>
  <c r="H2468" i="37"/>
  <c r="K2468" i="37"/>
  <c r="D2468" i="37"/>
  <c r="G2486" i="37"/>
  <c r="F2486" i="37"/>
  <c r="H2486" i="37"/>
  <c r="K2486" i="37"/>
  <c r="D2486" i="37"/>
  <c r="G2505" i="37"/>
  <c r="F2505" i="37"/>
  <c r="H2505" i="37"/>
  <c r="K2505" i="37"/>
  <c r="D2505" i="37"/>
  <c r="F2631" i="37"/>
  <c r="I2631" i="37"/>
  <c r="G2631" i="37"/>
  <c r="C2631" i="37"/>
  <c r="E2631" i="37"/>
  <c r="F2647" i="37"/>
  <c r="I2647" i="37"/>
  <c r="G2647" i="37"/>
  <c r="C2647" i="37"/>
  <c r="E2647" i="37"/>
  <c r="F2663" i="37"/>
  <c r="I2663" i="37"/>
  <c r="G2663" i="37"/>
  <c r="C2663" i="37"/>
  <c r="E2663" i="37"/>
  <c r="F2679" i="37"/>
  <c r="I2679" i="37"/>
  <c r="G2679" i="37"/>
  <c r="C2679" i="37"/>
  <c r="E2679" i="37"/>
  <c r="D2701" i="37"/>
  <c r="C2701" i="37"/>
  <c r="E2701" i="37"/>
  <c r="D2717" i="37"/>
  <c r="C2717" i="37"/>
  <c r="E2717" i="37"/>
  <c r="D2733" i="37"/>
  <c r="C2733" i="37"/>
  <c r="E2733" i="37"/>
  <c r="D2749" i="37"/>
  <c r="C2749" i="37"/>
  <c r="E2749" i="37"/>
  <c r="D2770" i="37"/>
  <c r="C2770" i="37"/>
  <c r="E2770" i="37"/>
  <c r="D2786" i="37"/>
  <c r="C2786" i="37"/>
  <c r="E2786" i="37"/>
  <c r="D2802" i="37"/>
  <c r="C2802" i="37"/>
  <c r="E2802" i="37"/>
  <c r="D2823" i="37"/>
  <c r="C2823" i="37"/>
  <c r="E2823" i="37"/>
  <c r="D2839" i="37"/>
  <c r="C2839" i="37"/>
  <c r="E2839" i="37"/>
  <c r="D2855" i="37"/>
  <c r="C2855" i="37"/>
  <c r="E2855" i="37"/>
  <c r="D2871" i="37"/>
  <c r="C2871" i="37"/>
  <c r="E2871" i="37"/>
  <c r="K3490" i="37"/>
  <c r="L2089" i="37"/>
  <c r="J2091" i="37"/>
  <c r="L2091" i="37"/>
  <c r="J2093" i="37"/>
  <c r="L2093" i="37"/>
  <c r="J2095" i="37"/>
  <c r="L2095" i="37"/>
  <c r="J2097" i="37"/>
  <c r="L2097" i="37"/>
  <c r="J2099" i="37"/>
  <c r="L2099" i="37"/>
  <c r="E2108" i="37"/>
  <c r="E2112" i="37"/>
  <c r="E2116" i="37"/>
  <c r="E2120" i="37"/>
  <c r="E2124" i="37"/>
  <c r="E2128" i="37"/>
  <c r="E2132" i="37"/>
  <c r="E2136" i="37"/>
  <c r="E2140" i="37"/>
  <c r="E2144" i="37"/>
  <c r="E2148" i="37"/>
  <c r="E2152" i="37"/>
  <c r="E2156" i="37"/>
  <c r="E2160" i="37"/>
  <c r="E2164" i="37"/>
  <c r="J2172" i="37"/>
  <c r="L2172" i="37"/>
  <c r="J2174" i="37"/>
  <c r="L2174" i="37"/>
  <c r="J2176" i="37"/>
  <c r="L2176" i="37"/>
  <c r="J2178" i="37"/>
  <c r="L2178" i="37"/>
  <c r="J2180" i="37"/>
  <c r="L2180" i="37"/>
  <c r="J2182" i="37"/>
  <c r="L2182" i="37"/>
  <c r="J2184" i="37"/>
  <c r="L2184" i="37"/>
  <c r="J2186" i="37"/>
  <c r="L2186" i="37"/>
  <c r="J2188" i="37"/>
  <c r="L2188" i="37"/>
  <c r="J2190" i="37"/>
  <c r="L2190" i="37"/>
  <c r="J2192" i="37"/>
  <c r="L2192" i="37"/>
  <c r="J2194" i="37"/>
  <c r="L2194" i="37"/>
  <c r="J2196" i="37"/>
  <c r="L2196" i="37"/>
  <c r="J2198" i="37"/>
  <c r="L2198" i="37"/>
  <c r="J2200" i="37"/>
  <c r="L2200" i="37"/>
  <c r="J2202" i="37"/>
  <c r="L2202" i="37"/>
  <c r="J2204" i="37"/>
  <c r="L2204" i="37"/>
  <c r="J2206" i="37"/>
  <c r="L2206" i="37"/>
  <c r="J2208" i="37"/>
  <c r="L2208" i="37"/>
  <c r="J2210" i="37"/>
  <c r="L2210" i="37"/>
  <c r="J2212" i="37"/>
  <c r="L2212" i="37"/>
  <c r="J2214" i="37"/>
  <c r="L2214" i="37"/>
  <c r="J2216" i="37"/>
  <c r="L2216" i="37"/>
  <c r="J2218" i="37"/>
  <c r="L2218" i="37"/>
  <c r="J2220" i="37"/>
  <c r="L2220" i="37"/>
  <c r="J2222" i="37"/>
  <c r="L2222" i="37"/>
  <c r="J2224" i="37"/>
  <c r="L2224" i="37"/>
  <c r="J2226" i="37"/>
  <c r="L2226" i="37"/>
  <c r="J2228" i="37"/>
  <c r="L2228" i="37"/>
  <c r="J2230" i="37"/>
  <c r="L2230" i="37"/>
  <c r="J2237" i="37"/>
  <c r="L2237" i="37"/>
  <c r="J2239" i="37"/>
  <c r="L2239" i="37"/>
  <c r="J2241" i="37"/>
  <c r="L2241" i="37"/>
  <c r="J2243" i="37"/>
  <c r="L2243" i="37"/>
  <c r="J2245" i="37"/>
  <c r="L2245" i="37"/>
  <c r="J2247" i="37"/>
  <c r="L2247" i="37"/>
  <c r="J2249" i="37"/>
  <c r="L2249" i="37"/>
  <c r="J2251" i="37"/>
  <c r="L2251" i="37"/>
  <c r="J2253" i="37"/>
  <c r="L2253" i="37"/>
  <c r="J2255" i="37"/>
  <c r="L2255" i="37"/>
  <c r="J2257" i="37"/>
  <c r="L2257" i="37"/>
  <c r="J2259" i="37"/>
  <c r="L2259" i="37"/>
  <c r="J2261" i="37"/>
  <c r="L2261" i="37"/>
  <c r="J2263" i="37"/>
  <c r="L2263" i="37"/>
  <c r="J2265" i="37"/>
  <c r="G2375" i="37"/>
  <c r="F2375" i="37"/>
  <c r="K2375" i="37"/>
  <c r="D2375" i="37"/>
  <c r="G2377" i="37"/>
  <c r="F2377" i="37"/>
  <c r="K2377" i="37"/>
  <c r="D2377" i="37"/>
  <c r="L2383" i="37"/>
  <c r="G2391" i="37"/>
  <c r="F2391" i="37"/>
  <c r="K2391" i="37"/>
  <c r="D2391" i="37"/>
  <c r="G2393" i="37"/>
  <c r="F2393" i="37"/>
  <c r="K2393" i="37"/>
  <c r="D2393" i="37"/>
  <c r="L2399" i="37"/>
  <c r="G2407" i="37"/>
  <c r="F2407" i="37"/>
  <c r="K2407" i="37"/>
  <c r="D2407" i="37"/>
  <c r="G2409" i="37"/>
  <c r="F2409" i="37"/>
  <c r="K2409" i="37"/>
  <c r="D2409" i="37"/>
  <c r="L2415" i="37"/>
  <c r="G2423" i="37"/>
  <c r="F2423" i="37"/>
  <c r="K2423" i="37"/>
  <c r="D2423" i="37"/>
  <c r="G2425" i="37"/>
  <c r="F2425" i="37"/>
  <c r="K2425" i="37"/>
  <c r="D2425" i="37"/>
  <c r="L2436" i="37"/>
  <c r="G2444" i="37"/>
  <c r="F2444" i="37"/>
  <c r="K2444" i="37"/>
  <c r="D2444" i="37"/>
  <c r="G2446" i="37"/>
  <c r="F2446" i="37"/>
  <c r="K2446" i="37"/>
  <c r="D2446" i="37"/>
  <c r="L2452" i="37"/>
  <c r="G2460" i="37"/>
  <c r="F2460" i="37"/>
  <c r="K2460" i="37"/>
  <c r="D2460" i="37"/>
  <c r="G2462" i="37"/>
  <c r="F2462" i="37"/>
  <c r="K2462" i="37"/>
  <c r="D2462" i="37"/>
  <c r="L2468" i="37"/>
  <c r="G2476" i="37"/>
  <c r="F2476" i="37"/>
  <c r="K2476" i="37"/>
  <c r="D2476" i="37"/>
  <c r="G2478" i="37"/>
  <c r="F2478" i="37"/>
  <c r="K2478" i="37"/>
  <c r="D2478" i="37"/>
  <c r="L2484" i="37"/>
  <c r="G2497" i="37"/>
  <c r="F2497" i="37"/>
  <c r="K2497" i="37"/>
  <c r="D2497" i="37"/>
  <c r="G2499" i="37"/>
  <c r="F2499" i="37"/>
  <c r="K2499" i="37"/>
  <c r="D2499" i="37"/>
  <c r="L2505" i="37"/>
  <c r="G2513" i="37"/>
  <c r="F2513" i="37"/>
  <c r="K2513" i="37"/>
  <c r="D2513" i="37"/>
  <c r="G2515" i="37"/>
  <c r="F2515" i="37"/>
  <c r="K2515" i="37"/>
  <c r="D2515" i="37"/>
  <c r="G2525" i="37"/>
  <c r="F2525" i="37"/>
  <c r="K2525" i="37"/>
  <c r="D2525" i="37"/>
  <c r="G2533" i="37"/>
  <c r="F2533" i="37"/>
  <c r="K2533" i="37"/>
  <c r="D2533" i="37"/>
  <c r="G2541" i="37"/>
  <c r="F2541" i="37"/>
  <c r="K2541" i="37"/>
  <c r="D2541" i="37"/>
  <c r="G2549" i="37"/>
  <c r="F2549" i="37"/>
  <c r="K2549" i="37"/>
  <c r="D2549" i="37"/>
  <c r="H2562" i="37"/>
  <c r="G2562" i="37"/>
  <c r="C2562" i="37"/>
  <c r="H2564" i="37"/>
  <c r="G2564" i="37"/>
  <c r="C2564" i="37"/>
  <c r="H2566" i="37"/>
  <c r="G2566" i="37"/>
  <c r="C2566" i="37"/>
  <c r="H2568" i="37"/>
  <c r="G2568" i="37"/>
  <c r="C2568" i="37"/>
  <c r="H2570" i="37"/>
  <c r="G2570" i="37"/>
  <c r="C2570" i="37"/>
  <c r="H2572" i="37"/>
  <c r="G2572" i="37"/>
  <c r="C2572" i="37"/>
  <c r="H2574" i="37"/>
  <c r="G2574" i="37"/>
  <c r="C2574" i="37"/>
  <c r="H2576" i="37"/>
  <c r="G2576" i="37"/>
  <c r="C2576" i="37"/>
  <c r="H2578" i="37"/>
  <c r="G2578" i="37"/>
  <c r="C2578" i="37"/>
  <c r="H2580" i="37"/>
  <c r="G2580" i="37"/>
  <c r="C2580" i="37"/>
  <c r="H2582" i="37"/>
  <c r="G2582" i="37"/>
  <c r="C2582" i="37"/>
  <c r="H2584" i="37"/>
  <c r="G2584" i="37"/>
  <c r="C2584" i="37"/>
  <c r="H2586" i="37"/>
  <c r="G2586" i="37"/>
  <c r="C2586" i="37"/>
  <c r="H2588" i="37"/>
  <c r="G2588" i="37"/>
  <c r="C2588" i="37"/>
  <c r="H2590" i="37"/>
  <c r="G2590" i="37"/>
  <c r="C2590" i="37"/>
  <c r="H2592" i="37"/>
  <c r="G2592" i="37"/>
  <c r="C2592" i="37"/>
  <c r="H2594" i="37"/>
  <c r="G2594" i="37"/>
  <c r="C2594" i="37"/>
  <c r="H2596" i="37"/>
  <c r="G2596" i="37"/>
  <c r="C2596" i="37"/>
  <c r="H2598" i="37"/>
  <c r="G2598" i="37"/>
  <c r="C2598" i="37"/>
  <c r="H2600" i="37"/>
  <c r="G2600" i="37"/>
  <c r="C2600" i="37"/>
  <c r="H2602" i="37"/>
  <c r="G2602" i="37"/>
  <c r="C2602" i="37"/>
  <c r="H2604" i="37"/>
  <c r="G2604" i="37"/>
  <c r="C2604" i="37"/>
  <c r="H2606" i="37"/>
  <c r="G2606" i="37"/>
  <c r="C2606" i="37"/>
  <c r="H2608" i="37"/>
  <c r="G2608" i="37"/>
  <c r="C2608" i="37"/>
  <c r="H2610" i="37"/>
  <c r="G2610" i="37"/>
  <c r="C2610" i="37"/>
  <c r="H2612" i="37"/>
  <c r="G2612" i="37"/>
  <c r="C2612" i="37"/>
  <c r="H2614" i="37"/>
  <c r="G2614" i="37"/>
  <c r="C2614" i="37"/>
  <c r="H2616" i="37"/>
  <c r="G2616" i="37"/>
  <c r="C2616" i="37"/>
  <c r="H2618" i="37"/>
  <c r="G2618" i="37"/>
  <c r="C2618" i="37"/>
  <c r="H2620" i="37"/>
  <c r="G2620" i="37"/>
  <c r="C2620" i="37"/>
  <c r="I2627" i="37"/>
  <c r="C2627" i="37"/>
  <c r="F2635" i="37"/>
  <c r="I2635" i="37"/>
  <c r="G2635" i="37"/>
  <c r="C2635" i="37"/>
  <c r="F2643" i="37"/>
  <c r="I2643" i="37"/>
  <c r="G2643" i="37"/>
  <c r="C2643" i="37"/>
  <c r="F2651" i="37"/>
  <c r="I2651" i="37"/>
  <c r="G2651" i="37"/>
  <c r="C2651" i="37"/>
  <c r="F2659" i="37"/>
  <c r="I2659" i="37"/>
  <c r="G2659" i="37"/>
  <c r="C2659" i="37"/>
  <c r="F2667" i="37"/>
  <c r="I2667" i="37"/>
  <c r="G2667" i="37"/>
  <c r="C2667" i="37"/>
  <c r="F2675" i="37"/>
  <c r="I2675" i="37"/>
  <c r="G2675" i="37"/>
  <c r="C2675" i="37"/>
  <c r="F2683" i="37"/>
  <c r="I2683" i="37"/>
  <c r="G2683" i="37"/>
  <c r="C2683" i="37"/>
  <c r="D2697" i="37"/>
  <c r="C2697" i="37"/>
  <c r="D2705" i="37"/>
  <c r="C2705" i="37"/>
  <c r="D2713" i="37"/>
  <c r="C2713" i="37"/>
  <c r="D2721" i="37"/>
  <c r="C2721" i="37"/>
  <c r="D2729" i="37"/>
  <c r="C2729" i="37"/>
  <c r="D2737" i="37"/>
  <c r="C2737" i="37"/>
  <c r="D2745" i="37"/>
  <c r="C2745" i="37"/>
  <c r="D2758" i="37"/>
  <c r="C2758" i="37"/>
  <c r="D2766" i="37"/>
  <c r="C2766" i="37"/>
  <c r="D2774" i="37"/>
  <c r="C2774" i="37"/>
  <c r="D2782" i="37"/>
  <c r="C2782" i="37"/>
  <c r="D2790" i="37"/>
  <c r="C2790" i="37"/>
  <c r="D2798" i="37"/>
  <c r="C2798" i="37"/>
  <c r="D2806" i="37"/>
  <c r="C2806" i="37"/>
  <c r="D2814" i="37"/>
  <c r="C2814" i="37"/>
  <c r="D2827" i="37"/>
  <c r="C2827" i="37"/>
  <c r="D2835" i="37"/>
  <c r="C2835" i="37"/>
  <c r="D2843" i="37"/>
  <c r="C2843" i="37"/>
  <c r="D2851" i="37"/>
  <c r="C2851" i="37"/>
  <c r="D2859" i="37"/>
  <c r="C2859" i="37"/>
  <c r="D2867" i="37"/>
  <c r="C2867" i="37"/>
  <c r="D2875" i="37"/>
  <c r="C2875" i="37"/>
  <c r="G2888" i="37"/>
  <c r="F2888" i="37"/>
  <c r="K2888" i="37"/>
  <c r="D2888" i="37"/>
  <c r="G2896" i="37"/>
  <c r="F2896" i="37"/>
  <c r="K2896" i="37"/>
  <c r="D2896" i="37"/>
  <c r="G2904" i="37"/>
  <c r="F2904" i="37"/>
  <c r="K2904" i="37"/>
  <c r="D2904" i="37"/>
  <c r="G2912" i="37"/>
  <c r="F2912" i="37"/>
  <c r="K2912" i="37"/>
  <c r="D2912" i="37"/>
  <c r="G2920" i="37"/>
  <c r="F2920" i="37"/>
  <c r="K2920" i="37"/>
  <c r="D2920" i="37"/>
  <c r="G2928" i="37"/>
  <c r="F2928" i="37"/>
  <c r="K2928" i="37"/>
  <c r="D2928" i="37"/>
  <c r="G2936" i="37"/>
  <c r="F2936" i="37"/>
  <c r="K2936" i="37"/>
  <c r="D2936" i="37"/>
  <c r="G2944" i="37"/>
  <c r="F2944" i="37"/>
  <c r="K2944" i="37"/>
  <c r="D2944" i="37"/>
  <c r="G2957" i="37"/>
  <c r="F2957" i="37"/>
  <c r="K2957" i="37"/>
  <c r="D2957" i="37"/>
  <c r="G2965" i="37"/>
  <c r="F2965" i="37"/>
  <c r="H2965" i="37"/>
  <c r="K2965" i="37"/>
  <c r="D2965" i="37"/>
  <c r="G2973" i="37"/>
  <c r="F2973" i="37"/>
  <c r="H2973" i="37"/>
  <c r="K2973" i="37"/>
  <c r="D2973" i="37"/>
  <c r="G2981" i="37"/>
  <c r="F2981" i="37"/>
  <c r="H2981" i="37"/>
  <c r="K2981" i="37"/>
  <c r="D2981" i="37"/>
  <c r="G2989" i="37"/>
  <c r="F2989" i="37"/>
  <c r="H2989" i="37"/>
  <c r="K2989" i="37"/>
  <c r="D2989" i="37"/>
  <c r="G2997" i="37"/>
  <c r="F2997" i="37"/>
  <c r="H2997" i="37"/>
  <c r="K2997" i="37"/>
  <c r="D2997" i="37"/>
  <c r="G3005" i="37"/>
  <c r="F3005" i="37"/>
  <c r="H3005" i="37"/>
  <c r="K3005" i="37"/>
  <c r="D3005" i="37"/>
  <c r="G3019" i="37"/>
  <c r="F3019" i="37"/>
  <c r="H3019" i="37"/>
  <c r="K3019" i="37"/>
  <c r="D3019" i="37"/>
  <c r="J3086" i="37"/>
  <c r="F3100" i="37"/>
  <c r="G3100" i="37"/>
  <c r="C3100" i="37"/>
  <c r="E3100" i="37"/>
  <c r="J3100" i="37"/>
  <c r="J3118" i="37"/>
  <c r="F3132" i="37"/>
  <c r="G3132" i="37"/>
  <c r="C3132" i="37"/>
  <c r="E3132" i="37"/>
  <c r="J3132" i="37"/>
  <c r="G3155" i="37"/>
  <c r="F3155" i="37"/>
  <c r="H3155" i="37"/>
  <c r="K3155" i="37"/>
  <c r="D3155" i="37"/>
  <c r="G3163" i="37"/>
  <c r="F3163" i="37"/>
  <c r="H3163" i="37"/>
  <c r="K3163" i="37"/>
  <c r="D3163" i="37"/>
  <c r="G3171" i="37"/>
  <c r="F3171" i="37"/>
  <c r="H3171" i="37"/>
  <c r="K3171" i="37"/>
  <c r="D3171" i="37"/>
  <c r="G3179" i="37"/>
  <c r="F3179" i="37"/>
  <c r="H3179" i="37"/>
  <c r="K3179" i="37"/>
  <c r="D3179" i="37"/>
  <c r="G3187" i="37"/>
  <c r="F3187" i="37"/>
  <c r="H3187" i="37"/>
  <c r="K3187" i="37"/>
  <c r="D3187" i="37"/>
  <c r="G3195" i="37"/>
  <c r="F3195" i="37"/>
  <c r="H3195" i="37"/>
  <c r="K3195" i="37"/>
  <c r="D3195" i="37"/>
  <c r="G3203" i="37"/>
  <c r="F3203" i="37"/>
  <c r="H3203" i="37"/>
  <c r="K3203" i="37"/>
  <c r="D3203" i="37"/>
  <c r="F3216" i="37"/>
  <c r="H3216" i="37"/>
  <c r="K3216" i="37"/>
  <c r="D3216" i="37"/>
  <c r="G3224" i="37"/>
  <c r="F3224" i="37"/>
  <c r="H3224" i="37"/>
  <c r="K3224" i="37"/>
  <c r="D3224" i="37"/>
  <c r="G3232" i="37"/>
  <c r="F3232" i="37"/>
  <c r="H3232" i="37"/>
  <c r="K3232" i="37"/>
  <c r="D3232" i="37"/>
  <c r="G3240" i="37"/>
  <c r="F3240" i="37"/>
  <c r="H3240" i="37"/>
  <c r="K3240" i="37"/>
  <c r="D3240" i="37"/>
  <c r="G3248" i="37"/>
  <c r="F3248" i="37"/>
  <c r="H3248" i="37"/>
  <c r="K3248" i="37"/>
  <c r="D3248" i="37"/>
  <c r="G3256" i="37"/>
  <c r="F3256" i="37"/>
  <c r="H3256" i="37"/>
  <c r="K3256" i="37"/>
  <c r="D3256" i="37"/>
  <c r="G3264" i="37"/>
  <c r="F3264" i="37"/>
  <c r="H3264" i="37"/>
  <c r="K3264" i="37"/>
  <c r="D3264" i="37"/>
  <c r="F3272" i="37"/>
  <c r="H3272" i="37"/>
  <c r="K3272" i="37"/>
  <c r="D3272" i="37"/>
  <c r="L2265" i="37"/>
  <c r="J2267" i="37"/>
  <c r="L2267" i="37"/>
  <c r="J2269" i="37"/>
  <c r="L2269" i="37"/>
  <c r="J2271" i="37"/>
  <c r="L2271" i="37"/>
  <c r="J2273" i="37"/>
  <c r="L2273" i="37"/>
  <c r="J2275" i="37"/>
  <c r="L2275" i="37"/>
  <c r="J2277" i="37"/>
  <c r="L2277" i="37"/>
  <c r="J2279" i="37"/>
  <c r="L2279" i="37"/>
  <c r="J2281" i="37"/>
  <c r="L2281" i="37"/>
  <c r="J2283" i="37"/>
  <c r="L2283" i="37"/>
  <c r="J2285" i="37"/>
  <c r="L2285" i="37"/>
  <c r="J2287" i="37"/>
  <c r="L2287" i="37"/>
  <c r="J2289" i="37"/>
  <c r="L2289" i="37"/>
  <c r="J2291" i="37"/>
  <c r="L2291" i="37"/>
  <c r="J2293" i="37"/>
  <c r="L2293" i="37"/>
  <c r="J2295" i="37"/>
  <c r="L2295" i="37"/>
  <c r="J2302" i="37"/>
  <c r="L2302" i="37"/>
  <c r="J2304" i="37"/>
  <c r="L2304" i="37"/>
  <c r="J2306" i="37"/>
  <c r="L2306" i="37"/>
  <c r="J2308" i="37"/>
  <c r="L2308" i="37"/>
  <c r="J2310" i="37"/>
  <c r="L2310" i="37"/>
  <c r="J2312" i="37"/>
  <c r="L2312" i="37"/>
  <c r="J2314" i="37"/>
  <c r="L2314" i="37"/>
  <c r="J2316" i="37"/>
  <c r="L2316" i="37"/>
  <c r="J2318" i="37"/>
  <c r="L2318" i="37"/>
  <c r="J2320" i="37"/>
  <c r="L2320" i="37"/>
  <c r="J2322" i="37"/>
  <c r="L2322" i="37"/>
  <c r="J2324" i="37"/>
  <c r="L2324" i="37"/>
  <c r="J2326" i="37"/>
  <c r="L2326" i="37"/>
  <c r="J2328" i="37"/>
  <c r="L2328" i="37"/>
  <c r="J2330" i="37"/>
  <c r="L2330" i="37"/>
  <c r="J2332" i="37"/>
  <c r="L2332" i="37"/>
  <c r="J2334" i="37"/>
  <c r="L2334" i="37"/>
  <c r="J2336" i="37"/>
  <c r="L2336" i="37"/>
  <c r="J2338" i="37"/>
  <c r="L2338" i="37"/>
  <c r="J2340" i="37"/>
  <c r="L2340" i="37"/>
  <c r="J2342" i="37"/>
  <c r="L2342" i="37"/>
  <c r="J2344" i="37"/>
  <c r="L2344" i="37"/>
  <c r="J2348" i="37"/>
  <c r="L2348" i="37"/>
  <c r="J2350" i="37"/>
  <c r="L2350" i="37"/>
  <c r="J2352" i="37"/>
  <c r="L2352" i="37"/>
  <c r="J2354" i="37"/>
  <c r="L2354" i="37"/>
  <c r="J2356" i="37"/>
  <c r="L2356" i="37"/>
  <c r="J2358" i="37"/>
  <c r="L2358" i="37"/>
  <c r="J2360" i="37"/>
  <c r="L2360" i="37"/>
  <c r="J2367" i="37"/>
  <c r="J2369" i="37"/>
  <c r="L2369" i="37"/>
  <c r="K2371" i="37"/>
  <c r="D2371" i="37"/>
  <c r="H2371" i="37"/>
  <c r="K2373" i="37"/>
  <c r="D2373" i="37"/>
  <c r="H2373" i="37"/>
  <c r="J2375" i="37"/>
  <c r="J2377" i="37"/>
  <c r="L2377" i="37"/>
  <c r="K2379" i="37"/>
  <c r="D2379" i="37"/>
  <c r="H2379" i="37"/>
  <c r="K2381" i="37"/>
  <c r="D2381" i="37"/>
  <c r="H2381" i="37"/>
  <c r="J2383" i="37"/>
  <c r="J2385" i="37"/>
  <c r="L2385" i="37"/>
  <c r="K2387" i="37"/>
  <c r="D2387" i="37"/>
  <c r="H2387" i="37"/>
  <c r="K2389" i="37"/>
  <c r="D2389" i="37"/>
  <c r="H2389" i="37"/>
  <c r="J2391" i="37"/>
  <c r="J2393" i="37"/>
  <c r="L2393" i="37"/>
  <c r="K2395" i="37"/>
  <c r="D2395" i="37"/>
  <c r="H2395" i="37"/>
  <c r="K2397" i="37"/>
  <c r="D2397" i="37"/>
  <c r="H2397" i="37"/>
  <c r="J2399" i="37"/>
  <c r="J2401" i="37"/>
  <c r="L2401" i="37"/>
  <c r="K2403" i="37"/>
  <c r="D2403" i="37"/>
  <c r="H2403" i="37"/>
  <c r="K2405" i="37"/>
  <c r="D2405" i="37"/>
  <c r="H2405" i="37"/>
  <c r="J2407" i="37"/>
  <c r="J2409" i="37"/>
  <c r="L2409" i="37"/>
  <c r="K2411" i="37"/>
  <c r="D2411" i="37"/>
  <c r="H2411" i="37"/>
  <c r="K2413" i="37"/>
  <c r="D2413" i="37"/>
  <c r="H2413" i="37"/>
  <c r="J2415" i="37"/>
  <c r="J2417" i="37"/>
  <c r="L2417" i="37"/>
  <c r="K2419" i="37"/>
  <c r="D2419" i="37"/>
  <c r="H2419" i="37"/>
  <c r="K2421" i="37"/>
  <c r="D2421" i="37"/>
  <c r="H2421" i="37"/>
  <c r="J2423" i="37"/>
  <c r="J2425" i="37"/>
  <c r="L2425" i="37"/>
  <c r="K2432" i="37"/>
  <c r="D2432" i="37"/>
  <c r="H2432" i="37"/>
  <c r="K2434" i="37"/>
  <c r="D2434" i="37"/>
  <c r="H2434" i="37"/>
  <c r="J2436" i="37"/>
  <c r="J2438" i="37"/>
  <c r="L2438" i="37"/>
  <c r="K2440" i="37"/>
  <c r="D2440" i="37"/>
  <c r="H2440" i="37"/>
  <c r="K2442" i="37"/>
  <c r="D2442" i="37"/>
  <c r="H2442" i="37"/>
  <c r="J2444" i="37"/>
  <c r="J2446" i="37"/>
  <c r="L2446" i="37"/>
  <c r="K2448" i="37"/>
  <c r="D2448" i="37"/>
  <c r="H2448" i="37"/>
  <c r="K2450" i="37"/>
  <c r="D2450" i="37"/>
  <c r="H2450" i="37"/>
  <c r="J2452" i="37"/>
  <c r="J2454" i="37"/>
  <c r="L2454" i="37"/>
  <c r="K2456" i="37"/>
  <c r="D2456" i="37"/>
  <c r="H2456" i="37"/>
  <c r="K2458" i="37"/>
  <c r="D2458" i="37"/>
  <c r="H2458" i="37"/>
  <c r="J2460" i="37"/>
  <c r="J2462" i="37"/>
  <c r="L2462" i="37"/>
  <c r="K2464" i="37"/>
  <c r="D2464" i="37"/>
  <c r="H2464" i="37"/>
  <c r="K2466" i="37"/>
  <c r="D2466" i="37"/>
  <c r="H2466" i="37"/>
  <c r="J2468" i="37"/>
  <c r="J2470" i="37"/>
  <c r="L2470" i="37"/>
  <c r="K2472" i="37"/>
  <c r="D2472" i="37"/>
  <c r="H2472" i="37"/>
  <c r="K2474" i="37"/>
  <c r="D2474" i="37"/>
  <c r="H2474" i="37"/>
  <c r="J2476" i="37"/>
  <c r="J2478" i="37"/>
  <c r="L2478" i="37"/>
  <c r="K2480" i="37"/>
  <c r="D2480" i="37"/>
  <c r="H2480" i="37"/>
  <c r="K2482" i="37"/>
  <c r="D2482" i="37"/>
  <c r="H2482" i="37"/>
  <c r="J2484" i="37"/>
  <c r="J2486" i="37"/>
  <c r="L2486" i="37"/>
  <c r="K2488" i="37"/>
  <c r="D2488" i="37"/>
  <c r="H2488" i="37"/>
  <c r="K2490" i="37"/>
  <c r="D2490" i="37"/>
  <c r="H2490" i="37"/>
  <c r="J2497" i="37"/>
  <c r="J2499" i="37"/>
  <c r="L2499" i="37"/>
  <c r="K2501" i="37"/>
  <c r="D2501" i="37"/>
  <c r="H2501" i="37"/>
  <c r="K2503" i="37"/>
  <c r="D2503" i="37"/>
  <c r="H2503" i="37"/>
  <c r="J2505" i="37"/>
  <c r="J2507" i="37"/>
  <c r="L2507" i="37"/>
  <c r="K2509" i="37"/>
  <c r="D2509" i="37"/>
  <c r="H2509" i="37"/>
  <c r="K2511" i="37"/>
  <c r="D2511" i="37"/>
  <c r="H2511" i="37"/>
  <c r="J2513" i="37"/>
  <c r="J2515" i="37"/>
  <c r="L2515" i="37"/>
  <c r="K2517" i="37"/>
  <c r="D2517" i="37"/>
  <c r="H2517" i="37"/>
  <c r="K2519" i="37"/>
  <c r="D2519" i="37"/>
  <c r="H2519" i="37"/>
  <c r="J2521" i="37"/>
  <c r="L2521" i="37"/>
  <c r="K2523" i="37"/>
  <c r="D2523" i="37"/>
  <c r="H2523" i="37"/>
  <c r="J2525" i="37"/>
  <c r="L2525" i="37"/>
  <c r="K2527" i="37"/>
  <c r="D2527" i="37"/>
  <c r="H2527" i="37"/>
  <c r="J2529" i="37"/>
  <c r="L2529" i="37"/>
  <c r="K2531" i="37"/>
  <c r="D2531" i="37"/>
  <c r="H2531" i="37"/>
  <c r="J2533" i="37"/>
  <c r="L2533" i="37"/>
  <c r="K2535" i="37"/>
  <c r="D2535" i="37"/>
  <c r="H2535" i="37"/>
  <c r="J2537" i="37"/>
  <c r="L2537" i="37"/>
  <c r="K2539" i="37"/>
  <c r="D2539" i="37"/>
  <c r="H2539" i="37"/>
  <c r="J2541" i="37"/>
  <c r="L2541" i="37"/>
  <c r="K2543" i="37"/>
  <c r="D2543" i="37"/>
  <c r="H2543" i="37"/>
  <c r="J2545" i="37"/>
  <c r="L2545" i="37"/>
  <c r="K2547" i="37"/>
  <c r="D2547" i="37"/>
  <c r="H2547" i="37"/>
  <c r="J2549" i="37"/>
  <c r="L2549" i="37"/>
  <c r="K2551" i="37"/>
  <c r="D2551" i="37"/>
  <c r="H2551" i="37"/>
  <c r="J2553" i="37"/>
  <c r="L2553" i="37"/>
  <c r="K2555" i="37"/>
  <c r="D2555" i="37"/>
  <c r="H2555" i="37"/>
  <c r="J2888" i="37"/>
  <c r="L2888" i="37"/>
  <c r="K2890" i="37"/>
  <c r="D2890" i="37"/>
  <c r="H2890" i="37"/>
  <c r="J2892" i="37"/>
  <c r="L2892" i="37"/>
  <c r="K2894" i="37"/>
  <c r="D2894" i="37"/>
  <c r="H2894" i="37"/>
  <c r="J2896" i="37"/>
  <c r="L2896" i="37"/>
  <c r="K2898" i="37"/>
  <c r="D2898" i="37"/>
  <c r="H2898" i="37"/>
  <c r="J2900" i="37"/>
  <c r="L2900" i="37"/>
  <c r="K2902" i="37"/>
  <c r="D2902" i="37"/>
  <c r="H2902" i="37"/>
  <c r="J2904" i="37"/>
  <c r="L2904" i="37"/>
  <c r="K2906" i="37"/>
  <c r="D2906" i="37"/>
  <c r="H2906" i="37"/>
  <c r="J2908" i="37"/>
  <c r="L2908" i="37"/>
  <c r="K2910" i="37"/>
  <c r="D2910" i="37"/>
  <c r="H2910" i="37"/>
  <c r="J2912" i="37"/>
  <c r="L2912" i="37"/>
  <c r="K2914" i="37"/>
  <c r="D2914" i="37"/>
  <c r="H2914" i="37"/>
  <c r="J2916" i="37"/>
  <c r="L2916" i="37"/>
  <c r="K2918" i="37"/>
  <c r="D2918" i="37"/>
  <c r="H2918" i="37"/>
  <c r="J2920" i="37"/>
  <c r="L2920" i="37"/>
  <c r="K2922" i="37"/>
  <c r="D2922" i="37"/>
  <c r="H2922" i="37"/>
  <c r="J2924" i="37"/>
  <c r="L2924" i="37"/>
  <c r="K2926" i="37"/>
  <c r="D2926" i="37"/>
  <c r="H2926" i="37"/>
  <c r="J2928" i="37"/>
  <c r="L2928" i="37"/>
  <c r="K2930" i="37"/>
  <c r="D2930" i="37"/>
  <c r="H2930" i="37"/>
  <c r="J2932" i="37"/>
  <c r="L2932" i="37"/>
  <c r="K2934" i="37"/>
  <c r="D2934" i="37"/>
  <c r="H2934" i="37"/>
  <c r="J2936" i="37"/>
  <c r="L2936" i="37"/>
  <c r="K2938" i="37"/>
  <c r="D2938" i="37"/>
  <c r="H2938" i="37"/>
  <c r="J2940" i="37"/>
  <c r="L2940" i="37"/>
  <c r="K2942" i="37"/>
  <c r="D2942" i="37"/>
  <c r="H2942" i="37"/>
  <c r="J2944" i="37"/>
  <c r="L2944" i="37"/>
  <c r="K2946" i="37"/>
  <c r="D2946" i="37"/>
  <c r="H2946" i="37"/>
  <c r="J2953" i="37"/>
  <c r="L2953" i="37"/>
  <c r="K2955" i="37"/>
  <c r="D2955" i="37"/>
  <c r="H2955" i="37"/>
  <c r="J2957" i="37"/>
  <c r="L2957" i="37"/>
  <c r="K2959" i="37"/>
  <c r="D2959" i="37"/>
  <c r="H2959" i="37"/>
  <c r="J2961" i="37"/>
  <c r="L2961" i="37"/>
  <c r="K2963" i="37"/>
  <c r="D2963" i="37"/>
  <c r="H2963" i="37"/>
  <c r="G2969" i="37"/>
  <c r="F2969" i="37"/>
  <c r="K2969" i="37"/>
  <c r="D2969" i="37"/>
  <c r="G2977" i="37"/>
  <c r="F2977" i="37"/>
  <c r="K2977" i="37"/>
  <c r="D2977" i="37"/>
  <c r="G2985" i="37"/>
  <c r="F2985" i="37"/>
  <c r="K2985" i="37"/>
  <c r="D2985" i="37"/>
  <c r="G2993" i="37"/>
  <c r="F2993" i="37"/>
  <c r="K2993" i="37"/>
  <c r="D2993" i="37"/>
  <c r="G3001" i="37"/>
  <c r="F3001" i="37"/>
  <c r="K3001" i="37"/>
  <c r="D3001" i="37"/>
  <c r="G3009" i="37"/>
  <c r="F3009" i="37"/>
  <c r="K3009" i="37"/>
  <c r="D3009" i="37"/>
  <c r="G3023" i="37"/>
  <c r="F3023" i="37"/>
  <c r="H3023" i="37"/>
  <c r="K3023" i="37"/>
  <c r="D3023" i="37"/>
  <c r="G3031" i="37"/>
  <c r="F3031" i="37"/>
  <c r="H3031" i="37"/>
  <c r="K3031" i="37"/>
  <c r="D3031" i="37"/>
  <c r="G3039" i="37"/>
  <c r="F3039" i="37"/>
  <c r="H3039" i="37"/>
  <c r="K3039" i="37"/>
  <c r="D3039" i="37"/>
  <c r="G3047" i="37"/>
  <c r="F3047" i="37"/>
  <c r="H3047" i="37"/>
  <c r="K3047" i="37"/>
  <c r="D3047" i="37"/>
  <c r="G3055" i="37"/>
  <c r="F3055" i="37"/>
  <c r="H3055" i="37"/>
  <c r="K3055" i="37"/>
  <c r="D3055" i="37"/>
  <c r="G3063" i="37"/>
  <c r="F3063" i="37"/>
  <c r="H3063" i="37"/>
  <c r="K3063" i="37"/>
  <c r="D3063" i="37"/>
  <c r="G3071" i="37"/>
  <c r="F3071" i="37"/>
  <c r="H3071" i="37"/>
  <c r="K3071" i="37"/>
  <c r="D3071" i="37"/>
  <c r="F3084" i="37"/>
  <c r="G3084" i="37"/>
  <c r="C3084" i="37"/>
  <c r="E3084" i="37"/>
  <c r="J3084" i="37"/>
  <c r="J3102" i="37"/>
  <c r="F3116" i="37"/>
  <c r="G3116" i="37"/>
  <c r="C3116" i="37"/>
  <c r="E3116" i="37"/>
  <c r="J3116" i="37"/>
  <c r="J3134" i="37"/>
  <c r="K3411" i="37"/>
  <c r="K3413" i="37"/>
  <c r="K3415" i="37"/>
  <c r="K3417" i="37"/>
  <c r="K3419" i="37"/>
  <c r="K3421" i="37"/>
  <c r="K3423" i="37"/>
  <c r="K3425" i="37"/>
  <c r="K3427" i="37"/>
  <c r="K3429" i="37"/>
  <c r="K3431" i="37"/>
  <c r="K3433" i="37"/>
  <c r="K3435" i="37"/>
  <c r="K3437" i="37"/>
  <c r="K3439" i="37"/>
  <c r="K3441" i="37"/>
  <c r="K3443" i="37"/>
  <c r="K3445" i="37"/>
  <c r="K3447" i="37"/>
  <c r="K3532" i="37"/>
  <c r="K3972" i="37"/>
  <c r="J2965" i="37"/>
  <c r="L2965" i="37"/>
  <c r="K2967" i="37"/>
  <c r="D2967" i="37"/>
  <c r="H2967" i="37"/>
  <c r="J2969" i="37"/>
  <c r="L2969" i="37"/>
  <c r="K2971" i="37"/>
  <c r="D2971" i="37"/>
  <c r="H2971" i="37"/>
  <c r="J2973" i="37"/>
  <c r="L2973" i="37"/>
  <c r="K2975" i="37"/>
  <c r="D2975" i="37"/>
  <c r="H2975" i="37"/>
  <c r="J2977" i="37"/>
  <c r="L2977" i="37"/>
  <c r="K2979" i="37"/>
  <c r="D2979" i="37"/>
  <c r="H2979" i="37"/>
  <c r="J2981" i="37"/>
  <c r="L2981" i="37"/>
  <c r="K2983" i="37"/>
  <c r="D2983" i="37"/>
  <c r="H2983" i="37"/>
  <c r="J2985" i="37"/>
  <c r="L2985" i="37"/>
  <c r="K2987" i="37"/>
  <c r="D2987" i="37"/>
  <c r="H2987" i="37"/>
  <c r="J2989" i="37"/>
  <c r="L2989" i="37"/>
  <c r="K2991" i="37"/>
  <c r="D2991" i="37"/>
  <c r="H2991" i="37"/>
  <c r="J2993" i="37"/>
  <c r="L2993" i="37"/>
  <c r="K2995" i="37"/>
  <c r="D2995" i="37"/>
  <c r="H2995" i="37"/>
  <c r="J2997" i="37"/>
  <c r="L2997" i="37"/>
  <c r="K2999" i="37"/>
  <c r="D2999" i="37"/>
  <c r="H2999" i="37"/>
  <c r="J3001" i="37"/>
  <c r="L3001" i="37"/>
  <c r="K3003" i="37"/>
  <c r="D3003" i="37"/>
  <c r="H3003" i="37"/>
  <c r="J3005" i="37"/>
  <c r="L3005" i="37"/>
  <c r="K3007" i="37"/>
  <c r="D3007" i="37"/>
  <c r="H3007" i="37"/>
  <c r="J3009" i="37"/>
  <c r="L3009" i="37"/>
  <c r="K3011" i="37"/>
  <c r="D3011" i="37"/>
  <c r="H3011" i="37"/>
  <c r="J3019" i="37"/>
  <c r="L3019" i="37"/>
  <c r="K3021" i="37"/>
  <c r="D3021" i="37"/>
  <c r="H3021" i="37"/>
  <c r="G3027" i="37"/>
  <c r="F3027" i="37"/>
  <c r="K3027" i="37"/>
  <c r="D3027" i="37"/>
  <c r="G3035" i="37"/>
  <c r="F3035" i="37"/>
  <c r="K3035" i="37"/>
  <c r="D3035" i="37"/>
  <c r="G3043" i="37"/>
  <c r="F3043" i="37"/>
  <c r="K3043" i="37"/>
  <c r="D3043" i="37"/>
  <c r="G3051" i="37"/>
  <c r="F3051" i="37"/>
  <c r="K3051" i="37"/>
  <c r="D3051" i="37"/>
  <c r="G3059" i="37"/>
  <c r="F3059" i="37"/>
  <c r="K3059" i="37"/>
  <c r="D3059" i="37"/>
  <c r="G3067" i="37"/>
  <c r="F3067" i="37"/>
  <c r="K3067" i="37"/>
  <c r="D3067" i="37"/>
  <c r="G3075" i="37"/>
  <c r="F3075" i="37"/>
  <c r="K3075" i="37"/>
  <c r="D3075" i="37"/>
  <c r="F3092" i="37"/>
  <c r="G3092" i="37"/>
  <c r="C3092" i="37"/>
  <c r="J3092" i="37"/>
  <c r="J3094" i="37"/>
  <c r="F3108" i="37"/>
  <c r="G3108" i="37"/>
  <c r="C3108" i="37"/>
  <c r="J3108" i="37"/>
  <c r="J3110" i="37"/>
  <c r="F3124" i="37"/>
  <c r="G3124" i="37"/>
  <c r="C3124" i="37"/>
  <c r="J3124" i="37"/>
  <c r="J3126" i="37"/>
  <c r="F3140" i="37"/>
  <c r="G3140" i="37"/>
  <c r="C3140" i="37"/>
  <c r="J3140" i="37"/>
  <c r="J3142" i="37"/>
  <c r="G3151" i="37"/>
  <c r="F3151" i="37"/>
  <c r="K3151" i="37"/>
  <c r="D3151" i="37"/>
  <c r="G3159" i="37"/>
  <c r="F3159" i="37"/>
  <c r="K3159" i="37"/>
  <c r="D3159" i="37"/>
  <c r="G3167" i="37"/>
  <c r="F3167" i="37"/>
  <c r="K3167" i="37"/>
  <c r="D3167" i="37"/>
  <c r="G3175" i="37"/>
  <c r="F3175" i="37"/>
  <c r="K3175" i="37"/>
  <c r="D3175" i="37"/>
  <c r="G3183" i="37"/>
  <c r="F3183" i="37"/>
  <c r="K3183" i="37"/>
  <c r="D3183" i="37"/>
  <c r="G3191" i="37"/>
  <c r="F3191" i="37"/>
  <c r="K3191" i="37"/>
  <c r="D3191" i="37"/>
  <c r="G3199" i="37"/>
  <c r="F3199" i="37"/>
  <c r="K3199" i="37"/>
  <c r="D3199" i="37"/>
  <c r="G3207" i="37"/>
  <c r="F3207" i="37"/>
  <c r="K3207" i="37"/>
  <c r="D3207" i="37"/>
  <c r="G3220" i="37"/>
  <c r="F3220" i="37"/>
  <c r="K3220" i="37"/>
  <c r="D3220" i="37"/>
  <c r="K3228" i="37"/>
  <c r="D3228" i="37"/>
  <c r="G3236" i="37"/>
  <c r="F3236" i="37"/>
  <c r="K3236" i="37"/>
  <c r="D3236" i="37"/>
  <c r="K3244" i="37"/>
  <c r="D3244" i="37"/>
  <c r="G3252" i="37"/>
  <c r="F3252" i="37"/>
  <c r="K3252" i="37"/>
  <c r="D3252" i="37"/>
  <c r="K3260" i="37"/>
  <c r="D3260" i="37"/>
  <c r="G3268" i="37"/>
  <c r="F3268" i="37"/>
  <c r="K3268" i="37"/>
  <c r="D3268" i="37"/>
  <c r="K3461" i="37"/>
  <c r="K3463" i="37"/>
  <c r="K3512" i="37"/>
  <c r="H3688" i="37"/>
  <c r="E3622" i="37"/>
  <c r="I3622" i="37"/>
  <c r="H3702" i="37"/>
  <c r="G3702" i="37"/>
  <c r="C3702" i="37"/>
  <c r="K3636" i="37"/>
  <c r="I3636" i="37"/>
  <c r="G3636" i="37"/>
  <c r="E3636" i="37"/>
  <c r="C3636" i="37"/>
  <c r="E3702" i="37"/>
  <c r="L3636" i="37"/>
  <c r="H3636" i="37"/>
  <c r="D3636" i="37"/>
  <c r="J3636" i="37"/>
  <c r="H3720" i="37"/>
  <c r="E3654" i="37"/>
  <c r="I3654" i="37"/>
  <c r="D3826" i="37"/>
  <c r="H3826" i="37"/>
  <c r="I3760" i="37"/>
  <c r="E3760" i="37"/>
  <c r="K3760" i="37"/>
  <c r="C3760" i="37"/>
  <c r="G3760" i="37"/>
  <c r="D3842" i="37"/>
  <c r="H3842" i="37"/>
  <c r="I3776" i="37"/>
  <c r="E3776" i="37"/>
  <c r="G3776" i="37"/>
  <c r="K3776" i="37"/>
  <c r="D3858" i="37"/>
  <c r="H3858" i="37"/>
  <c r="I3792" i="37"/>
  <c r="E3792" i="37"/>
  <c r="K3792" i="37"/>
  <c r="C3792" i="37"/>
  <c r="J3023" i="37"/>
  <c r="L3023" i="37"/>
  <c r="K3025" i="37"/>
  <c r="D3025" i="37"/>
  <c r="H3025" i="37"/>
  <c r="J3027" i="37"/>
  <c r="L3027" i="37"/>
  <c r="K3029" i="37"/>
  <c r="D3029" i="37"/>
  <c r="H3029" i="37"/>
  <c r="J3031" i="37"/>
  <c r="L3031" i="37"/>
  <c r="K3033" i="37"/>
  <c r="D3033" i="37"/>
  <c r="H3033" i="37"/>
  <c r="J3035" i="37"/>
  <c r="L3035" i="37"/>
  <c r="K3037" i="37"/>
  <c r="D3037" i="37"/>
  <c r="H3037" i="37"/>
  <c r="J3039" i="37"/>
  <c r="L3039" i="37"/>
  <c r="K3041" i="37"/>
  <c r="D3041" i="37"/>
  <c r="H3041" i="37"/>
  <c r="J3043" i="37"/>
  <c r="L3043" i="37"/>
  <c r="K3045" i="37"/>
  <c r="D3045" i="37"/>
  <c r="H3045" i="37"/>
  <c r="J3047" i="37"/>
  <c r="L3047" i="37"/>
  <c r="K3049" i="37"/>
  <c r="D3049" i="37"/>
  <c r="H3049" i="37"/>
  <c r="J3051" i="37"/>
  <c r="L3051" i="37"/>
  <c r="K3053" i="37"/>
  <c r="D3053" i="37"/>
  <c r="H3053" i="37"/>
  <c r="J3055" i="37"/>
  <c r="L3055" i="37"/>
  <c r="K3057" i="37"/>
  <c r="D3057" i="37"/>
  <c r="H3057" i="37"/>
  <c r="J3059" i="37"/>
  <c r="L3059" i="37"/>
  <c r="K3061" i="37"/>
  <c r="D3061" i="37"/>
  <c r="H3061" i="37"/>
  <c r="J3063" i="37"/>
  <c r="L3063" i="37"/>
  <c r="K3065" i="37"/>
  <c r="D3065" i="37"/>
  <c r="H3065" i="37"/>
  <c r="J3067" i="37"/>
  <c r="L3067" i="37"/>
  <c r="K3069" i="37"/>
  <c r="D3069" i="37"/>
  <c r="H3069" i="37"/>
  <c r="J3071" i="37"/>
  <c r="L3071" i="37"/>
  <c r="K3073" i="37"/>
  <c r="D3073" i="37"/>
  <c r="H3073" i="37"/>
  <c r="J3075" i="37"/>
  <c r="L3075" i="37"/>
  <c r="K3077" i="37"/>
  <c r="D3077" i="37"/>
  <c r="H3077" i="37"/>
  <c r="I3084" i="37"/>
  <c r="I3086" i="37"/>
  <c r="J3088" i="37"/>
  <c r="E3088" i="37"/>
  <c r="J3090" i="37"/>
  <c r="I3092" i="37"/>
  <c r="I3094" i="37"/>
  <c r="J3096" i="37"/>
  <c r="E3096" i="37"/>
  <c r="J3098" i="37"/>
  <c r="I3100" i="37"/>
  <c r="I3102" i="37"/>
  <c r="J3104" i="37"/>
  <c r="E3104" i="37"/>
  <c r="J3106" i="37"/>
  <c r="I3108" i="37"/>
  <c r="I3110" i="37"/>
  <c r="J3112" i="37"/>
  <c r="E3112" i="37"/>
  <c r="J3114" i="37"/>
  <c r="I3116" i="37"/>
  <c r="J3120" i="37"/>
  <c r="E3120" i="37"/>
  <c r="J3122" i="37"/>
  <c r="I3124" i="37"/>
  <c r="J3128" i="37"/>
  <c r="E3128" i="37"/>
  <c r="J3130" i="37"/>
  <c r="I3132" i="37"/>
  <c r="J3136" i="37"/>
  <c r="E3136" i="37"/>
  <c r="J3138" i="37"/>
  <c r="I3140" i="37"/>
  <c r="K3149" i="37"/>
  <c r="D3149" i="37"/>
  <c r="H3149" i="37"/>
  <c r="J3151" i="37"/>
  <c r="L3151" i="37"/>
  <c r="K3153" i="37"/>
  <c r="D3153" i="37"/>
  <c r="H3153" i="37"/>
  <c r="J3155" i="37"/>
  <c r="L3155" i="37"/>
  <c r="K3157" i="37"/>
  <c r="D3157" i="37"/>
  <c r="H3157" i="37"/>
  <c r="J3159" i="37"/>
  <c r="L3159" i="37"/>
  <c r="K3161" i="37"/>
  <c r="D3161" i="37"/>
  <c r="H3161" i="37"/>
  <c r="J3163" i="37"/>
  <c r="L3163" i="37"/>
  <c r="K3165" i="37"/>
  <c r="D3165" i="37"/>
  <c r="H3165" i="37"/>
  <c r="J3167" i="37"/>
  <c r="L3167" i="37"/>
  <c r="K3169" i="37"/>
  <c r="D3169" i="37"/>
  <c r="H3169" i="37"/>
  <c r="J3171" i="37"/>
  <c r="L3171" i="37"/>
  <c r="K3173" i="37"/>
  <c r="D3173" i="37"/>
  <c r="H3173" i="37"/>
  <c r="J3175" i="37"/>
  <c r="L3175" i="37"/>
  <c r="K3177" i="37"/>
  <c r="D3177" i="37"/>
  <c r="H3177" i="37"/>
  <c r="J3179" i="37"/>
  <c r="L3179" i="37"/>
  <c r="K3181" i="37"/>
  <c r="D3181" i="37"/>
  <c r="H3181" i="37"/>
  <c r="J3183" i="37"/>
  <c r="L3183" i="37"/>
  <c r="K3185" i="37"/>
  <c r="D3185" i="37"/>
  <c r="H3185" i="37"/>
  <c r="J3187" i="37"/>
  <c r="L3187" i="37"/>
  <c r="K3189" i="37"/>
  <c r="D3189" i="37"/>
  <c r="H3189" i="37"/>
  <c r="J3191" i="37"/>
  <c r="L3191" i="37"/>
  <c r="K3193" i="37"/>
  <c r="D3193" i="37"/>
  <c r="H3193" i="37"/>
  <c r="J3195" i="37"/>
  <c r="L3195" i="37"/>
  <c r="K3197" i="37"/>
  <c r="D3197" i="37"/>
  <c r="H3197" i="37"/>
  <c r="J3199" i="37"/>
  <c r="L3199" i="37"/>
  <c r="K3201" i="37"/>
  <c r="D3201" i="37"/>
  <c r="H3201" i="37"/>
  <c r="J3203" i="37"/>
  <c r="L3203" i="37"/>
  <c r="K3205" i="37"/>
  <c r="D3205" i="37"/>
  <c r="H3205" i="37"/>
  <c r="J3207" i="37"/>
  <c r="L3207" i="37"/>
  <c r="K3214" i="37"/>
  <c r="D3214" i="37"/>
  <c r="J3216" i="37"/>
  <c r="L3216" i="37"/>
  <c r="K3218" i="37"/>
  <c r="D3218" i="37"/>
  <c r="J3220" i="37"/>
  <c r="L3220" i="37"/>
  <c r="K3222" i="37"/>
  <c r="D3222" i="37"/>
  <c r="J3224" i="37"/>
  <c r="L3224" i="37"/>
  <c r="K3226" i="37"/>
  <c r="D3226" i="37"/>
  <c r="H3226" i="37"/>
  <c r="J3228" i="37"/>
  <c r="L3228" i="37"/>
  <c r="K3230" i="37"/>
  <c r="D3230" i="37"/>
  <c r="H3230" i="37"/>
  <c r="J3232" i="37"/>
  <c r="L3232" i="37"/>
  <c r="K3234" i="37"/>
  <c r="D3234" i="37"/>
  <c r="H3234" i="37"/>
  <c r="J3236" i="37"/>
  <c r="L3236" i="37"/>
  <c r="K3238" i="37"/>
  <c r="D3238" i="37"/>
  <c r="H3238" i="37"/>
  <c r="J3240" i="37"/>
  <c r="L3240" i="37"/>
  <c r="K3242" i="37"/>
  <c r="D3242" i="37"/>
  <c r="H3242" i="37"/>
  <c r="J3244" i="37"/>
  <c r="L3244" i="37"/>
  <c r="K3246" i="37"/>
  <c r="D3246" i="37"/>
  <c r="H3246" i="37"/>
  <c r="J3248" i="37"/>
  <c r="L3248" i="37"/>
  <c r="K3250" i="37"/>
  <c r="D3250" i="37"/>
  <c r="H3250" i="37"/>
  <c r="J3252" i="37"/>
  <c r="L3252" i="37"/>
  <c r="K3254" i="37"/>
  <c r="D3254" i="37"/>
  <c r="H3254" i="37"/>
  <c r="J3256" i="37"/>
  <c r="L3256" i="37"/>
  <c r="K3258" i="37"/>
  <c r="D3258" i="37"/>
  <c r="J3260" i="37"/>
  <c r="L3260" i="37"/>
  <c r="K3262" i="37"/>
  <c r="D3262" i="37"/>
  <c r="H3262" i="37"/>
  <c r="J3264" i="37"/>
  <c r="L3264" i="37"/>
  <c r="K3266" i="37"/>
  <c r="D3266" i="37"/>
  <c r="H3266" i="37"/>
  <c r="J3268" i="37"/>
  <c r="L3268" i="37"/>
  <c r="K3270" i="37"/>
  <c r="D3270" i="37"/>
  <c r="H3270" i="37"/>
  <c r="J3272" i="37"/>
  <c r="L3272" i="37"/>
  <c r="K3409" i="37"/>
  <c r="D3409" i="37"/>
  <c r="J3411" i="37"/>
  <c r="L3411" i="37"/>
  <c r="J3413" i="37"/>
  <c r="L3413" i="37"/>
  <c r="K3453" i="37"/>
  <c r="K3455" i="37"/>
  <c r="K3480" i="37"/>
  <c r="K3500" i="37"/>
  <c r="K3502" i="37"/>
  <c r="K3522" i="37"/>
  <c r="H3672" i="37"/>
  <c r="E3606" i="37"/>
  <c r="H3686" i="37"/>
  <c r="G3686" i="37"/>
  <c r="C3686" i="37"/>
  <c r="K3620" i="37"/>
  <c r="I3620" i="37"/>
  <c r="G3620" i="37"/>
  <c r="E3620" i="37"/>
  <c r="C3620" i="37"/>
  <c r="E3686" i="37"/>
  <c r="L3620" i="37"/>
  <c r="H3620" i="37"/>
  <c r="D3620" i="37"/>
  <c r="H3704" i="37"/>
  <c r="E3638" i="37"/>
  <c r="H3718" i="37"/>
  <c r="G3718" i="37"/>
  <c r="C3718" i="37"/>
  <c r="K3652" i="37"/>
  <c r="I3652" i="37"/>
  <c r="G3652" i="37"/>
  <c r="E3652" i="37"/>
  <c r="C3652" i="37"/>
  <c r="E3718" i="37"/>
  <c r="L3652" i="37"/>
  <c r="H3652" i="37"/>
  <c r="D3652" i="37"/>
  <c r="H3812" i="37"/>
  <c r="E3812" i="37"/>
  <c r="C3812" i="37"/>
  <c r="K3746" i="37"/>
  <c r="I3746" i="37"/>
  <c r="G3746" i="37"/>
  <c r="E3746" i="37"/>
  <c r="C3746" i="37"/>
  <c r="G3812" i="37"/>
  <c r="J3746" i="37"/>
  <c r="F3746" i="37"/>
  <c r="K3950" i="37"/>
  <c r="K3952" i="37"/>
  <c r="K3994" i="37"/>
  <c r="J3415" i="37"/>
  <c r="L3415" i="37"/>
  <c r="J3417" i="37"/>
  <c r="L3417" i="37"/>
  <c r="J3419" i="37"/>
  <c r="L3419" i="37"/>
  <c r="J3421" i="37"/>
  <c r="L3421" i="37"/>
  <c r="J3423" i="37"/>
  <c r="L3423" i="37"/>
  <c r="J3425" i="37"/>
  <c r="L3425" i="37"/>
  <c r="J3427" i="37"/>
  <c r="L3427" i="37"/>
  <c r="J3429" i="37"/>
  <c r="L3429" i="37"/>
  <c r="J3431" i="37"/>
  <c r="L3431" i="37"/>
  <c r="J3433" i="37"/>
  <c r="L3433" i="37"/>
  <c r="J3435" i="37"/>
  <c r="L3435" i="37"/>
  <c r="J3437" i="37"/>
  <c r="L3437" i="37"/>
  <c r="J3439" i="37"/>
  <c r="L3439" i="37"/>
  <c r="J3441" i="37"/>
  <c r="L3441" i="37"/>
  <c r="J3447" i="37"/>
  <c r="L3447" i="37"/>
  <c r="K3449" i="37"/>
  <c r="K3451" i="37"/>
  <c r="J3455" i="37"/>
  <c r="L3455" i="37"/>
  <c r="K3457" i="37"/>
  <c r="K3459" i="37"/>
  <c r="J3463" i="37"/>
  <c r="L3463" i="37"/>
  <c r="K3474" i="37"/>
  <c r="K3484" i="37"/>
  <c r="K3486" i="37"/>
  <c r="K3496" i="37"/>
  <c r="K3506" i="37"/>
  <c r="K3516" i="37"/>
  <c r="K3518" i="37"/>
  <c r="K3528" i="37"/>
  <c r="H3678" i="37"/>
  <c r="G3678" i="37"/>
  <c r="C3678" i="37"/>
  <c r="L3612" i="37"/>
  <c r="J3612" i="37"/>
  <c r="H3612" i="37"/>
  <c r="F3612" i="37"/>
  <c r="D3612" i="37"/>
  <c r="H3680" i="37"/>
  <c r="I3614" i="37"/>
  <c r="H3694" i="37"/>
  <c r="G3694" i="37"/>
  <c r="C3694" i="37"/>
  <c r="L3628" i="37"/>
  <c r="J3628" i="37"/>
  <c r="H3628" i="37"/>
  <c r="F3628" i="37"/>
  <c r="D3628" i="37"/>
  <c r="H3696" i="37"/>
  <c r="I3630" i="37"/>
  <c r="H3710" i="37"/>
  <c r="G3710" i="37"/>
  <c r="C3710" i="37"/>
  <c r="L3644" i="37"/>
  <c r="J3644" i="37"/>
  <c r="H3644" i="37"/>
  <c r="F3644" i="37"/>
  <c r="D3644" i="37"/>
  <c r="H3712" i="37"/>
  <c r="I3646" i="37"/>
  <c r="H3726" i="37"/>
  <c r="G3726" i="37"/>
  <c r="C3726" i="37"/>
  <c r="L3660" i="37"/>
  <c r="J3660" i="37"/>
  <c r="H3660" i="37"/>
  <c r="F3660" i="37"/>
  <c r="D3660" i="37"/>
  <c r="H3728" i="37"/>
  <c r="I3662" i="37"/>
  <c r="D3806" i="37"/>
  <c r="K3740" i="37"/>
  <c r="G3740" i="37"/>
  <c r="C3740" i="37"/>
  <c r="H3824" i="37"/>
  <c r="G3824" i="37"/>
  <c r="C3824" i="37"/>
  <c r="E3824" i="37"/>
  <c r="L3758" i="37"/>
  <c r="J3758" i="37"/>
  <c r="H3758" i="37"/>
  <c r="F3758" i="37"/>
  <c r="D3758" i="37"/>
  <c r="H3840" i="37"/>
  <c r="G3840" i="37"/>
  <c r="C3840" i="37"/>
  <c r="E3840" i="37"/>
  <c r="L3774" i="37"/>
  <c r="J3774" i="37"/>
  <c r="H3774" i="37"/>
  <c r="F3774" i="37"/>
  <c r="D3774" i="37"/>
  <c r="H3856" i="37"/>
  <c r="G3856" i="37"/>
  <c r="C3856" i="37"/>
  <c r="E3856" i="37"/>
  <c r="L3790" i="37"/>
  <c r="J3790" i="37"/>
  <c r="H3790" i="37"/>
  <c r="F3790" i="37"/>
  <c r="D3790" i="37"/>
  <c r="K3940" i="37"/>
  <c r="K3962" i="37"/>
  <c r="K3982" i="37"/>
  <c r="K3984" i="37"/>
  <c r="K3467" i="37"/>
  <c r="J3474" i="37"/>
  <c r="L3474" i="37"/>
  <c r="K3476" i="37"/>
  <c r="K3478" i="37"/>
  <c r="K3482" i="37"/>
  <c r="J3486" i="37"/>
  <c r="L3486" i="37"/>
  <c r="K3488" i="37"/>
  <c r="J3490" i="37"/>
  <c r="L3490" i="37"/>
  <c r="K3492" i="37"/>
  <c r="K3494" i="37"/>
  <c r="K3498" i="37"/>
  <c r="J3502" i="37"/>
  <c r="L3502" i="37"/>
  <c r="K3504" i="37"/>
  <c r="J3506" i="37"/>
  <c r="L3506" i="37"/>
  <c r="K3508" i="37"/>
  <c r="K3510" i="37"/>
  <c r="K3514" i="37"/>
  <c r="J3518" i="37"/>
  <c r="L3518" i="37"/>
  <c r="K3520" i="37"/>
  <c r="J3522" i="37"/>
  <c r="L3522" i="37"/>
  <c r="K3524" i="37"/>
  <c r="K3526" i="37"/>
  <c r="K3530" i="37"/>
  <c r="E3674" i="37"/>
  <c r="E3682" i="37"/>
  <c r="E3690" i="37"/>
  <c r="E3698" i="37"/>
  <c r="E3706" i="37"/>
  <c r="E3714" i="37"/>
  <c r="E3722" i="37"/>
  <c r="E3730" i="37"/>
  <c r="E3808" i="37"/>
  <c r="H3816" i="37"/>
  <c r="G3816" i="37"/>
  <c r="C3816" i="37"/>
  <c r="H3832" i="37"/>
  <c r="G3832" i="37"/>
  <c r="C3832" i="37"/>
  <c r="H3848" i="37"/>
  <c r="G3848" i="37"/>
  <c r="C3848" i="37"/>
  <c r="H3864" i="37"/>
  <c r="G3864" i="37"/>
  <c r="C3864" i="37"/>
  <c r="K3946" i="37"/>
  <c r="K3956" i="37"/>
  <c r="K3966" i="37"/>
  <c r="K3968" i="37"/>
  <c r="K3978" i="37"/>
  <c r="K3988" i="37"/>
  <c r="E3820" i="37"/>
  <c r="E3828" i="37"/>
  <c r="E3836" i="37"/>
  <c r="E3844" i="37"/>
  <c r="E3852" i="37"/>
  <c r="E3860" i="37"/>
  <c r="K3938" i="37"/>
  <c r="J3940" i="37"/>
  <c r="L3940" i="37"/>
  <c r="K3942" i="37"/>
  <c r="K3944" i="37"/>
  <c r="K3948" i="37"/>
  <c r="J3952" i="37"/>
  <c r="L3952" i="37"/>
  <c r="K3954" i="37"/>
  <c r="J3956" i="37"/>
  <c r="L3956" i="37"/>
  <c r="K3958" i="37"/>
  <c r="K3960" i="37"/>
  <c r="K3964" i="37"/>
  <c r="J3968" i="37"/>
  <c r="L3968" i="37"/>
  <c r="K3970" i="37"/>
  <c r="J3972" i="37"/>
  <c r="L3972" i="37"/>
  <c r="K3974" i="37"/>
  <c r="K3976" i="37"/>
  <c r="K3980" i="37"/>
  <c r="J3984" i="37"/>
  <c r="L3984" i="37"/>
  <c r="K3986" i="37"/>
  <c r="J3988" i="37"/>
  <c r="L3988" i="37"/>
  <c r="K3990" i="37"/>
  <c r="K3992" i="37"/>
  <c r="K3996" i="37"/>
  <c r="K986" i="37"/>
  <c r="D986" i="37"/>
  <c r="H986" i="37"/>
  <c r="K984" i="37"/>
  <c r="D984" i="37"/>
  <c r="H984" i="37"/>
  <c r="K977" i="37"/>
  <c r="D977" i="37"/>
  <c r="H977" i="37"/>
  <c r="J977" i="37"/>
  <c r="L977" i="37"/>
  <c r="F977" i="37"/>
  <c r="K975" i="37"/>
  <c r="D975" i="37"/>
  <c r="H975" i="37"/>
  <c r="K973" i="37"/>
  <c r="D973" i="37"/>
  <c r="H973" i="37"/>
  <c r="J973" i="37"/>
  <c r="L973" i="37"/>
  <c r="F973" i="37"/>
  <c r="K971" i="37"/>
  <c r="D971" i="37"/>
  <c r="H971" i="37"/>
  <c r="D969" i="37"/>
  <c r="K969" i="37"/>
  <c r="H969" i="37"/>
  <c r="J969" i="37"/>
  <c r="L969" i="37"/>
  <c r="F969" i="37"/>
  <c r="K967" i="37"/>
  <c r="D967" i="37"/>
  <c r="H967" i="37"/>
  <c r="D965" i="37"/>
  <c r="K965" i="37"/>
  <c r="H965" i="37"/>
  <c r="J965" i="37"/>
  <c r="L965" i="37"/>
  <c r="F965" i="37"/>
  <c r="K963" i="37"/>
  <c r="D963" i="37"/>
  <c r="H963" i="37"/>
  <c r="D961" i="37"/>
  <c r="K961" i="37"/>
  <c r="H961" i="37"/>
  <c r="J961" i="37"/>
  <c r="L961" i="37"/>
  <c r="F961" i="37"/>
  <c r="K959" i="37"/>
  <c r="D959" i="37"/>
  <c r="H959" i="37"/>
  <c r="K957" i="37"/>
  <c r="D957" i="37"/>
  <c r="H957" i="37"/>
  <c r="J957" i="37"/>
  <c r="L957" i="37"/>
  <c r="F957" i="37"/>
  <c r="K955" i="37"/>
  <c r="D955" i="37"/>
  <c r="H955" i="37"/>
  <c r="H953" i="37"/>
  <c r="K953" i="37"/>
  <c r="D953" i="37"/>
  <c r="J953" i="37"/>
  <c r="L953" i="37"/>
  <c r="F953" i="37"/>
  <c r="K951" i="37"/>
  <c r="D951" i="37"/>
  <c r="H951" i="37"/>
  <c r="K949" i="37"/>
  <c r="D949" i="37"/>
  <c r="H949" i="37"/>
  <c r="K947" i="37"/>
  <c r="D947" i="37"/>
  <c r="H947" i="37"/>
  <c r="K945" i="37"/>
  <c r="D945" i="37"/>
  <c r="H945" i="37"/>
  <c r="J945" i="37"/>
  <c r="L945" i="37"/>
  <c r="F945" i="37"/>
  <c r="K943" i="37"/>
  <c r="D943" i="37"/>
  <c r="H943" i="37"/>
  <c r="K941" i="37"/>
  <c r="D941" i="37"/>
  <c r="H941" i="37"/>
  <c r="J941" i="37"/>
  <c r="L941" i="37"/>
  <c r="F941" i="37"/>
  <c r="K939" i="37"/>
  <c r="D939" i="37"/>
  <c r="H939" i="37"/>
  <c r="K937" i="37"/>
  <c r="D937" i="37"/>
  <c r="H937" i="37"/>
  <c r="J937" i="37"/>
  <c r="L937" i="37"/>
  <c r="F937" i="37"/>
  <c r="K935" i="37"/>
  <c r="D935" i="37"/>
  <c r="H935" i="37"/>
  <c r="K933" i="37"/>
  <c r="D933" i="37"/>
  <c r="H933" i="37"/>
  <c r="J933" i="37"/>
  <c r="L933" i="37"/>
  <c r="F933" i="37"/>
  <c r="K931" i="37"/>
  <c r="D931" i="37"/>
  <c r="H931" i="37"/>
  <c r="D929" i="37"/>
  <c r="K929" i="37"/>
  <c r="H929" i="37"/>
  <c r="J929" i="37"/>
  <c r="L929" i="37"/>
  <c r="F929" i="37"/>
  <c r="K927" i="37"/>
  <c r="D927" i="37"/>
  <c r="H927" i="37"/>
  <c r="K925" i="37"/>
  <c r="D925" i="37"/>
  <c r="H925" i="37"/>
  <c r="J925" i="37"/>
  <c r="L925" i="37"/>
  <c r="F925" i="37"/>
  <c r="K923" i="37"/>
  <c r="D923" i="37"/>
  <c r="H923" i="37"/>
  <c r="K921" i="37"/>
  <c r="D921" i="37"/>
  <c r="H921" i="37"/>
  <c r="J921" i="37"/>
  <c r="L921" i="37"/>
  <c r="F921" i="37"/>
  <c r="K919" i="37"/>
  <c r="D919" i="37"/>
  <c r="H919" i="37"/>
  <c r="E910" i="37"/>
  <c r="E906" i="37"/>
  <c r="E902" i="37"/>
  <c r="F902" i="37" s="1"/>
  <c r="E898" i="37"/>
  <c r="E894" i="37"/>
  <c r="F894" i="37" s="1"/>
  <c r="E890" i="37"/>
  <c r="E886" i="37"/>
  <c r="E882" i="37"/>
  <c r="E878" i="37"/>
  <c r="E874" i="37"/>
  <c r="E870" i="37"/>
  <c r="F870" i="37" s="1"/>
  <c r="E866" i="37"/>
  <c r="E862" i="37"/>
  <c r="E858" i="37"/>
  <c r="E854" i="37"/>
  <c r="C854" i="37"/>
  <c r="F845" i="37"/>
  <c r="J845" i="37"/>
  <c r="L845" i="37"/>
  <c r="K847" i="37"/>
  <c r="D847" i="37"/>
  <c r="H847" i="37"/>
  <c r="J847" i="37"/>
  <c r="L847" i="37"/>
  <c r="F847" i="37"/>
  <c r="K845" i="37"/>
  <c r="D845" i="37"/>
  <c r="H845" i="37"/>
  <c r="K843" i="37"/>
  <c r="D843" i="37"/>
  <c r="H843" i="37"/>
  <c r="J843" i="37"/>
  <c r="L843" i="37"/>
  <c r="F843" i="37"/>
  <c r="K841" i="37"/>
  <c r="D841" i="37"/>
  <c r="H841" i="37"/>
  <c r="H839" i="37"/>
  <c r="K839" i="37"/>
  <c r="D839" i="37"/>
  <c r="J839" i="37"/>
  <c r="L839" i="37"/>
  <c r="F839" i="37"/>
  <c r="K837" i="37"/>
  <c r="D837" i="37"/>
  <c r="H837" i="37"/>
  <c r="K835" i="37"/>
  <c r="D835" i="37"/>
  <c r="H835" i="37"/>
  <c r="J835" i="37"/>
  <c r="L835" i="37"/>
  <c r="F835" i="37"/>
  <c r="K833" i="37"/>
  <c r="D833" i="37"/>
  <c r="H833" i="37"/>
  <c r="K831" i="37"/>
  <c r="D831" i="37"/>
  <c r="H831" i="37"/>
  <c r="J831" i="37"/>
  <c r="L831" i="37"/>
  <c r="F831" i="37"/>
  <c r="K829" i="37"/>
  <c r="D829" i="37"/>
  <c r="H829" i="37"/>
  <c r="H827" i="37"/>
  <c r="K827" i="37"/>
  <c r="D827" i="37"/>
  <c r="J827" i="37"/>
  <c r="L827" i="37"/>
  <c r="F827" i="37"/>
  <c r="K825" i="37"/>
  <c r="D825" i="37"/>
  <c r="H825" i="37"/>
  <c r="K823" i="37"/>
  <c r="H823" i="37"/>
  <c r="J823" i="37"/>
  <c r="L823" i="37"/>
  <c r="F823" i="37"/>
  <c r="K821" i="37"/>
  <c r="D821" i="37"/>
  <c r="H821" i="37"/>
  <c r="H819" i="37"/>
  <c r="K819" i="37"/>
  <c r="D819" i="37"/>
  <c r="J819" i="37"/>
  <c r="L819" i="37"/>
  <c r="F819" i="37"/>
  <c r="K817" i="37"/>
  <c r="D817" i="37"/>
  <c r="H817" i="37"/>
  <c r="K815" i="37"/>
  <c r="D815" i="37"/>
  <c r="H815" i="37"/>
  <c r="J815" i="37"/>
  <c r="L815" i="37"/>
  <c r="F815" i="37"/>
  <c r="J813" i="37"/>
  <c r="L813" i="37"/>
  <c r="F813" i="37"/>
  <c r="K813" i="37"/>
  <c r="D813" i="37"/>
  <c r="H813" i="37"/>
  <c r="K811" i="37"/>
  <c r="D811" i="37"/>
  <c r="H811" i="37"/>
  <c r="J811" i="37"/>
  <c r="L811" i="37"/>
  <c r="F811" i="37"/>
  <c r="K809" i="37"/>
  <c r="D809" i="37"/>
  <c r="H809" i="37"/>
  <c r="K807" i="37"/>
  <c r="D807" i="37"/>
  <c r="H807" i="37"/>
  <c r="J807" i="37"/>
  <c r="L807" i="37"/>
  <c r="F807" i="37"/>
  <c r="J805" i="37"/>
  <c r="L805" i="37"/>
  <c r="F805" i="37"/>
  <c r="K805" i="37"/>
  <c r="D805" i="37"/>
  <c r="H805" i="37"/>
  <c r="K803" i="37"/>
  <c r="D803" i="37"/>
  <c r="H803" i="37"/>
  <c r="J803" i="37"/>
  <c r="L803" i="37"/>
  <c r="F803" i="37"/>
  <c r="K801" i="37"/>
  <c r="D801" i="37"/>
  <c r="H801" i="37"/>
  <c r="H799" i="37"/>
  <c r="K799" i="37"/>
  <c r="D799" i="37"/>
  <c r="J799" i="37"/>
  <c r="L799" i="37"/>
  <c r="F799" i="37"/>
  <c r="K797" i="37"/>
  <c r="D797" i="37"/>
  <c r="H797" i="37"/>
  <c r="J797" i="37"/>
  <c r="L797" i="37"/>
  <c r="F797" i="37"/>
  <c r="K795" i="37"/>
  <c r="D795" i="37"/>
  <c r="H795" i="37"/>
  <c r="K793" i="37"/>
  <c r="H793" i="37"/>
  <c r="J793" i="37"/>
  <c r="L793" i="37"/>
  <c r="F793" i="37"/>
  <c r="H789" i="37"/>
  <c r="K789" i="37"/>
  <c r="D789" i="37"/>
  <c r="J789" i="37"/>
  <c r="L789" i="37"/>
  <c r="F789" i="37"/>
  <c r="F782" i="37"/>
  <c r="K782" i="37"/>
  <c r="D782" i="37"/>
  <c r="H782" i="37"/>
  <c r="K780" i="37"/>
  <c r="D780" i="37"/>
  <c r="H780" i="37"/>
  <c r="J780" i="37"/>
  <c r="L780" i="37"/>
  <c r="F780" i="37"/>
  <c r="K778" i="37"/>
  <c r="D778" i="37"/>
  <c r="H778" i="37"/>
  <c r="K776" i="37"/>
  <c r="D776" i="37"/>
  <c r="H776" i="37"/>
  <c r="J776" i="37"/>
  <c r="L776" i="37"/>
  <c r="F776" i="37"/>
  <c r="K774" i="37"/>
  <c r="D774" i="37"/>
  <c r="H774" i="37"/>
  <c r="K772" i="37"/>
  <c r="D772" i="37"/>
  <c r="H772" i="37"/>
  <c r="J772" i="37"/>
  <c r="L772" i="37"/>
  <c r="F772" i="37"/>
  <c r="K770" i="37"/>
  <c r="D770" i="37"/>
  <c r="H770" i="37"/>
  <c r="K768" i="37"/>
  <c r="D768" i="37"/>
  <c r="H768" i="37"/>
  <c r="J768" i="37"/>
  <c r="L768" i="37"/>
  <c r="F768" i="37"/>
  <c r="K766" i="37"/>
  <c r="D766" i="37"/>
  <c r="H766" i="37"/>
  <c r="K764" i="37"/>
  <c r="D764" i="37"/>
  <c r="H764" i="37"/>
  <c r="J764" i="37"/>
  <c r="L764" i="37"/>
  <c r="F764" i="37"/>
  <c r="K762" i="37"/>
  <c r="D762" i="37"/>
  <c r="H762" i="37"/>
  <c r="K760" i="37"/>
  <c r="D760" i="37"/>
  <c r="H760" i="37"/>
  <c r="J760" i="37"/>
  <c r="L760" i="37"/>
  <c r="F760" i="37"/>
  <c r="K758" i="37"/>
  <c r="D758" i="37"/>
  <c r="H758" i="37"/>
  <c r="K756" i="37"/>
  <c r="D756" i="37"/>
  <c r="H756" i="37"/>
  <c r="J756" i="37"/>
  <c r="L756" i="37"/>
  <c r="F756" i="37"/>
  <c r="K754" i="37"/>
  <c r="D754" i="37"/>
  <c r="H754" i="37"/>
  <c r="K752" i="37"/>
  <c r="D752" i="37"/>
  <c r="H752" i="37"/>
  <c r="J752" i="37"/>
  <c r="L752" i="37"/>
  <c r="F752" i="37"/>
  <c r="K750" i="37"/>
  <c r="D750" i="37"/>
  <c r="H750" i="37"/>
  <c r="K748" i="37"/>
  <c r="D748" i="37"/>
  <c r="H748" i="37"/>
  <c r="K746" i="37"/>
  <c r="D746" i="37"/>
  <c r="H746" i="37"/>
  <c r="D744" i="37"/>
  <c r="K744" i="37"/>
  <c r="H744" i="37"/>
  <c r="J744" i="37"/>
  <c r="L744" i="37"/>
  <c r="F744" i="37"/>
  <c r="K742" i="37"/>
  <c r="D742" i="37"/>
  <c r="H742" i="37"/>
  <c r="K740" i="37"/>
  <c r="D740" i="37"/>
  <c r="H740" i="37"/>
  <c r="J740" i="37"/>
  <c r="L740" i="37"/>
  <c r="F740" i="37"/>
  <c r="F738" i="37"/>
  <c r="K738" i="37"/>
  <c r="D738" i="37"/>
  <c r="H738" i="37"/>
  <c r="K736" i="37"/>
  <c r="D736" i="37"/>
  <c r="H736" i="37"/>
  <c r="J736" i="37"/>
  <c r="L736" i="37"/>
  <c r="F736" i="37"/>
  <c r="K734" i="37"/>
  <c r="D734" i="37"/>
  <c r="H734" i="37"/>
  <c r="K732" i="37"/>
  <c r="D732" i="37"/>
  <c r="H732" i="37"/>
  <c r="J732" i="37"/>
  <c r="L732" i="37"/>
  <c r="F732" i="37"/>
  <c r="K730" i="37"/>
  <c r="D730" i="37"/>
  <c r="H730" i="37"/>
  <c r="K728" i="37"/>
  <c r="D728" i="37"/>
  <c r="H728" i="37"/>
  <c r="J728" i="37"/>
  <c r="L728" i="37"/>
  <c r="F728" i="37"/>
  <c r="J726" i="37"/>
  <c r="L726" i="37"/>
  <c r="F726" i="37"/>
  <c r="K726" i="37"/>
  <c r="D726" i="37"/>
  <c r="H726" i="37"/>
  <c r="K724" i="37"/>
  <c r="D724" i="37"/>
  <c r="H724" i="37"/>
  <c r="J724" i="37"/>
  <c r="L724" i="37"/>
  <c r="F724" i="37"/>
  <c r="E41" i="37"/>
  <c r="C41" i="37"/>
  <c r="H78" i="37"/>
  <c r="F78" i="37"/>
  <c r="D78" i="37"/>
  <c r="C78" i="37"/>
  <c r="H98" i="37"/>
  <c r="F98" i="37"/>
  <c r="D98" i="37"/>
  <c r="C98" i="37"/>
  <c r="G98" i="37"/>
  <c r="H102" i="37"/>
  <c r="F102" i="37"/>
  <c r="D102" i="37"/>
  <c r="C102" i="37"/>
  <c r="G102" i="37"/>
  <c r="H106" i="37"/>
  <c r="F106" i="37"/>
  <c r="D106" i="37"/>
  <c r="C106" i="37"/>
  <c r="G106" i="37"/>
  <c r="H110" i="37"/>
  <c r="F110" i="37"/>
  <c r="D110" i="37"/>
  <c r="C110" i="37"/>
  <c r="G110" i="37"/>
  <c r="H114" i="37"/>
  <c r="F114" i="37"/>
  <c r="D114" i="37"/>
  <c r="C114" i="37"/>
  <c r="G114" i="37"/>
  <c r="H118" i="37"/>
  <c r="F118" i="37"/>
  <c r="D118" i="37"/>
  <c r="C118" i="37"/>
  <c r="G118" i="37"/>
  <c r="H122" i="37"/>
  <c r="F122" i="37"/>
  <c r="D122" i="37"/>
  <c r="C122" i="37"/>
  <c r="G122" i="37"/>
  <c r="H126" i="37"/>
  <c r="F126" i="37"/>
  <c r="D126" i="37"/>
  <c r="C126" i="37"/>
  <c r="G126" i="37"/>
  <c r="E134" i="37"/>
  <c r="C134" i="37"/>
  <c r="E138" i="37"/>
  <c r="C138" i="37"/>
  <c r="E142" i="37"/>
  <c r="C142" i="37"/>
  <c r="E146" i="37"/>
  <c r="C146" i="37"/>
  <c r="E150" i="37"/>
  <c r="C150" i="37"/>
  <c r="E154" i="37"/>
  <c r="C154" i="37"/>
  <c r="E158" i="37"/>
  <c r="C158" i="37"/>
  <c r="E226" i="37"/>
  <c r="C226" i="37"/>
  <c r="E230" i="37"/>
  <c r="C230" i="37"/>
  <c r="E234" i="37"/>
  <c r="C234" i="37"/>
  <c r="E238" i="37"/>
  <c r="C238" i="37"/>
  <c r="E242" i="37"/>
  <c r="C242" i="37"/>
  <c r="E246" i="37"/>
  <c r="C246" i="37"/>
  <c r="E33" i="37"/>
  <c r="C33" i="37"/>
  <c r="E37" i="37"/>
  <c r="C37" i="37"/>
  <c r="E45" i="37"/>
  <c r="C45" i="37"/>
  <c r="E49" i="37"/>
  <c r="C49" i="37"/>
  <c r="E53" i="37"/>
  <c r="C53" i="37"/>
  <c r="E57" i="37"/>
  <c r="C57" i="37"/>
  <c r="E61" i="37"/>
  <c r="C61" i="37"/>
  <c r="H70" i="37"/>
  <c r="F70" i="37"/>
  <c r="D70" i="37"/>
  <c r="C70" i="37"/>
  <c r="H74" i="37"/>
  <c r="F74" i="37"/>
  <c r="D74" i="37"/>
  <c r="C74" i="37"/>
  <c r="G78" i="37"/>
  <c r="H82" i="37"/>
  <c r="F82" i="37"/>
  <c r="D82" i="37"/>
  <c r="C82" i="37"/>
  <c r="H86" i="37"/>
  <c r="F86" i="37"/>
  <c r="D86" i="37"/>
  <c r="C86" i="37"/>
  <c r="H90" i="37"/>
  <c r="F90" i="37"/>
  <c r="D90" i="37"/>
  <c r="G90" i="37"/>
  <c r="H94" i="37"/>
  <c r="F94" i="37"/>
  <c r="D94" i="37"/>
  <c r="C94" i="37"/>
  <c r="E7" i="37"/>
  <c r="C7" i="37"/>
  <c r="E11" i="37"/>
  <c r="C11" i="37"/>
  <c r="E15" i="37"/>
  <c r="C15" i="37"/>
  <c r="F18" i="37"/>
  <c r="E23" i="37"/>
  <c r="C23" i="37"/>
  <c r="E27" i="37"/>
  <c r="C27" i="37"/>
  <c r="D33" i="37"/>
  <c r="D37" i="37"/>
  <c r="D41" i="37"/>
  <c r="D45" i="37"/>
  <c r="D49" i="37"/>
  <c r="D53" i="37"/>
  <c r="D57" i="37"/>
  <c r="D61" i="37"/>
  <c r="J70" i="37"/>
  <c r="L70" i="37"/>
  <c r="E70" i="37"/>
  <c r="H72" i="37"/>
  <c r="F72" i="37"/>
  <c r="D72" i="37"/>
  <c r="C72" i="37"/>
  <c r="G72" i="37"/>
  <c r="J74" i="37"/>
  <c r="L74" i="37"/>
  <c r="E74" i="37"/>
  <c r="H76" i="37"/>
  <c r="F76" i="37"/>
  <c r="D76" i="37"/>
  <c r="C76" i="37"/>
  <c r="G76" i="37"/>
  <c r="J78" i="37"/>
  <c r="L78" i="37"/>
  <c r="E78" i="37"/>
  <c r="H80" i="37"/>
  <c r="F80" i="37"/>
  <c r="D80" i="37"/>
  <c r="C80" i="37"/>
  <c r="G80" i="37"/>
  <c r="J82" i="37"/>
  <c r="L82" i="37"/>
  <c r="E82" i="37"/>
  <c r="H84" i="37"/>
  <c r="F84" i="37"/>
  <c r="D84" i="37"/>
  <c r="C84" i="37"/>
  <c r="G84" i="37"/>
  <c r="J86" i="37"/>
  <c r="L86" i="37"/>
  <c r="E86" i="37"/>
  <c r="H88" i="37"/>
  <c r="F88" i="37"/>
  <c r="D88" i="37"/>
  <c r="C88" i="37"/>
  <c r="G88" i="37"/>
  <c r="J90" i="37"/>
  <c r="L90" i="37"/>
  <c r="E90" i="37"/>
  <c r="H92" i="37"/>
  <c r="F92" i="37"/>
  <c r="D92" i="37"/>
  <c r="C92" i="37"/>
  <c r="G92" i="37"/>
  <c r="J94" i="37"/>
  <c r="L94" i="37"/>
  <c r="E94" i="37"/>
  <c r="I95" i="37"/>
  <c r="E96" i="37" s="1"/>
  <c r="J98" i="37"/>
  <c r="L98" i="37"/>
  <c r="E98" i="37"/>
  <c r="H100" i="37"/>
  <c r="F100" i="37"/>
  <c r="D100" i="37"/>
  <c r="C100" i="37"/>
  <c r="G100" i="37"/>
  <c r="J102" i="37"/>
  <c r="L102" i="37"/>
  <c r="E102" i="37"/>
  <c r="H104" i="37"/>
  <c r="F104" i="37"/>
  <c r="D104" i="37"/>
  <c r="C104" i="37"/>
  <c r="G104" i="37"/>
  <c r="J106" i="37"/>
  <c r="L106" i="37"/>
  <c r="E106" i="37"/>
  <c r="H108" i="37"/>
  <c r="F108" i="37"/>
  <c r="D108" i="37"/>
  <c r="C108" i="37"/>
  <c r="G108" i="37"/>
  <c r="J110" i="37"/>
  <c r="L110" i="37"/>
  <c r="E110" i="37"/>
  <c r="H112" i="37"/>
  <c r="F112" i="37"/>
  <c r="D112" i="37"/>
  <c r="C112" i="37"/>
  <c r="G112" i="37"/>
  <c r="J114" i="37"/>
  <c r="L114" i="37"/>
  <c r="E114" i="37"/>
  <c r="H116" i="37"/>
  <c r="F116" i="37"/>
  <c r="D116" i="37"/>
  <c r="C116" i="37"/>
  <c r="G116" i="37"/>
  <c r="J118" i="37"/>
  <c r="L118" i="37"/>
  <c r="E118" i="37"/>
  <c r="H120" i="37"/>
  <c r="F120" i="37"/>
  <c r="D120" i="37"/>
  <c r="C120" i="37"/>
  <c r="G120" i="37"/>
  <c r="J122" i="37"/>
  <c r="L122" i="37"/>
  <c r="E122" i="37"/>
  <c r="H124" i="37"/>
  <c r="F124" i="37"/>
  <c r="D124" i="37"/>
  <c r="C124" i="37"/>
  <c r="G124" i="37"/>
  <c r="J126" i="37"/>
  <c r="L126" i="37"/>
  <c r="E126" i="37"/>
  <c r="H128" i="37"/>
  <c r="F128" i="37"/>
  <c r="D128" i="37"/>
  <c r="C128" i="37"/>
  <c r="G128" i="37"/>
  <c r="D134" i="37"/>
  <c r="D138" i="37"/>
  <c r="D142" i="37"/>
  <c r="D146" i="37"/>
  <c r="D150" i="37"/>
  <c r="D154" i="37"/>
  <c r="D158" i="37"/>
  <c r="F159" i="37"/>
  <c r="E162" i="37"/>
  <c r="C162" i="37"/>
  <c r="E166" i="37"/>
  <c r="C166" i="37"/>
  <c r="E170" i="37"/>
  <c r="C170" i="37"/>
  <c r="E174" i="37"/>
  <c r="C174" i="37"/>
  <c r="E178" i="37"/>
  <c r="C178" i="37"/>
  <c r="E182" i="37"/>
  <c r="C182" i="37"/>
  <c r="E186" i="37"/>
  <c r="C186" i="37"/>
  <c r="E190" i="37"/>
  <c r="C190" i="37"/>
  <c r="E198" i="37"/>
  <c r="C198" i="37"/>
  <c r="E202" i="37"/>
  <c r="C202" i="37"/>
  <c r="E206" i="37"/>
  <c r="C206" i="37"/>
  <c r="E210" i="37"/>
  <c r="C210" i="37"/>
  <c r="E214" i="37"/>
  <c r="C214" i="37"/>
  <c r="E218" i="37"/>
  <c r="C218" i="37"/>
  <c r="E222" i="37"/>
  <c r="C222" i="37"/>
  <c r="D226" i="37"/>
  <c r="D230" i="37"/>
  <c r="D234" i="37"/>
  <c r="D238" i="37"/>
  <c r="D242" i="37"/>
  <c r="D246" i="37"/>
  <c r="F425" i="37"/>
  <c r="G657" i="37"/>
  <c r="E657" i="37"/>
  <c r="C657" i="37"/>
  <c r="H657" i="37"/>
  <c r="F657" i="37"/>
  <c r="D657" i="37"/>
  <c r="G661" i="37"/>
  <c r="E661" i="37"/>
  <c r="C661" i="37"/>
  <c r="H661" i="37"/>
  <c r="F661" i="37"/>
  <c r="D661" i="37"/>
  <c r="G665" i="37"/>
  <c r="E665" i="37"/>
  <c r="C665" i="37"/>
  <c r="H665" i="37"/>
  <c r="F665" i="37"/>
  <c r="D665" i="37"/>
  <c r="G669" i="37"/>
  <c r="E669" i="37"/>
  <c r="C669" i="37"/>
  <c r="H669" i="37"/>
  <c r="F669" i="37"/>
  <c r="D669" i="37"/>
  <c r="G673" i="37"/>
  <c r="E673" i="37"/>
  <c r="C673" i="37"/>
  <c r="H673" i="37"/>
  <c r="F673" i="37"/>
  <c r="D673" i="37"/>
  <c r="G677" i="37"/>
  <c r="E677" i="37"/>
  <c r="C677" i="37"/>
  <c r="H677" i="37"/>
  <c r="F677" i="37"/>
  <c r="D677" i="37"/>
  <c r="G681" i="37"/>
  <c r="E681" i="37"/>
  <c r="C681" i="37"/>
  <c r="H681" i="37"/>
  <c r="F681" i="37"/>
  <c r="D681" i="37"/>
  <c r="G685" i="37"/>
  <c r="E685" i="37"/>
  <c r="C685" i="37"/>
  <c r="H685" i="37"/>
  <c r="F685" i="37"/>
  <c r="D685" i="37"/>
  <c r="G689" i="37"/>
  <c r="E689" i="37"/>
  <c r="C689" i="37"/>
  <c r="H689" i="37"/>
  <c r="F689" i="37"/>
  <c r="D689" i="37"/>
  <c r="G623" i="37"/>
  <c r="E623" i="37"/>
  <c r="C623" i="37"/>
  <c r="F623" i="37"/>
  <c r="D623" i="37"/>
  <c r="G625" i="37"/>
  <c r="E625" i="37"/>
  <c r="C625" i="37"/>
  <c r="F625" i="37"/>
  <c r="D625" i="37"/>
  <c r="G693" i="37"/>
  <c r="E693" i="37"/>
  <c r="C693" i="37"/>
  <c r="H693" i="37"/>
  <c r="F693" i="37"/>
  <c r="D693" i="37"/>
  <c r="G627" i="37"/>
  <c r="E627" i="37"/>
  <c r="C627" i="37"/>
  <c r="F627" i="37"/>
  <c r="D627" i="37"/>
  <c r="G629" i="37"/>
  <c r="E629" i="37"/>
  <c r="C629" i="37"/>
  <c r="F629" i="37"/>
  <c r="D629" i="37"/>
  <c r="G697" i="37"/>
  <c r="E697" i="37"/>
  <c r="C697" i="37"/>
  <c r="H697" i="37"/>
  <c r="F697" i="37"/>
  <c r="D697" i="37"/>
  <c r="G631" i="37"/>
  <c r="E631" i="37"/>
  <c r="C631" i="37"/>
  <c r="F631" i="37"/>
  <c r="D631" i="37"/>
  <c r="G633" i="37"/>
  <c r="E633" i="37"/>
  <c r="C633" i="37"/>
  <c r="F633" i="37"/>
  <c r="D633" i="37"/>
  <c r="G701" i="37"/>
  <c r="E701" i="37"/>
  <c r="C701" i="37"/>
  <c r="H701" i="37"/>
  <c r="F701" i="37"/>
  <c r="D701" i="37"/>
  <c r="G635" i="37"/>
  <c r="E635" i="37"/>
  <c r="C635" i="37"/>
  <c r="F635" i="37"/>
  <c r="D635" i="37"/>
  <c r="G637" i="37"/>
  <c r="E637" i="37"/>
  <c r="C637" i="37"/>
  <c r="F637" i="37"/>
  <c r="D637" i="37"/>
  <c r="G705" i="37"/>
  <c r="E705" i="37"/>
  <c r="C705" i="37"/>
  <c r="H705" i="37"/>
  <c r="F705" i="37"/>
  <c r="D705" i="37"/>
  <c r="G639" i="37"/>
  <c r="E639" i="37"/>
  <c r="C639" i="37"/>
  <c r="F639" i="37"/>
  <c r="D639" i="37"/>
  <c r="G641" i="37"/>
  <c r="E641" i="37"/>
  <c r="C641" i="37"/>
  <c r="F641" i="37"/>
  <c r="D641" i="37"/>
  <c r="G709" i="37"/>
  <c r="E709" i="37"/>
  <c r="C709" i="37"/>
  <c r="H709" i="37"/>
  <c r="F709" i="37"/>
  <c r="D709" i="37"/>
  <c r="G643" i="37"/>
  <c r="E643" i="37"/>
  <c r="C643" i="37"/>
  <c r="F643" i="37"/>
  <c r="D643" i="37"/>
  <c r="G645" i="37"/>
  <c r="E645" i="37"/>
  <c r="C645" i="37"/>
  <c r="F645" i="37"/>
  <c r="D645" i="37"/>
  <c r="G713" i="37"/>
  <c r="E713" i="37"/>
  <c r="C713" i="37"/>
  <c r="H713" i="37"/>
  <c r="F713" i="37"/>
  <c r="D713" i="37"/>
  <c r="G647" i="37"/>
  <c r="E647" i="37"/>
  <c r="C647" i="37"/>
  <c r="F647" i="37"/>
  <c r="D647" i="37"/>
  <c r="D250" i="37"/>
  <c r="D263" i="37"/>
  <c r="D267" i="37"/>
  <c r="D271" i="37"/>
  <c r="D275" i="37"/>
  <c r="D279" i="37"/>
  <c r="D283" i="37"/>
  <c r="F283" i="37"/>
  <c r="F287" i="37"/>
  <c r="J288" i="37"/>
  <c r="D293" i="37"/>
  <c r="F293" i="37"/>
  <c r="D297" i="37"/>
  <c r="D301" i="37"/>
  <c r="F301" i="37"/>
  <c r="F305" i="37"/>
  <c r="D309" i="37"/>
  <c r="F309" i="37"/>
  <c r="D313" i="37"/>
  <c r="F313" i="37"/>
  <c r="L95" i="37"/>
  <c r="C250" i="37"/>
  <c r="C254" i="37"/>
  <c r="E254" i="37"/>
  <c r="C263" i="37"/>
  <c r="E263" i="37"/>
  <c r="G263" i="37"/>
  <c r="D265" i="37"/>
  <c r="C267" i="37"/>
  <c r="E267" i="37"/>
  <c r="G267" i="37"/>
  <c r="D269" i="37"/>
  <c r="C271" i="37"/>
  <c r="E271" i="37"/>
  <c r="G271" i="37"/>
  <c r="D273" i="37"/>
  <c r="C275" i="37"/>
  <c r="E275" i="37"/>
  <c r="G275" i="37"/>
  <c r="D277" i="37"/>
  <c r="C279" i="37"/>
  <c r="E279" i="37"/>
  <c r="G279" i="37"/>
  <c r="D281" i="37"/>
  <c r="C283" i="37"/>
  <c r="E283" i="37"/>
  <c r="D285" i="37"/>
  <c r="C287" i="37"/>
  <c r="E287" i="37"/>
  <c r="G287" i="37"/>
  <c r="I288" i="37"/>
  <c r="D291" i="37"/>
  <c r="C293" i="37"/>
  <c r="E293" i="37"/>
  <c r="D295" i="37"/>
  <c r="C297" i="37"/>
  <c r="E297" i="37"/>
  <c r="G297" i="37"/>
  <c r="D299" i="37"/>
  <c r="C301" i="37"/>
  <c r="E301" i="37"/>
  <c r="D303" i="37"/>
  <c r="C305" i="37"/>
  <c r="E305" i="37"/>
  <c r="G305" i="37"/>
  <c r="D307" i="37"/>
  <c r="C309" i="37"/>
  <c r="E309" i="37"/>
  <c r="D311" i="37"/>
  <c r="C313" i="37"/>
  <c r="E313" i="37"/>
  <c r="D315" i="37"/>
  <c r="C317" i="37"/>
  <c r="E317" i="37"/>
  <c r="G317" i="37"/>
  <c r="D319" i="37"/>
  <c r="C321" i="37"/>
  <c r="E321" i="37"/>
  <c r="G321" i="37"/>
  <c r="C328" i="37"/>
  <c r="E328" i="37"/>
  <c r="C330" i="37"/>
  <c r="E330" i="37"/>
  <c r="C332" i="37"/>
  <c r="E332" i="37"/>
  <c r="C334" i="37"/>
  <c r="E334" i="37"/>
  <c r="C336" i="37"/>
  <c r="E336" i="37"/>
  <c r="C338" i="37"/>
  <c r="E338" i="37"/>
  <c r="C340" i="37"/>
  <c r="E340" i="37"/>
  <c r="C342" i="37"/>
  <c r="E342" i="37"/>
  <c r="C344" i="37"/>
  <c r="E344" i="37"/>
  <c r="C346" i="37"/>
  <c r="E346" i="37"/>
  <c r="C348" i="37"/>
  <c r="E348" i="37"/>
  <c r="C350" i="37"/>
  <c r="E350" i="37"/>
  <c r="C352" i="37"/>
  <c r="E352" i="37"/>
  <c r="I353" i="37"/>
  <c r="F354" i="37" s="1"/>
  <c r="K353" i="37"/>
  <c r="C356" i="37"/>
  <c r="E356" i="37"/>
  <c r="C358" i="37"/>
  <c r="E358" i="37"/>
  <c r="C360" i="37"/>
  <c r="E360" i="37"/>
  <c r="C362" i="37"/>
  <c r="E362" i="37"/>
  <c r="C364" i="37"/>
  <c r="E364" i="37"/>
  <c r="C366" i="37"/>
  <c r="E366" i="37"/>
  <c r="C368" i="37"/>
  <c r="E368" i="37"/>
  <c r="C370" i="37"/>
  <c r="E370" i="37"/>
  <c r="C372" i="37"/>
  <c r="E372" i="37"/>
  <c r="C374" i="37"/>
  <c r="E374" i="37"/>
  <c r="C376" i="37"/>
  <c r="E376" i="37"/>
  <c r="C378" i="37"/>
  <c r="E378" i="37"/>
  <c r="C380" i="37"/>
  <c r="E380" i="37"/>
  <c r="C382" i="37"/>
  <c r="E382" i="37"/>
  <c r="C384" i="37"/>
  <c r="E384" i="37"/>
  <c r="C386" i="37"/>
  <c r="E386" i="37"/>
  <c r="C395" i="37"/>
  <c r="E395" i="37"/>
  <c r="C399" i="37"/>
  <c r="E399" i="37"/>
  <c r="C403" i="37"/>
  <c r="E403" i="37"/>
  <c r="C407" i="37"/>
  <c r="E407" i="37"/>
  <c r="C411" i="37"/>
  <c r="E411" i="37"/>
  <c r="C415" i="37"/>
  <c r="E415" i="37"/>
  <c r="C423" i="37"/>
  <c r="E423" i="37"/>
  <c r="C427" i="37"/>
  <c r="E427" i="37"/>
  <c r="C431" i="37"/>
  <c r="E431" i="37"/>
  <c r="C435" i="37"/>
  <c r="E435" i="37"/>
  <c r="C439" i="37"/>
  <c r="E439" i="37"/>
  <c r="C443" i="37"/>
  <c r="E443" i="37"/>
  <c r="C447" i="37"/>
  <c r="E447" i="37"/>
  <c r="C451" i="37"/>
  <c r="E451" i="37"/>
  <c r="C459" i="37"/>
  <c r="E459" i="37"/>
  <c r="C463" i="37"/>
  <c r="E463" i="37"/>
  <c r="C467" i="37"/>
  <c r="E467" i="37"/>
  <c r="C471" i="37"/>
  <c r="E471" i="37"/>
  <c r="C475" i="37"/>
  <c r="E475" i="37"/>
  <c r="C479" i="37"/>
  <c r="E479" i="37"/>
  <c r="F482" i="37"/>
  <c r="D483" i="37" s="1"/>
  <c r="C485" i="37"/>
  <c r="E485" i="37"/>
  <c r="C489" i="37"/>
  <c r="E489" i="37"/>
  <c r="C493" i="37"/>
  <c r="E493" i="37"/>
  <c r="C497" i="37"/>
  <c r="E497" i="37"/>
  <c r="C501" i="37"/>
  <c r="E501" i="37"/>
  <c r="C505" i="37"/>
  <c r="E505" i="37"/>
  <c r="C509" i="37"/>
  <c r="E509" i="37"/>
  <c r="C513" i="37"/>
  <c r="E513" i="37"/>
  <c r="D523" i="37"/>
  <c r="F523" i="37"/>
  <c r="H523" i="37"/>
  <c r="L523" i="37"/>
  <c r="D525" i="37"/>
  <c r="F525" i="37"/>
  <c r="H525" i="37"/>
  <c r="D527" i="37"/>
  <c r="F527" i="37"/>
  <c r="H527" i="37"/>
  <c r="L527" i="37"/>
  <c r="D529" i="37"/>
  <c r="F529" i="37"/>
  <c r="H529" i="37"/>
  <c r="D531" i="37"/>
  <c r="F531" i="37"/>
  <c r="H531" i="37"/>
  <c r="L531" i="37"/>
  <c r="D533" i="37"/>
  <c r="F533" i="37"/>
  <c r="H533" i="37"/>
  <c r="D535" i="37"/>
  <c r="F535" i="37"/>
  <c r="H535" i="37"/>
  <c r="L535" i="37"/>
  <c r="D537" i="37"/>
  <c r="F537" i="37"/>
  <c r="H537" i="37"/>
  <c r="D539" i="37"/>
  <c r="F539" i="37"/>
  <c r="H539" i="37"/>
  <c r="L539" i="37"/>
  <c r="D541" i="37"/>
  <c r="F541" i="37"/>
  <c r="H541" i="37"/>
  <c r="D543" i="37"/>
  <c r="F543" i="37"/>
  <c r="H543" i="37"/>
  <c r="L543" i="37"/>
  <c r="D545" i="37"/>
  <c r="F545" i="37"/>
  <c r="H545" i="37"/>
  <c r="D547" i="37"/>
  <c r="F547" i="37"/>
  <c r="H547" i="37"/>
  <c r="L547" i="37"/>
  <c r="J548" i="37"/>
  <c r="L548" i="37"/>
  <c r="D551" i="37"/>
  <c r="F551" i="37"/>
  <c r="H551" i="37"/>
  <c r="L551" i="37"/>
  <c r="D553" i="37"/>
  <c r="F553" i="37"/>
  <c r="H553" i="37"/>
  <c r="D555" i="37"/>
  <c r="F555" i="37"/>
  <c r="H555" i="37"/>
  <c r="L555" i="37"/>
  <c r="D557" i="37"/>
  <c r="F557" i="37"/>
  <c r="H557" i="37"/>
  <c r="J557" i="37"/>
  <c r="D559" i="37"/>
  <c r="F559" i="37"/>
  <c r="H559" i="37"/>
  <c r="J559" i="37"/>
  <c r="L559" i="37"/>
  <c r="D561" i="37"/>
  <c r="F561" i="37"/>
  <c r="H561" i="37"/>
  <c r="J561" i="37"/>
  <c r="D563" i="37"/>
  <c r="F563" i="37"/>
  <c r="H563" i="37"/>
  <c r="J563" i="37"/>
  <c r="L563" i="37"/>
  <c r="D565" i="37"/>
  <c r="F565" i="37"/>
  <c r="H565" i="37"/>
  <c r="J565" i="37"/>
  <c r="D567" i="37"/>
  <c r="F567" i="37"/>
  <c r="H567" i="37"/>
  <c r="J567" i="37"/>
  <c r="L567" i="37"/>
  <c r="D569" i="37"/>
  <c r="F569" i="37"/>
  <c r="H569" i="37"/>
  <c r="J569" i="37"/>
  <c r="D571" i="37"/>
  <c r="F571" i="37"/>
  <c r="H571" i="37"/>
  <c r="J571" i="37"/>
  <c r="L571" i="37"/>
  <c r="D573" i="37"/>
  <c r="F573" i="37"/>
  <c r="H573" i="37"/>
  <c r="J573" i="37"/>
  <c r="D575" i="37"/>
  <c r="F575" i="37"/>
  <c r="H575" i="37"/>
  <c r="J575" i="37"/>
  <c r="L575" i="37"/>
  <c r="D577" i="37"/>
  <c r="F577" i="37"/>
  <c r="H577" i="37"/>
  <c r="J577" i="37"/>
  <c r="D579" i="37"/>
  <c r="F579" i="37"/>
  <c r="H579" i="37"/>
  <c r="J579" i="37"/>
  <c r="L579" i="37"/>
  <c r="D581" i="37"/>
  <c r="F581" i="37"/>
  <c r="H581" i="37"/>
  <c r="J581" i="37"/>
  <c r="C589" i="37"/>
  <c r="E589" i="37"/>
  <c r="G589" i="37"/>
  <c r="G591" i="37"/>
  <c r="C593" i="37"/>
  <c r="E593" i="37"/>
  <c r="G593" i="37"/>
  <c r="C595" i="37"/>
  <c r="C597" i="37"/>
  <c r="E597" i="37"/>
  <c r="G597" i="37"/>
  <c r="C601" i="37"/>
  <c r="E601" i="37"/>
  <c r="G601" i="37"/>
  <c r="C603" i="37"/>
  <c r="C605" i="37"/>
  <c r="E605" i="37"/>
  <c r="G605" i="37"/>
  <c r="G607" i="37"/>
  <c r="C609" i="37"/>
  <c r="E609" i="37"/>
  <c r="G609" i="37"/>
  <c r="G611" i="37"/>
  <c r="C613" i="37"/>
  <c r="E613" i="37"/>
  <c r="G613" i="37"/>
  <c r="C619" i="37"/>
  <c r="E619" i="37"/>
  <c r="G619" i="37"/>
  <c r="C659" i="37"/>
  <c r="E659" i="37"/>
  <c r="G659" i="37"/>
  <c r="E663" i="37"/>
  <c r="C675" i="37"/>
  <c r="E675" i="37"/>
  <c r="G675" i="37"/>
  <c r="C679" i="37"/>
  <c r="G687" i="37"/>
  <c r="C695" i="37"/>
  <c r="E695" i="37"/>
  <c r="G695" i="37"/>
  <c r="E699" i="37"/>
  <c r="C703" i="37"/>
  <c r="E703" i="37"/>
  <c r="G703" i="37"/>
  <c r="C711" i="37"/>
  <c r="E711" i="37"/>
  <c r="G711" i="37"/>
  <c r="G715" i="37"/>
  <c r="C724" i="37"/>
  <c r="E724" i="37"/>
  <c r="C726" i="37"/>
  <c r="E726" i="37"/>
  <c r="C728" i="37"/>
  <c r="E728" i="37"/>
  <c r="C730" i="37"/>
  <c r="E730" i="37"/>
  <c r="C732" i="37"/>
  <c r="E732" i="37"/>
  <c r="C734" i="37"/>
  <c r="E734" i="37"/>
  <c r="C736" i="37"/>
  <c r="E736" i="37"/>
  <c r="C738" i="37"/>
  <c r="E738" i="37"/>
  <c r="C740" i="37"/>
  <c r="E740" i="37"/>
  <c r="C742" i="37"/>
  <c r="E742" i="37"/>
  <c r="C744" i="37"/>
  <c r="E744" i="37"/>
  <c r="C746" i="37"/>
  <c r="E746" i="37"/>
  <c r="C748" i="37"/>
  <c r="E748" i="37"/>
  <c r="C750" i="37"/>
  <c r="E750" i="37"/>
  <c r="C752" i="37"/>
  <c r="E752" i="37"/>
  <c r="C754" i="37"/>
  <c r="E754" i="37"/>
  <c r="C756" i="37"/>
  <c r="E756" i="37"/>
  <c r="C758" i="37"/>
  <c r="E758" i="37"/>
  <c r="C760" i="37"/>
  <c r="E760" i="37"/>
  <c r="C762" i="37"/>
  <c r="E762" i="37"/>
  <c r="C764" i="37"/>
  <c r="E764" i="37"/>
  <c r="C766" i="37"/>
  <c r="E766" i="37"/>
  <c r="C768" i="37"/>
  <c r="E768" i="37"/>
  <c r="C770" i="37"/>
  <c r="E770" i="37"/>
  <c r="C772" i="37"/>
  <c r="E772" i="37"/>
  <c r="C774" i="37"/>
  <c r="E774" i="37"/>
  <c r="C776" i="37"/>
  <c r="E776" i="37"/>
  <c r="C778" i="37"/>
  <c r="E778" i="37"/>
  <c r="C780" i="37"/>
  <c r="E780" i="37"/>
  <c r="C782" i="37"/>
  <c r="E782" i="37"/>
  <c r="C789" i="37"/>
  <c r="E789" i="37"/>
  <c r="C791" i="37"/>
  <c r="E791" i="37"/>
  <c r="C793" i="37"/>
  <c r="E793" i="37"/>
  <c r="C795" i="37"/>
  <c r="E795" i="37"/>
  <c r="C797" i="37"/>
  <c r="E797" i="37"/>
  <c r="C799" i="37"/>
  <c r="E799" i="37"/>
  <c r="C801" i="37"/>
  <c r="E801" i="37"/>
  <c r="C803" i="37"/>
  <c r="E803" i="37"/>
  <c r="C805" i="37"/>
  <c r="E805" i="37"/>
  <c r="C807" i="37"/>
  <c r="E807" i="37"/>
  <c r="C809" i="37"/>
  <c r="E809" i="37"/>
  <c r="C811" i="37"/>
  <c r="E811" i="37"/>
  <c r="C813" i="37"/>
  <c r="E813" i="37"/>
  <c r="C815" i="37"/>
  <c r="E815" i="37"/>
  <c r="C817" i="37"/>
  <c r="E817" i="37"/>
  <c r="C819" i="37"/>
  <c r="E819" i="37"/>
  <c r="C821" i="37"/>
  <c r="E821" i="37"/>
  <c r="C823" i="37"/>
  <c r="E823" i="37"/>
  <c r="C825" i="37"/>
  <c r="E825" i="37"/>
  <c r="C827" i="37"/>
  <c r="E827" i="37"/>
  <c r="C829" i="37"/>
  <c r="E829" i="37"/>
  <c r="C831" i="37"/>
  <c r="E831" i="37"/>
  <c r="C833" i="37"/>
  <c r="E833" i="37"/>
  <c r="C835" i="37"/>
  <c r="E835" i="37"/>
  <c r="C837" i="37"/>
  <c r="E837" i="37"/>
  <c r="C839" i="37"/>
  <c r="E839" i="37"/>
  <c r="C841" i="37"/>
  <c r="E841" i="37"/>
  <c r="C843" i="37"/>
  <c r="E843" i="37"/>
  <c r="C845" i="37"/>
  <c r="E845" i="37"/>
  <c r="C847" i="37"/>
  <c r="E847" i="37"/>
  <c r="C856" i="37"/>
  <c r="E856" i="37"/>
  <c r="C860" i="37"/>
  <c r="E860" i="37"/>
  <c r="C864" i="37"/>
  <c r="E864" i="37"/>
  <c r="C868" i="37"/>
  <c r="E868" i="37"/>
  <c r="C872" i="37"/>
  <c r="E872" i="37"/>
  <c r="C876" i="37"/>
  <c r="E876" i="37"/>
  <c r="C880" i="37"/>
  <c r="E880" i="37"/>
  <c r="C884" i="37"/>
  <c r="E884" i="37"/>
  <c r="C888" i="37"/>
  <c r="E888" i="37"/>
  <c r="C892" i="37"/>
  <c r="E892" i="37"/>
  <c r="C896" i="37"/>
  <c r="E896" i="37"/>
  <c r="C900" i="37"/>
  <c r="E900" i="37"/>
  <c r="C904" i="37"/>
  <c r="E904" i="37"/>
  <c r="C908" i="37"/>
  <c r="E908" i="37"/>
  <c r="C912" i="37"/>
  <c r="E912" i="37"/>
  <c r="C919" i="37"/>
  <c r="E919" i="37"/>
  <c r="C921" i="37"/>
  <c r="E921" i="37"/>
  <c r="C923" i="37"/>
  <c r="E923" i="37"/>
  <c r="C925" i="37"/>
  <c r="E925" i="37"/>
  <c r="C927" i="37"/>
  <c r="E927" i="37"/>
  <c r="C929" i="37"/>
  <c r="E929" i="37"/>
  <c r="C931" i="37"/>
  <c r="E931" i="37"/>
  <c r="C933" i="37"/>
  <c r="E933" i="37"/>
  <c r="C935" i="37"/>
  <c r="E935" i="37"/>
  <c r="C937" i="37"/>
  <c r="E937" i="37"/>
  <c r="C939" i="37"/>
  <c r="E939" i="37"/>
  <c r="C941" i="37"/>
  <c r="E941" i="37"/>
  <c r="C943" i="37"/>
  <c r="E943" i="37"/>
  <c r="C945" i="37"/>
  <c r="E945" i="37"/>
  <c r="C947" i="37"/>
  <c r="E947" i="37"/>
  <c r="C949" i="37"/>
  <c r="E949" i="37"/>
  <c r="C951" i="37"/>
  <c r="E951" i="37"/>
  <c r="C953" i="37"/>
  <c r="E953" i="37"/>
  <c r="C955" i="37"/>
  <c r="E955" i="37"/>
  <c r="C957" i="37"/>
  <c r="E957" i="37"/>
  <c r="C959" i="37"/>
  <c r="E959" i="37"/>
  <c r="C961" i="37"/>
  <c r="E961" i="37"/>
  <c r="C963" i="37"/>
  <c r="E963" i="37"/>
  <c r="C965" i="37"/>
  <c r="E965" i="37"/>
  <c r="C967" i="37"/>
  <c r="E967" i="37"/>
  <c r="C969" i="37"/>
  <c r="E969" i="37"/>
  <c r="C971" i="37"/>
  <c r="E971" i="37"/>
  <c r="C973" i="37"/>
  <c r="E973" i="37"/>
  <c r="C975" i="37"/>
  <c r="E975" i="37"/>
  <c r="C977" i="37"/>
  <c r="E977" i="37"/>
  <c r="C984" i="37"/>
  <c r="E984" i="37"/>
  <c r="C986" i="37"/>
  <c r="E986" i="37"/>
  <c r="C988" i="37"/>
  <c r="E988" i="37"/>
  <c r="C990" i="37"/>
  <c r="E990" i="37"/>
  <c r="C992" i="37"/>
  <c r="E992" i="37"/>
  <c r="C994" i="37"/>
  <c r="E994" i="37"/>
  <c r="C996" i="37"/>
  <c r="E996" i="37"/>
  <c r="C998" i="37"/>
  <c r="E998" i="37"/>
  <c r="C1000" i="37"/>
  <c r="E1000" i="37"/>
  <c r="C1002" i="37"/>
  <c r="E1002" i="37"/>
  <c r="C1004" i="37"/>
  <c r="E1004" i="37"/>
  <c r="C1006" i="37"/>
  <c r="E1006" i="37"/>
  <c r="C1008" i="37"/>
  <c r="E1008" i="37"/>
  <c r="C1010" i="37"/>
  <c r="E1010" i="37"/>
  <c r="C1012" i="37"/>
  <c r="E1012" i="37"/>
  <c r="C1014" i="37"/>
  <c r="E1014" i="37"/>
  <c r="C1016" i="37"/>
  <c r="E1016" i="37"/>
  <c r="C1018" i="37"/>
  <c r="E1018" i="37"/>
  <c r="C1020" i="37"/>
  <c r="E1020" i="37"/>
  <c r="C1022" i="37"/>
  <c r="E1022" i="37"/>
  <c r="C1024" i="37"/>
  <c r="E1024" i="37"/>
  <c r="C1026" i="37"/>
  <c r="E1026" i="37"/>
  <c r="C1028" i="37"/>
  <c r="E1028" i="37"/>
  <c r="C1030" i="37"/>
  <c r="E1030" i="37"/>
  <c r="C1032" i="37"/>
  <c r="E1032" i="37"/>
  <c r="C1034" i="37"/>
  <c r="E1034" i="37"/>
  <c r="C1036" i="37"/>
  <c r="E1036" i="37"/>
  <c r="C1038" i="37"/>
  <c r="E1038" i="37"/>
  <c r="C1040" i="37"/>
  <c r="E1040" i="37"/>
  <c r="C1042" i="37"/>
  <c r="E1042" i="37"/>
  <c r="C1049" i="37"/>
  <c r="E1049" i="37"/>
  <c r="C1051" i="37"/>
  <c r="E1051" i="37"/>
  <c r="C1053" i="37"/>
  <c r="E1053" i="37"/>
  <c r="C1055" i="37"/>
  <c r="E1055" i="37"/>
  <c r="C1057" i="37"/>
  <c r="E1057" i="37"/>
  <c r="C1059" i="37"/>
  <c r="E1059" i="37"/>
  <c r="C1061" i="37"/>
  <c r="E1061" i="37"/>
  <c r="C1063" i="37"/>
  <c r="E1063" i="37"/>
  <c r="C1065" i="37"/>
  <c r="E1065" i="37"/>
  <c r="C1067" i="37"/>
  <c r="E1067" i="37"/>
  <c r="C1069" i="37"/>
  <c r="E1069" i="37"/>
  <c r="C1071" i="37"/>
  <c r="E1071" i="37"/>
  <c r="C1073" i="37"/>
  <c r="E1073" i="37"/>
  <c r="C1075" i="37"/>
  <c r="E1075" i="37"/>
  <c r="C1077" i="37"/>
  <c r="E1077" i="37"/>
  <c r="C1079" i="37"/>
  <c r="E1079" i="37"/>
  <c r="C1081" i="37"/>
  <c r="E1081" i="37"/>
  <c r="C1083" i="37"/>
  <c r="E1083" i="37"/>
  <c r="C1085" i="37"/>
  <c r="E1085" i="37"/>
  <c r="C1087" i="37"/>
  <c r="E1087" i="37"/>
  <c r="C1089" i="37"/>
  <c r="E1089" i="37"/>
  <c r="C1091" i="37"/>
  <c r="E1091" i="37"/>
  <c r="C1093" i="37"/>
  <c r="E1093" i="37"/>
  <c r="C1095" i="37"/>
  <c r="E1095" i="37"/>
  <c r="C1097" i="37"/>
  <c r="E1097" i="37"/>
  <c r="C1099" i="37"/>
  <c r="E1099" i="37"/>
  <c r="C1101" i="37"/>
  <c r="E1101" i="37"/>
  <c r="C1103" i="37"/>
  <c r="E1103" i="37"/>
  <c r="C1105" i="37"/>
  <c r="E1105" i="37"/>
  <c r="C1107" i="37"/>
  <c r="E1107" i="37"/>
  <c r="C1116" i="37"/>
  <c r="E1116" i="37"/>
  <c r="C1120" i="37"/>
  <c r="E1120" i="37"/>
  <c r="C1124" i="37"/>
  <c r="E1124" i="37"/>
  <c r="C1128" i="37"/>
  <c r="E1128" i="37"/>
  <c r="C1132" i="37"/>
  <c r="E1132" i="37"/>
  <c r="C1136" i="37"/>
  <c r="E1136" i="37"/>
  <c r="C1140" i="37"/>
  <c r="E1140" i="37"/>
  <c r="C1144" i="37"/>
  <c r="E1144" i="37"/>
  <c r="C1148" i="37"/>
  <c r="E1148" i="37"/>
  <c r="C1152" i="37"/>
  <c r="E1152" i="37"/>
  <c r="C1156" i="37"/>
  <c r="E1156" i="37"/>
  <c r="C1160" i="37"/>
  <c r="E1160" i="37"/>
  <c r="C1164" i="37"/>
  <c r="E1164" i="37"/>
  <c r="C1168" i="37"/>
  <c r="E1168" i="37"/>
  <c r="C1172" i="37"/>
  <c r="E1172" i="37"/>
  <c r="D1179" i="37"/>
  <c r="F1179" i="37"/>
  <c r="D1181" i="37"/>
  <c r="F1181" i="37"/>
  <c r="D1183" i="37"/>
  <c r="F1183" i="37"/>
  <c r="D1185" i="37"/>
  <c r="F1185" i="37"/>
  <c r="D1187" i="37"/>
  <c r="F1187" i="37"/>
  <c r="D1189" i="37"/>
  <c r="F1189" i="37"/>
  <c r="D1191" i="37"/>
  <c r="F1191" i="37"/>
  <c r="D1193" i="37"/>
  <c r="F1193" i="37"/>
  <c r="D1195" i="37"/>
  <c r="F1195" i="37"/>
  <c r="D1197" i="37"/>
  <c r="F1197" i="37"/>
  <c r="D1199" i="37"/>
  <c r="F1199" i="37"/>
  <c r="D1201" i="37"/>
  <c r="F1201" i="37"/>
  <c r="D1203" i="37"/>
  <c r="F1203" i="37"/>
  <c r="D1205" i="37"/>
  <c r="F1205" i="37"/>
  <c r="D1207" i="37"/>
  <c r="F1207" i="37"/>
  <c r="D1209" i="37"/>
  <c r="F1209" i="37"/>
  <c r="D1211" i="37"/>
  <c r="F1211" i="37"/>
  <c r="D1213" i="37"/>
  <c r="F1213" i="37"/>
  <c r="D1215" i="37"/>
  <c r="F1215" i="37"/>
  <c r="D1217" i="37"/>
  <c r="F1217" i="37"/>
  <c r="D1219" i="37"/>
  <c r="F1219" i="37"/>
  <c r="D1221" i="37"/>
  <c r="F1221" i="37"/>
  <c r="D1223" i="37"/>
  <c r="F1223" i="37"/>
  <c r="D1225" i="37"/>
  <c r="F1225" i="37"/>
  <c r="D1227" i="37"/>
  <c r="F1227" i="37"/>
  <c r="D1229" i="37"/>
  <c r="F1229" i="37"/>
  <c r="D1231" i="37"/>
  <c r="F1231" i="37"/>
  <c r="D1233" i="37"/>
  <c r="F1233" i="37"/>
  <c r="D1235" i="37"/>
  <c r="F1235" i="37"/>
  <c r="D1237" i="37"/>
  <c r="F1237" i="37"/>
  <c r="C1244" i="37"/>
  <c r="E1244" i="37"/>
  <c r="C1246" i="37"/>
  <c r="E1246" i="37"/>
  <c r="C1248" i="37"/>
  <c r="E1248" i="37"/>
  <c r="C1250" i="37"/>
  <c r="E1250" i="37"/>
  <c r="C1252" i="37"/>
  <c r="E1252" i="37"/>
  <c r="C1254" i="37"/>
  <c r="E1254" i="37"/>
  <c r="C1256" i="37"/>
  <c r="E1256" i="37"/>
  <c r="C1258" i="37"/>
  <c r="E1258" i="37"/>
  <c r="C1260" i="37"/>
  <c r="E1260" i="37"/>
  <c r="C1262" i="37"/>
  <c r="E1262" i="37"/>
  <c r="C1264" i="37"/>
  <c r="E1264" i="37"/>
  <c r="C1266" i="37"/>
  <c r="E1266" i="37"/>
  <c r="C1268" i="37"/>
  <c r="E1268" i="37"/>
  <c r="C1270" i="37"/>
  <c r="E1270" i="37"/>
  <c r="C1272" i="37"/>
  <c r="E1272" i="37"/>
  <c r="C1274" i="37"/>
  <c r="E1274" i="37"/>
  <c r="C1276" i="37"/>
  <c r="E1276" i="37"/>
  <c r="C1278" i="37"/>
  <c r="E1278" i="37"/>
  <c r="C1280" i="37"/>
  <c r="E1280" i="37"/>
  <c r="C1282" i="37"/>
  <c r="E1282" i="37"/>
  <c r="C1284" i="37"/>
  <c r="E1284" i="37"/>
  <c r="C1286" i="37"/>
  <c r="E1286" i="37"/>
  <c r="C1288" i="37"/>
  <c r="E1288" i="37"/>
  <c r="C1290" i="37"/>
  <c r="E1290" i="37"/>
  <c r="C1292" i="37"/>
  <c r="E1292" i="37"/>
  <c r="C1294" i="37"/>
  <c r="E1294" i="37"/>
  <c r="C1296" i="37"/>
  <c r="E1296" i="37"/>
  <c r="C1298" i="37"/>
  <c r="E1298" i="37"/>
  <c r="C1300" i="37"/>
  <c r="E1300" i="37"/>
  <c r="C1302" i="37"/>
  <c r="E1302" i="37"/>
  <c r="C1310" i="37"/>
  <c r="E1310" i="37"/>
  <c r="C1314" i="37"/>
  <c r="E1314" i="37"/>
  <c r="C1318" i="37"/>
  <c r="E1318" i="37"/>
  <c r="C1322" i="37"/>
  <c r="E1322" i="37"/>
  <c r="C1336" i="37"/>
  <c r="F1336" i="37" s="1"/>
  <c r="C1344" i="37"/>
  <c r="E1344" i="37"/>
  <c r="C1348" i="37"/>
  <c r="E1348" i="37"/>
  <c r="C1352" i="37"/>
  <c r="E1352" i="37"/>
  <c r="C1356" i="37"/>
  <c r="E1356" i="37"/>
  <c r="C1360" i="37"/>
  <c r="E1360" i="37"/>
  <c r="C1364" i="37"/>
  <c r="E1364" i="37"/>
  <c r="C1368" i="37"/>
  <c r="E1368" i="37"/>
  <c r="C1376" i="37"/>
  <c r="E1376" i="37"/>
  <c r="C1380" i="37"/>
  <c r="E1380" i="37"/>
  <c r="C1384" i="37"/>
  <c r="E1384" i="37"/>
  <c r="C1388" i="37"/>
  <c r="E1388" i="37"/>
  <c r="C1392" i="37"/>
  <c r="E1392" i="37"/>
  <c r="C1396" i="37"/>
  <c r="E1396" i="37"/>
  <c r="C1400" i="37"/>
  <c r="E1400" i="37"/>
  <c r="C1410" i="37"/>
  <c r="E1410" i="37"/>
  <c r="C1414" i="37"/>
  <c r="E1414" i="37"/>
  <c r="C1418" i="37"/>
  <c r="E1418" i="37"/>
  <c r="C1422" i="37"/>
  <c r="E1422" i="37"/>
  <c r="C1426" i="37"/>
  <c r="E1426" i="37"/>
  <c r="C1430" i="37"/>
  <c r="E1430" i="37"/>
  <c r="C1434" i="37"/>
  <c r="E1434" i="37"/>
  <c r="D1515" i="37"/>
  <c r="F1515" i="37"/>
  <c r="H1515" i="37"/>
  <c r="D1517" i="37"/>
  <c r="F1517" i="37"/>
  <c r="H1517" i="37"/>
  <c r="D1519" i="37"/>
  <c r="F1519" i="37"/>
  <c r="H1519" i="37"/>
  <c r="D1521" i="37"/>
  <c r="F1521" i="37"/>
  <c r="H1521" i="37"/>
  <c r="D1523" i="37"/>
  <c r="F1523" i="37"/>
  <c r="H1523" i="37"/>
  <c r="D1525" i="37"/>
  <c r="F1525" i="37"/>
  <c r="H1525" i="37"/>
  <c r="D1527" i="37"/>
  <c r="F1527" i="37"/>
  <c r="H1527" i="37"/>
  <c r="D1529" i="37"/>
  <c r="F1529" i="37"/>
  <c r="H1529" i="37"/>
  <c r="D1531" i="37"/>
  <c r="F1531" i="37"/>
  <c r="H1531" i="37"/>
  <c r="D1533" i="37"/>
  <c r="F1533" i="37"/>
  <c r="H1533" i="37"/>
  <c r="D1535" i="37"/>
  <c r="F1535" i="37"/>
  <c r="H1535" i="37"/>
  <c r="D1537" i="37"/>
  <c r="F1537" i="37"/>
  <c r="H1537" i="37"/>
  <c r="D1539" i="37"/>
  <c r="F1539" i="37"/>
  <c r="H1539" i="37"/>
  <c r="D1541" i="37"/>
  <c r="F1541" i="37"/>
  <c r="H1541" i="37"/>
  <c r="D1543" i="37"/>
  <c r="F1543" i="37"/>
  <c r="H1543" i="37"/>
  <c r="D1545" i="37"/>
  <c r="F1545" i="37"/>
  <c r="H1545" i="37"/>
  <c r="D1547" i="37"/>
  <c r="F1547" i="37"/>
  <c r="H1547" i="37"/>
  <c r="D1549" i="37"/>
  <c r="F1549" i="37"/>
  <c r="H1549" i="37"/>
  <c r="D1551" i="37"/>
  <c r="F1551" i="37"/>
  <c r="H1551" i="37"/>
  <c r="D1553" i="37"/>
  <c r="F1553" i="37"/>
  <c r="H1553" i="37"/>
  <c r="D1555" i="37"/>
  <c r="F1555" i="37"/>
  <c r="H1555" i="37"/>
  <c r="D1557" i="37"/>
  <c r="F1557" i="37"/>
  <c r="H1557" i="37"/>
  <c r="D1559" i="37"/>
  <c r="F1559" i="37"/>
  <c r="H1559" i="37"/>
  <c r="D1561" i="37"/>
  <c r="F1561" i="37"/>
  <c r="H1561" i="37"/>
  <c r="D1563" i="37"/>
  <c r="F1563" i="37"/>
  <c r="H1563" i="37"/>
  <c r="D1565" i="37"/>
  <c r="F1565" i="37"/>
  <c r="H1565" i="37"/>
  <c r="D1567" i="37"/>
  <c r="F1567" i="37"/>
  <c r="H1567" i="37"/>
  <c r="D1569" i="37"/>
  <c r="F1569" i="37"/>
  <c r="H1569" i="37"/>
  <c r="D1571" i="37"/>
  <c r="F1571" i="37"/>
  <c r="H1571" i="37"/>
  <c r="D1573" i="37"/>
  <c r="F1573" i="37"/>
  <c r="H1573" i="37"/>
  <c r="D1581" i="37"/>
  <c r="F1581" i="37"/>
  <c r="H1581" i="37"/>
  <c r="D1583" i="37"/>
  <c r="F1583" i="37"/>
  <c r="H1583" i="37"/>
  <c r="D1585" i="37"/>
  <c r="F1585" i="37"/>
  <c r="H1585" i="37"/>
  <c r="D1587" i="37"/>
  <c r="F1587" i="37"/>
  <c r="H1587" i="37"/>
  <c r="D1589" i="37"/>
  <c r="F1589" i="37"/>
  <c r="H1589" i="37"/>
  <c r="D1591" i="37"/>
  <c r="F1591" i="37"/>
  <c r="H1591" i="37"/>
  <c r="D1593" i="37"/>
  <c r="F1593" i="37"/>
  <c r="H1593" i="37"/>
  <c r="D1595" i="37"/>
  <c r="F1595" i="37"/>
  <c r="H1595" i="37"/>
  <c r="D1597" i="37"/>
  <c r="F1597" i="37"/>
  <c r="H1597" i="37"/>
  <c r="D1599" i="37"/>
  <c r="F1599" i="37"/>
  <c r="H1599" i="37"/>
  <c r="D1601" i="37"/>
  <c r="F1601" i="37"/>
  <c r="H1601" i="37"/>
  <c r="D1603" i="37"/>
  <c r="F1603" i="37"/>
  <c r="H1603" i="37"/>
  <c r="D1605" i="37"/>
  <c r="F1605" i="37"/>
  <c r="H1605" i="37"/>
  <c r="D1607" i="37"/>
  <c r="F1607" i="37"/>
  <c r="H1607" i="37"/>
  <c r="D1609" i="37"/>
  <c r="F1609" i="37"/>
  <c r="H1609" i="37"/>
  <c r="D1611" i="37"/>
  <c r="F1611" i="37"/>
  <c r="H1611" i="37"/>
  <c r="D1613" i="37"/>
  <c r="F1613" i="37"/>
  <c r="H1613" i="37"/>
  <c r="D1615" i="37"/>
  <c r="F1615" i="37"/>
  <c r="H1615" i="37"/>
  <c r="D1617" i="37"/>
  <c r="F1617" i="37"/>
  <c r="H1617" i="37"/>
  <c r="D1619" i="37"/>
  <c r="F1619" i="37"/>
  <c r="H1619" i="37"/>
  <c r="D1621" i="37"/>
  <c r="F1621" i="37"/>
  <c r="H1621" i="37"/>
  <c r="D1623" i="37"/>
  <c r="F1623" i="37"/>
  <c r="H1623" i="37"/>
  <c r="D1625" i="37"/>
  <c r="F1625" i="37"/>
  <c r="H1625" i="37"/>
  <c r="D1627" i="37"/>
  <c r="F1627" i="37"/>
  <c r="H1627" i="37"/>
  <c r="D1629" i="37"/>
  <c r="F1629" i="37"/>
  <c r="H1629" i="37"/>
  <c r="D1631" i="37"/>
  <c r="F1631" i="37"/>
  <c r="H1631" i="37"/>
  <c r="D1633" i="37"/>
  <c r="F1633" i="37"/>
  <c r="H1633" i="37"/>
  <c r="D1635" i="37"/>
  <c r="F1635" i="37"/>
  <c r="H1635" i="37"/>
  <c r="D1637" i="37"/>
  <c r="F1637" i="37"/>
  <c r="H1637" i="37"/>
  <c r="D1639" i="37"/>
  <c r="F1639" i="37"/>
  <c r="H1639" i="37"/>
  <c r="D1647" i="37"/>
  <c r="F1647" i="37"/>
  <c r="H1647" i="37"/>
  <c r="D1649" i="37"/>
  <c r="F1649" i="37"/>
  <c r="H1649" i="37"/>
  <c r="D1651" i="37"/>
  <c r="F1651" i="37"/>
  <c r="H1651" i="37"/>
  <c r="D1653" i="37"/>
  <c r="F1653" i="37"/>
  <c r="H1653" i="37"/>
  <c r="D1655" i="37"/>
  <c r="F1655" i="37"/>
  <c r="H1655" i="37"/>
  <c r="D1657" i="37"/>
  <c r="F1657" i="37"/>
  <c r="H1657" i="37"/>
  <c r="D1659" i="37"/>
  <c r="F1659" i="37"/>
  <c r="H1659" i="37"/>
  <c r="D1661" i="37"/>
  <c r="F1661" i="37"/>
  <c r="H1661" i="37"/>
  <c r="D1663" i="37"/>
  <c r="F1663" i="37"/>
  <c r="H1663" i="37"/>
  <c r="D1665" i="37"/>
  <c r="F1665" i="37"/>
  <c r="H1665" i="37"/>
  <c r="D1667" i="37"/>
  <c r="F1667" i="37"/>
  <c r="H1667" i="37"/>
  <c r="D1669" i="37"/>
  <c r="F1669" i="37"/>
  <c r="H1669" i="37"/>
  <c r="D1671" i="37"/>
  <c r="F1671" i="37"/>
  <c r="H1671" i="37"/>
  <c r="D1673" i="37"/>
  <c r="F1673" i="37"/>
  <c r="H1673" i="37"/>
  <c r="H288" i="37"/>
  <c r="F289" i="37" s="1"/>
  <c r="D317" i="37"/>
  <c r="D321" i="37"/>
  <c r="J353" i="37"/>
  <c r="L353" i="37"/>
  <c r="C523" i="37"/>
  <c r="E523" i="37"/>
  <c r="C525" i="37"/>
  <c r="E525" i="37"/>
  <c r="C527" i="37"/>
  <c r="E527" i="37"/>
  <c r="C529" i="37"/>
  <c r="E529" i="37"/>
  <c r="C531" i="37"/>
  <c r="E531" i="37"/>
  <c r="C533" i="37"/>
  <c r="E533" i="37"/>
  <c r="C535" i="37"/>
  <c r="E535" i="37"/>
  <c r="C537" i="37"/>
  <c r="E537" i="37"/>
  <c r="C539" i="37"/>
  <c r="E539" i="37"/>
  <c r="C541" i="37"/>
  <c r="E541" i="37"/>
  <c r="C543" i="37"/>
  <c r="E543" i="37"/>
  <c r="C545" i="37"/>
  <c r="E545" i="37"/>
  <c r="C547" i="37"/>
  <c r="E547" i="37"/>
  <c r="I548" i="37"/>
  <c r="E549" i="37" s="1"/>
  <c r="K548" i="37"/>
  <c r="C551" i="37"/>
  <c r="E551" i="37"/>
  <c r="C553" i="37"/>
  <c r="E553" i="37"/>
  <c r="C555" i="37"/>
  <c r="E555" i="37"/>
  <c r="C557" i="37"/>
  <c r="E557" i="37"/>
  <c r="C559" i="37"/>
  <c r="E559" i="37"/>
  <c r="C561" i="37"/>
  <c r="E561" i="37"/>
  <c r="C563" i="37"/>
  <c r="E563" i="37"/>
  <c r="C565" i="37"/>
  <c r="E565" i="37"/>
  <c r="C567" i="37"/>
  <c r="E567" i="37"/>
  <c r="C569" i="37"/>
  <c r="E569" i="37"/>
  <c r="C571" i="37"/>
  <c r="E571" i="37"/>
  <c r="C573" i="37"/>
  <c r="E573" i="37"/>
  <c r="C575" i="37"/>
  <c r="E575" i="37"/>
  <c r="C577" i="37"/>
  <c r="E577" i="37"/>
  <c r="C579" i="37"/>
  <c r="E579" i="37"/>
  <c r="C581" i="37"/>
  <c r="E581" i="37"/>
  <c r="D589" i="37"/>
  <c r="D593" i="37"/>
  <c r="D597" i="37"/>
  <c r="D601" i="37"/>
  <c r="D605" i="37"/>
  <c r="D609" i="37"/>
  <c r="D613" i="37"/>
  <c r="D619" i="37"/>
  <c r="D659" i="37"/>
  <c r="F659" i="37"/>
  <c r="D663" i="37"/>
  <c r="F667" i="37"/>
  <c r="D675" i="37"/>
  <c r="F675" i="37"/>
  <c r="F679" i="37"/>
  <c r="D687" i="37"/>
  <c r="F687" i="37"/>
  <c r="F691" i="37"/>
  <c r="D695" i="37"/>
  <c r="F695" i="37"/>
  <c r="D699" i="37"/>
  <c r="D703" i="37"/>
  <c r="F703" i="37"/>
  <c r="D711" i="37"/>
  <c r="F711" i="37"/>
  <c r="C1515" i="37"/>
  <c r="E1515" i="37"/>
  <c r="C1517" i="37"/>
  <c r="E1517" i="37"/>
  <c r="C1519" i="37"/>
  <c r="E1519" i="37"/>
  <c r="C1521" i="37"/>
  <c r="E1521" i="37"/>
  <c r="C1523" i="37"/>
  <c r="E1523" i="37"/>
  <c r="C1525" i="37"/>
  <c r="E1525" i="37"/>
  <c r="C1527" i="37"/>
  <c r="E1527" i="37"/>
  <c r="C1529" i="37"/>
  <c r="E1529" i="37"/>
  <c r="C1531" i="37"/>
  <c r="E1531" i="37"/>
  <c r="C1533" i="37"/>
  <c r="E1533" i="37"/>
  <c r="C1535" i="37"/>
  <c r="E1535" i="37"/>
  <c r="C1537" i="37"/>
  <c r="E1537" i="37"/>
  <c r="C1539" i="37"/>
  <c r="E1539" i="37"/>
  <c r="C1541" i="37"/>
  <c r="E1541" i="37"/>
  <c r="C1543" i="37"/>
  <c r="E1543" i="37"/>
  <c r="C1545" i="37"/>
  <c r="E1545" i="37"/>
  <c r="C1547" i="37"/>
  <c r="E1547" i="37"/>
  <c r="C1549" i="37"/>
  <c r="E1549" i="37"/>
  <c r="C1551" i="37"/>
  <c r="E1551" i="37"/>
  <c r="C1553" i="37"/>
  <c r="E1553" i="37"/>
  <c r="C1555" i="37"/>
  <c r="E1555" i="37"/>
  <c r="C1557" i="37"/>
  <c r="E1557" i="37"/>
  <c r="C1559" i="37"/>
  <c r="E1559" i="37"/>
  <c r="C1561" i="37"/>
  <c r="E1561" i="37"/>
  <c r="C1563" i="37"/>
  <c r="E1563" i="37"/>
  <c r="C1565" i="37"/>
  <c r="E1565" i="37"/>
  <c r="C1567" i="37"/>
  <c r="E1567" i="37"/>
  <c r="C1569" i="37"/>
  <c r="E1569" i="37"/>
  <c r="C1571" i="37"/>
  <c r="E1571" i="37"/>
  <c r="C1573" i="37"/>
  <c r="E1573" i="37"/>
  <c r="C1581" i="37"/>
  <c r="E1581" i="37"/>
  <c r="C1583" i="37"/>
  <c r="E1583" i="37"/>
  <c r="C1585" i="37"/>
  <c r="E1585" i="37"/>
  <c r="C1587" i="37"/>
  <c r="E1587" i="37"/>
  <c r="C1589" i="37"/>
  <c r="E1589" i="37"/>
  <c r="C1591" i="37"/>
  <c r="E1591" i="37"/>
  <c r="C1593" i="37"/>
  <c r="E1593" i="37"/>
  <c r="C1595" i="37"/>
  <c r="E1595" i="37"/>
  <c r="C1597" i="37"/>
  <c r="E1597" i="37"/>
  <c r="C1599" i="37"/>
  <c r="E1599" i="37"/>
  <c r="C1601" i="37"/>
  <c r="E1601" i="37"/>
  <c r="C1603" i="37"/>
  <c r="E1603" i="37"/>
  <c r="C1605" i="37"/>
  <c r="E1605" i="37"/>
  <c r="C1607" i="37"/>
  <c r="E1607" i="37"/>
  <c r="C1609" i="37"/>
  <c r="E1609" i="37"/>
  <c r="C1611" i="37"/>
  <c r="E1611" i="37"/>
  <c r="C1613" i="37"/>
  <c r="E1613" i="37"/>
  <c r="C1615" i="37"/>
  <c r="E1615" i="37"/>
  <c r="C1617" i="37"/>
  <c r="E1617" i="37"/>
  <c r="C1619" i="37"/>
  <c r="E1619" i="37"/>
  <c r="C1621" i="37"/>
  <c r="E1621" i="37"/>
  <c r="C1623" i="37"/>
  <c r="E1623" i="37"/>
  <c r="C1625" i="37"/>
  <c r="E1625" i="37"/>
  <c r="C1627" i="37"/>
  <c r="E1627" i="37"/>
  <c r="C1629" i="37"/>
  <c r="E1629" i="37"/>
  <c r="C1631" i="37"/>
  <c r="E1631" i="37"/>
  <c r="C1633" i="37"/>
  <c r="E1633" i="37"/>
  <c r="C1635" i="37"/>
  <c r="E1635" i="37"/>
  <c r="C1637" i="37"/>
  <c r="E1637" i="37"/>
  <c r="C1639" i="37"/>
  <c r="E1639" i="37"/>
  <c r="C1647" i="37"/>
  <c r="E1647" i="37"/>
  <c r="C1649" i="37"/>
  <c r="E1649" i="37"/>
  <c r="C1651" i="37"/>
  <c r="E1651" i="37"/>
  <c r="C1653" i="37"/>
  <c r="E1653" i="37"/>
  <c r="C1655" i="37"/>
  <c r="E1655" i="37"/>
  <c r="C1657" i="37"/>
  <c r="E1657" i="37"/>
  <c r="C1659" i="37"/>
  <c r="E1659" i="37"/>
  <c r="C1661" i="37"/>
  <c r="E1661" i="37"/>
  <c r="C1663" i="37"/>
  <c r="E1663" i="37"/>
  <c r="C1665" i="37"/>
  <c r="E1665" i="37"/>
  <c r="C1667" i="37"/>
  <c r="E1667" i="37"/>
  <c r="C1669" i="37"/>
  <c r="E1669" i="37"/>
  <c r="C1671" i="37"/>
  <c r="E1671" i="37"/>
  <c r="C1673" i="37"/>
  <c r="E1673" i="37"/>
  <c r="G1675" i="37"/>
  <c r="E1675" i="37"/>
  <c r="C1675" i="37"/>
  <c r="K1675" i="37"/>
  <c r="D1675" i="37"/>
  <c r="H1675" i="37"/>
  <c r="L1675" i="37"/>
  <c r="D1714" i="37"/>
  <c r="D1718" i="37"/>
  <c r="D1722" i="37"/>
  <c r="D1726" i="37"/>
  <c r="D1730" i="37"/>
  <c r="D1734" i="37"/>
  <c r="D1738" i="37"/>
  <c r="D1742" i="37"/>
  <c r="D1746" i="37"/>
  <c r="D1750" i="37"/>
  <c r="D1754" i="37"/>
  <c r="D1758" i="37"/>
  <c r="D1762" i="37"/>
  <c r="D1766" i="37"/>
  <c r="D1770" i="37"/>
  <c r="D1780" i="37"/>
  <c r="F1780" i="37"/>
  <c r="D1784" i="37"/>
  <c r="F1784" i="37"/>
  <c r="D1788" i="37"/>
  <c r="F1788" i="37"/>
  <c r="D1792" i="37"/>
  <c r="F1792" i="37"/>
  <c r="D1796" i="37"/>
  <c r="F1796" i="37"/>
  <c r="D1800" i="37"/>
  <c r="F1800" i="37"/>
  <c r="D1804" i="37"/>
  <c r="F1804" i="37"/>
  <c r="D1812" i="37"/>
  <c r="F1812" i="37"/>
  <c r="D1816" i="37"/>
  <c r="F1816" i="37"/>
  <c r="D1820" i="37"/>
  <c r="F1820" i="37"/>
  <c r="D1824" i="37"/>
  <c r="F1824" i="37"/>
  <c r="D1828" i="37"/>
  <c r="F1828" i="37"/>
  <c r="D1832" i="37"/>
  <c r="F1832" i="37"/>
  <c r="D1836" i="37"/>
  <c r="F1836" i="37"/>
  <c r="D1844" i="37"/>
  <c r="F1844" i="37"/>
  <c r="H1844" i="37"/>
  <c r="D1846" i="37"/>
  <c r="F1846" i="37"/>
  <c r="H1846" i="37"/>
  <c r="D1848" i="37"/>
  <c r="F1848" i="37"/>
  <c r="H1848" i="37"/>
  <c r="D1850" i="37"/>
  <c r="F1850" i="37"/>
  <c r="H1850" i="37"/>
  <c r="D1852" i="37"/>
  <c r="F1852" i="37"/>
  <c r="H1852" i="37"/>
  <c r="D1854" i="37"/>
  <c r="F1854" i="37"/>
  <c r="H1854" i="37"/>
  <c r="D1856" i="37"/>
  <c r="F1856" i="37"/>
  <c r="H1856" i="37"/>
  <c r="D1858" i="37"/>
  <c r="F1858" i="37"/>
  <c r="H1858" i="37"/>
  <c r="D1860" i="37"/>
  <c r="F1860" i="37"/>
  <c r="H1860" i="37"/>
  <c r="D1862" i="37"/>
  <c r="F1862" i="37"/>
  <c r="H1862" i="37"/>
  <c r="D1864" i="37"/>
  <c r="F1864" i="37"/>
  <c r="H1864" i="37"/>
  <c r="D1866" i="37"/>
  <c r="F1866" i="37"/>
  <c r="H1866" i="37"/>
  <c r="D1868" i="37"/>
  <c r="F1868" i="37"/>
  <c r="H1868" i="37"/>
  <c r="D1870" i="37"/>
  <c r="F1870" i="37"/>
  <c r="H1870" i="37"/>
  <c r="D1872" i="37"/>
  <c r="F1872" i="37"/>
  <c r="H1872" i="37"/>
  <c r="D1874" i="37"/>
  <c r="F1874" i="37"/>
  <c r="H1874" i="37"/>
  <c r="D1876" i="37"/>
  <c r="F1876" i="37"/>
  <c r="H1876" i="37"/>
  <c r="D1878" i="37"/>
  <c r="F1878" i="37"/>
  <c r="H1878" i="37"/>
  <c r="D1880" i="37"/>
  <c r="F1880" i="37"/>
  <c r="H1880" i="37"/>
  <c r="D1882" i="37"/>
  <c r="F1882" i="37"/>
  <c r="H1882" i="37"/>
  <c r="D1884" i="37"/>
  <c r="F1884" i="37"/>
  <c r="H1884" i="37"/>
  <c r="D1886" i="37"/>
  <c r="F1886" i="37"/>
  <c r="H1886" i="37"/>
  <c r="D1888" i="37"/>
  <c r="F1888" i="37"/>
  <c r="H1888" i="37"/>
  <c r="D1890" i="37"/>
  <c r="F1890" i="37"/>
  <c r="H1890" i="37"/>
  <c r="D1892" i="37"/>
  <c r="F1892" i="37"/>
  <c r="H1892" i="37"/>
  <c r="D1894" i="37"/>
  <c r="F1894" i="37"/>
  <c r="H1894" i="37"/>
  <c r="D1896" i="37"/>
  <c r="F1896" i="37"/>
  <c r="H1896" i="37"/>
  <c r="D1898" i="37"/>
  <c r="F1898" i="37"/>
  <c r="H1898" i="37"/>
  <c r="D1900" i="37"/>
  <c r="F1900" i="37"/>
  <c r="H1900" i="37"/>
  <c r="D1902" i="37"/>
  <c r="F1902" i="37"/>
  <c r="H1902" i="37"/>
  <c r="D1910" i="37"/>
  <c r="F1910" i="37"/>
  <c r="H1910" i="37"/>
  <c r="D1912" i="37"/>
  <c r="F1912" i="37"/>
  <c r="H1912" i="37"/>
  <c r="D1914" i="37"/>
  <c r="F1914" i="37"/>
  <c r="H1914" i="37"/>
  <c r="D1916" i="37"/>
  <c r="F1916" i="37"/>
  <c r="H1916" i="37"/>
  <c r="D1918" i="37"/>
  <c r="F1918" i="37"/>
  <c r="H1918" i="37"/>
  <c r="D1920" i="37"/>
  <c r="F1920" i="37"/>
  <c r="H1920" i="37"/>
  <c r="D1922" i="37"/>
  <c r="F1922" i="37"/>
  <c r="H1922" i="37"/>
  <c r="D1924" i="37"/>
  <c r="F1924" i="37"/>
  <c r="H1924" i="37"/>
  <c r="D1926" i="37"/>
  <c r="F1926" i="37"/>
  <c r="H1926" i="37"/>
  <c r="D1928" i="37"/>
  <c r="F1928" i="37"/>
  <c r="H1928" i="37"/>
  <c r="D1930" i="37"/>
  <c r="F1930" i="37"/>
  <c r="H1930" i="37"/>
  <c r="D1932" i="37"/>
  <c r="F1932" i="37"/>
  <c r="H1932" i="37"/>
  <c r="D1934" i="37"/>
  <c r="F1934" i="37"/>
  <c r="H1934" i="37"/>
  <c r="D1936" i="37"/>
  <c r="F1936" i="37"/>
  <c r="H1936" i="37"/>
  <c r="D1938" i="37"/>
  <c r="F1938" i="37"/>
  <c r="H1938" i="37"/>
  <c r="D1940" i="37"/>
  <c r="F1940" i="37"/>
  <c r="H1940" i="37"/>
  <c r="D1942" i="37"/>
  <c r="F1942" i="37"/>
  <c r="H1942" i="37"/>
  <c r="D1944" i="37"/>
  <c r="F1944" i="37"/>
  <c r="H1944" i="37"/>
  <c r="D1946" i="37"/>
  <c r="F1946" i="37"/>
  <c r="H1946" i="37"/>
  <c r="D1948" i="37"/>
  <c r="F1948" i="37"/>
  <c r="H1948" i="37"/>
  <c r="D1950" i="37"/>
  <c r="F1950" i="37"/>
  <c r="H1950" i="37"/>
  <c r="D1952" i="37"/>
  <c r="F1952" i="37"/>
  <c r="H1952" i="37"/>
  <c r="D1954" i="37"/>
  <c r="F1954" i="37"/>
  <c r="H1954" i="37"/>
  <c r="D1956" i="37"/>
  <c r="F1956" i="37"/>
  <c r="H1956" i="37"/>
  <c r="D1958" i="37"/>
  <c r="F1958" i="37"/>
  <c r="H1958" i="37"/>
  <c r="D1960" i="37"/>
  <c r="F1960" i="37"/>
  <c r="H1960" i="37"/>
  <c r="D1962" i="37"/>
  <c r="F1962" i="37"/>
  <c r="H1962" i="37"/>
  <c r="D1964" i="37"/>
  <c r="F1964" i="37"/>
  <c r="H1964" i="37"/>
  <c r="D1966" i="37"/>
  <c r="F1966" i="37"/>
  <c r="H1966" i="37"/>
  <c r="D1968" i="37"/>
  <c r="F1968" i="37"/>
  <c r="H1968" i="37"/>
  <c r="D1975" i="37"/>
  <c r="F1975" i="37"/>
  <c r="H1975" i="37"/>
  <c r="D1977" i="37"/>
  <c r="F1977" i="37"/>
  <c r="H1977" i="37"/>
  <c r="D1979" i="37"/>
  <c r="F1979" i="37"/>
  <c r="H1979" i="37"/>
  <c r="D1981" i="37"/>
  <c r="F1981" i="37"/>
  <c r="H1981" i="37"/>
  <c r="D1983" i="37"/>
  <c r="F1983" i="37"/>
  <c r="H1983" i="37"/>
  <c r="D1985" i="37"/>
  <c r="F1985" i="37"/>
  <c r="H1985" i="37"/>
  <c r="D1987" i="37"/>
  <c r="F1987" i="37"/>
  <c r="H1987" i="37"/>
  <c r="D1989" i="37"/>
  <c r="F1989" i="37"/>
  <c r="H1989" i="37"/>
  <c r="D1991" i="37"/>
  <c r="F1991" i="37"/>
  <c r="H1991" i="37"/>
  <c r="D1993" i="37"/>
  <c r="F1993" i="37"/>
  <c r="H1993" i="37"/>
  <c r="D1995" i="37"/>
  <c r="F1995" i="37"/>
  <c r="H1995" i="37"/>
  <c r="D1997" i="37"/>
  <c r="F1997" i="37"/>
  <c r="H1997" i="37"/>
  <c r="D1999" i="37"/>
  <c r="F1999" i="37"/>
  <c r="H1999" i="37"/>
  <c r="D2001" i="37"/>
  <c r="F2001" i="37"/>
  <c r="H2001" i="37"/>
  <c r="D2003" i="37"/>
  <c r="F2003" i="37"/>
  <c r="H2003" i="37"/>
  <c r="D2005" i="37"/>
  <c r="F2005" i="37"/>
  <c r="H2005" i="37"/>
  <c r="D2007" i="37"/>
  <c r="F2007" i="37"/>
  <c r="H2007" i="37"/>
  <c r="D2009" i="37"/>
  <c r="F2009" i="37"/>
  <c r="H2009" i="37"/>
  <c r="D2011" i="37"/>
  <c r="F2011" i="37"/>
  <c r="H2011" i="37"/>
  <c r="D2013" i="37"/>
  <c r="F2013" i="37"/>
  <c r="H2013" i="37"/>
  <c r="D2015" i="37"/>
  <c r="F2015" i="37"/>
  <c r="H2015" i="37"/>
  <c r="D2017" i="37"/>
  <c r="F2017" i="37"/>
  <c r="H2017" i="37"/>
  <c r="D2019" i="37"/>
  <c r="F2019" i="37"/>
  <c r="H2019" i="37"/>
  <c r="D2021" i="37"/>
  <c r="F2021" i="37"/>
  <c r="H2021" i="37"/>
  <c r="D2023" i="37"/>
  <c r="F2023" i="37"/>
  <c r="H2023" i="37"/>
  <c r="D2025" i="37"/>
  <c r="F2025" i="37"/>
  <c r="H2025" i="37"/>
  <c r="D2027" i="37"/>
  <c r="F2027" i="37"/>
  <c r="H2027" i="37"/>
  <c r="D2029" i="37"/>
  <c r="F2029" i="37"/>
  <c r="H2029" i="37"/>
  <c r="D2031" i="37"/>
  <c r="F2031" i="37"/>
  <c r="H2031" i="37"/>
  <c r="D2033" i="37"/>
  <c r="F2033" i="37"/>
  <c r="H2033" i="37"/>
  <c r="D2041" i="37"/>
  <c r="F2041" i="37"/>
  <c r="H2041" i="37"/>
  <c r="D2043" i="37"/>
  <c r="F2043" i="37"/>
  <c r="H2043" i="37"/>
  <c r="D2045" i="37"/>
  <c r="F2045" i="37"/>
  <c r="H2045" i="37"/>
  <c r="D2047" i="37"/>
  <c r="F2047" i="37"/>
  <c r="H2047" i="37"/>
  <c r="D2049" i="37"/>
  <c r="F2049" i="37"/>
  <c r="H2049" i="37"/>
  <c r="D2051" i="37"/>
  <c r="F2051" i="37"/>
  <c r="H2051" i="37"/>
  <c r="D2053" i="37"/>
  <c r="F2053" i="37"/>
  <c r="H2053" i="37"/>
  <c r="D2055" i="37"/>
  <c r="F2055" i="37"/>
  <c r="H2055" i="37"/>
  <c r="D2057" i="37"/>
  <c r="F2057" i="37"/>
  <c r="H2057" i="37"/>
  <c r="D2059" i="37"/>
  <c r="F2059" i="37"/>
  <c r="H2059" i="37"/>
  <c r="D2061" i="37"/>
  <c r="F2061" i="37"/>
  <c r="H2061" i="37"/>
  <c r="D2063" i="37"/>
  <c r="F2063" i="37"/>
  <c r="H2063" i="37"/>
  <c r="D2065" i="37"/>
  <c r="F2065" i="37"/>
  <c r="H2065" i="37"/>
  <c r="D2067" i="37"/>
  <c r="F2067" i="37"/>
  <c r="H2067" i="37"/>
  <c r="D2069" i="37"/>
  <c r="F2069" i="37"/>
  <c r="H2069" i="37"/>
  <c r="D2071" i="37"/>
  <c r="F2071" i="37"/>
  <c r="H2071" i="37"/>
  <c r="D2073" i="37"/>
  <c r="F2073" i="37"/>
  <c r="H2073" i="37"/>
  <c r="D2075" i="37"/>
  <c r="F2075" i="37"/>
  <c r="H2075" i="37"/>
  <c r="D2077" i="37"/>
  <c r="F2077" i="37"/>
  <c r="H2077" i="37"/>
  <c r="D2079" i="37"/>
  <c r="F2079" i="37"/>
  <c r="H2079" i="37"/>
  <c r="D2081" i="37"/>
  <c r="F2081" i="37"/>
  <c r="H2081" i="37"/>
  <c r="D2083" i="37"/>
  <c r="F2083" i="37"/>
  <c r="H2083" i="37"/>
  <c r="D2085" i="37"/>
  <c r="F2085" i="37"/>
  <c r="H2085" i="37"/>
  <c r="D2087" i="37"/>
  <c r="F2087" i="37"/>
  <c r="H2087" i="37"/>
  <c r="D2089" i="37"/>
  <c r="F2089" i="37"/>
  <c r="H2089" i="37"/>
  <c r="D2091" i="37"/>
  <c r="F2091" i="37"/>
  <c r="H2091" i="37"/>
  <c r="D2093" i="37"/>
  <c r="F2093" i="37"/>
  <c r="H2093" i="37"/>
  <c r="D2095" i="37"/>
  <c r="F2095" i="37"/>
  <c r="H2095" i="37"/>
  <c r="D2097" i="37"/>
  <c r="F2097" i="37"/>
  <c r="H2097" i="37"/>
  <c r="D2099" i="37"/>
  <c r="F2099" i="37"/>
  <c r="H2099" i="37"/>
  <c r="C2106" i="37"/>
  <c r="E2106" i="37"/>
  <c r="C2110" i="37"/>
  <c r="E2110" i="37"/>
  <c r="C2114" i="37"/>
  <c r="E2114" i="37"/>
  <c r="C2118" i="37"/>
  <c r="E2118" i="37"/>
  <c r="C2122" i="37"/>
  <c r="E2122" i="37"/>
  <c r="C2126" i="37"/>
  <c r="E2126" i="37"/>
  <c r="C2130" i="37"/>
  <c r="E2130" i="37"/>
  <c r="C2134" i="37"/>
  <c r="E2134" i="37"/>
  <c r="C2138" i="37"/>
  <c r="E2138" i="37"/>
  <c r="C2142" i="37"/>
  <c r="E2142" i="37"/>
  <c r="C2146" i="37"/>
  <c r="E2146" i="37"/>
  <c r="C2150" i="37"/>
  <c r="E2150" i="37"/>
  <c r="C2154" i="37"/>
  <c r="E2154" i="37"/>
  <c r="C2158" i="37"/>
  <c r="E2158" i="37"/>
  <c r="C2162" i="37"/>
  <c r="E2162" i="37"/>
  <c r="D2172" i="37"/>
  <c r="F2172" i="37"/>
  <c r="H2172" i="37"/>
  <c r="D2174" i="37"/>
  <c r="F2174" i="37"/>
  <c r="H2174" i="37"/>
  <c r="D2176" i="37"/>
  <c r="F2176" i="37"/>
  <c r="H2176" i="37"/>
  <c r="D2178" i="37"/>
  <c r="F2178" i="37"/>
  <c r="H2178" i="37"/>
  <c r="D2180" i="37"/>
  <c r="F2180" i="37"/>
  <c r="H2180" i="37"/>
  <c r="D2182" i="37"/>
  <c r="F2182" i="37"/>
  <c r="H2182" i="37"/>
  <c r="D2184" i="37"/>
  <c r="F2184" i="37"/>
  <c r="H2184" i="37"/>
  <c r="D2186" i="37"/>
  <c r="F2186" i="37"/>
  <c r="H2186" i="37"/>
  <c r="D2188" i="37"/>
  <c r="F2188" i="37"/>
  <c r="H2188" i="37"/>
  <c r="D2190" i="37"/>
  <c r="F2190" i="37"/>
  <c r="H2190" i="37"/>
  <c r="D2192" i="37"/>
  <c r="F2192" i="37"/>
  <c r="H2192" i="37"/>
  <c r="D2194" i="37"/>
  <c r="F2194" i="37"/>
  <c r="H2194" i="37"/>
  <c r="D2196" i="37"/>
  <c r="F2196" i="37"/>
  <c r="H2196" i="37"/>
  <c r="D2198" i="37"/>
  <c r="F2198" i="37"/>
  <c r="H2198" i="37"/>
  <c r="D2200" i="37"/>
  <c r="F2200" i="37"/>
  <c r="H2200" i="37"/>
  <c r="D2202" i="37"/>
  <c r="F2202" i="37"/>
  <c r="H2202" i="37"/>
  <c r="D2204" i="37"/>
  <c r="F2204" i="37"/>
  <c r="H2204" i="37"/>
  <c r="D2206" i="37"/>
  <c r="F2206" i="37"/>
  <c r="H2206" i="37"/>
  <c r="D2208" i="37"/>
  <c r="F2208" i="37"/>
  <c r="H2208" i="37"/>
  <c r="D2210" i="37"/>
  <c r="F2210" i="37"/>
  <c r="H2210" i="37"/>
  <c r="D2212" i="37"/>
  <c r="F2212" i="37"/>
  <c r="H2212" i="37"/>
  <c r="D2214" i="37"/>
  <c r="F2214" i="37"/>
  <c r="H2214" i="37"/>
  <c r="D2216" i="37"/>
  <c r="F2216" i="37"/>
  <c r="H2216" i="37"/>
  <c r="D2218" i="37"/>
  <c r="F2218" i="37"/>
  <c r="H2218" i="37"/>
  <c r="D2220" i="37"/>
  <c r="F2220" i="37"/>
  <c r="H2220" i="37"/>
  <c r="D2222" i="37"/>
  <c r="F2222" i="37"/>
  <c r="H2222" i="37"/>
  <c r="D2224" i="37"/>
  <c r="F2224" i="37"/>
  <c r="H2224" i="37"/>
  <c r="D2226" i="37"/>
  <c r="F2226" i="37"/>
  <c r="H2226" i="37"/>
  <c r="D2228" i="37"/>
  <c r="F2228" i="37"/>
  <c r="H2228" i="37"/>
  <c r="D2230" i="37"/>
  <c r="F2230" i="37"/>
  <c r="H2230" i="37"/>
  <c r="D2237" i="37"/>
  <c r="F2237" i="37"/>
  <c r="H2237" i="37"/>
  <c r="D2239" i="37"/>
  <c r="F2239" i="37"/>
  <c r="H2239" i="37"/>
  <c r="D2241" i="37"/>
  <c r="F2241" i="37"/>
  <c r="H2241" i="37"/>
  <c r="D2243" i="37"/>
  <c r="F2243" i="37"/>
  <c r="H2243" i="37"/>
  <c r="D2245" i="37"/>
  <c r="F2245" i="37"/>
  <c r="H2245" i="37"/>
  <c r="D2247" i="37"/>
  <c r="F2247" i="37"/>
  <c r="H2247" i="37"/>
  <c r="D2249" i="37"/>
  <c r="F2249" i="37"/>
  <c r="H2249" i="37"/>
  <c r="D2251" i="37"/>
  <c r="F2251" i="37"/>
  <c r="H2251" i="37"/>
  <c r="D2253" i="37"/>
  <c r="F2253" i="37"/>
  <c r="H2253" i="37"/>
  <c r="D2255" i="37"/>
  <c r="F2255" i="37"/>
  <c r="H2255" i="37"/>
  <c r="D2257" i="37"/>
  <c r="F2257" i="37"/>
  <c r="H2257" i="37"/>
  <c r="D2259" i="37"/>
  <c r="F2259" i="37"/>
  <c r="H2259" i="37"/>
  <c r="D2261" i="37"/>
  <c r="F2261" i="37"/>
  <c r="H2261" i="37"/>
  <c r="D2263" i="37"/>
  <c r="F2263" i="37"/>
  <c r="H2263" i="37"/>
  <c r="D2265" i="37"/>
  <c r="F2265" i="37"/>
  <c r="H2265" i="37"/>
  <c r="D2267" i="37"/>
  <c r="F2267" i="37"/>
  <c r="H2267" i="37"/>
  <c r="D2269" i="37"/>
  <c r="F2269" i="37"/>
  <c r="H2269" i="37"/>
  <c r="D2271" i="37"/>
  <c r="F2271" i="37"/>
  <c r="H2271" i="37"/>
  <c r="D2273" i="37"/>
  <c r="F2273" i="37"/>
  <c r="H2273" i="37"/>
  <c r="D2275" i="37"/>
  <c r="F2275" i="37"/>
  <c r="H2275" i="37"/>
  <c r="D2277" i="37"/>
  <c r="F2277" i="37"/>
  <c r="H2277" i="37"/>
  <c r="D2279" i="37"/>
  <c r="F2279" i="37"/>
  <c r="H2279" i="37"/>
  <c r="D2281" i="37"/>
  <c r="F2281" i="37"/>
  <c r="H2281" i="37"/>
  <c r="D2283" i="37"/>
  <c r="F2283" i="37"/>
  <c r="H2283" i="37"/>
  <c r="D2285" i="37"/>
  <c r="F2285" i="37"/>
  <c r="H2285" i="37"/>
  <c r="D2287" i="37"/>
  <c r="F2287" i="37"/>
  <c r="H2287" i="37"/>
  <c r="D2289" i="37"/>
  <c r="F2289" i="37"/>
  <c r="H2289" i="37"/>
  <c r="D2291" i="37"/>
  <c r="F2291" i="37"/>
  <c r="H2291" i="37"/>
  <c r="D2293" i="37"/>
  <c r="F2293" i="37"/>
  <c r="H2293" i="37"/>
  <c r="D2295" i="37"/>
  <c r="F2295" i="37"/>
  <c r="H2295" i="37"/>
  <c r="D2302" i="37"/>
  <c r="F2302" i="37"/>
  <c r="H2302" i="37"/>
  <c r="D2304" i="37"/>
  <c r="F2304" i="37"/>
  <c r="H2304" i="37"/>
  <c r="D2306" i="37"/>
  <c r="F2306" i="37"/>
  <c r="H2306" i="37"/>
  <c r="D2308" i="37"/>
  <c r="F2308" i="37"/>
  <c r="H2308" i="37"/>
  <c r="D2310" i="37"/>
  <c r="F2310" i="37"/>
  <c r="H2310" i="37"/>
  <c r="D2312" i="37"/>
  <c r="F2312" i="37"/>
  <c r="H2312" i="37"/>
  <c r="D2314" i="37"/>
  <c r="F2314" i="37"/>
  <c r="H2314" i="37"/>
  <c r="D2316" i="37"/>
  <c r="F2316" i="37"/>
  <c r="H2316" i="37"/>
  <c r="D2318" i="37"/>
  <c r="F2318" i="37"/>
  <c r="H2318" i="37"/>
  <c r="D2320" i="37"/>
  <c r="F2320" i="37"/>
  <c r="H2320" i="37"/>
  <c r="D2322" i="37"/>
  <c r="F2322" i="37"/>
  <c r="H2322" i="37"/>
  <c r="D2324" i="37"/>
  <c r="F2324" i="37"/>
  <c r="H2324" i="37"/>
  <c r="D2326" i="37"/>
  <c r="F2326" i="37"/>
  <c r="H2326" i="37"/>
  <c r="D2328" i="37"/>
  <c r="F2328" i="37"/>
  <c r="H2328" i="37"/>
  <c r="D2330" i="37"/>
  <c r="F2330" i="37"/>
  <c r="H2330" i="37"/>
  <c r="D2332" i="37"/>
  <c r="F2332" i="37"/>
  <c r="H2332" i="37"/>
  <c r="D2334" i="37"/>
  <c r="F2334" i="37"/>
  <c r="H2334" i="37"/>
  <c r="D2336" i="37"/>
  <c r="F2336" i="37"/>
  <c r="H2336" i="37"/>
  <c r="D2338" i="37"/>
  <c r="F2338" i="37"/>
  <c r="H2338" i="37"/>
  <c r="D2340" i="37"/>
  <c r="F2340" i="37"/>
  <c r="H2340" i="37"/>
  <c r="D2342" i="37"/>
  <c r="F2342" i="37"/>
  <c r="H2342" i="37"/>
  <c r="D2344" i="37"/>
  <c r="F2344" i="37"/>
  <c r="H2344" i="37"/>
  <c r="D2346" i="37"/>
  <c r="F2346" i="37"/>
  <c r="H2346" i="37"/>
  <c r="D2348" i="37"/>
  <c r="F2348" i="37"/>
  <c r="H2348" i="37"/>
  <c r="D2350" i="37"/>
  <c r="F2350" i="37"/>
  <c r="H2350" i="37"/>
  <c r="D2352" i="37"/>
  <c r="F2352" i="37"/>
  <c r="H2352" i="37"/>
  <c r="D2354" i="37"/>
  <c r="F2354" i="37"/>
  <c r="H2354" i="37"/>
  <c r="D2356" i="37"/>
  <c r="F2356" i="37"/>
  <c r="H2356" i="37"/>
  <c r="D2358" i="37"/>
  <c r="F2358" i="37"/>
  <c r="H2358" i="37"/>
  <c r="D2360" i="37"/>
  <c r="F2360" i="37"/>
  <c r="H2360" i="37"/>
  <c r="D2367" i="37"/>
  <c r="F2367" i="37"/>
  <c r="C1677" i="37"/>
  <c r="E1677" i="37"/>
  <c r="C1679" i="37"/>
  <c r="E1679" i="37"/>
  <c r="C1681" i="37"/>
  <c r="E1681" i="37"/>
  <c r="C1683" i="37"/>
  <c r="E1683" i="37"/>
  <c r="C1685" i="37"/>
  <c r="E1685" i="37"/>
  <c r="C1687" i="37"/>
  <c r="E1687" i="37"/>
  <c r="C1689" i="37"/>
  <c r="E1689" i="37"/>
  <c r="C1691" i="37"/>
  <c r="E1691" i="37"/>
  <c r="C1693" i="37"/>
  <c r="E1693" i="37"/>
  <c r="C1695" i="37"/>
  <c r="E1695" i="37"/>
  <c r="C1697" i="37"/>
  <c r="E1697" i="37"/>
  <c r="C1699" i="37"/>
  <c r="E1699" i="37"/>
  <c r="C1701" i="37"/>
  <c r="E1701" i="37"/>
  <c r="C1703" i="37"/>
  <c r="E1703" i="37"/>
  <c r="C1705" i="37"/>
  <c r="E1705" i="37"/>
  <c r="C1714" i="37"/>
  <c r="C1718" i="37"/>
  <c r="C1722" i="37"/>
  <c r="C1726" i="37"/>
  <c r="C1730" i="37"/>
  <c r="C1734" i="37"/>
  <c r="C1738" i="37"/>
  <c r="C1742" i="37"/>
  <c r="C1746" i="37"/>
  <c r="C1750" i="37"/>
  <c r="C1754" i="37"/>
  <c r="C1758" i="37"/>
  <c r="C1762" i="37"/>
  <c r="C1766" i="37"/>
  <c r="C1770" i="37"/>
  <c r="D1778" i="37"/>
  <c r="C1780" i="37"/>
  <c r="E1780" i="37"/>
  <c r="G1780" i="37"/>
  <c r="D1782" i="37"/>
  <c r="C1784" i="37"/>
  <c r="E1784" i="37"/>
  <c r="G1784" i="37"/>
  <c r="D1786" i="37"/>
  <c r="C1788" i="37"/>
  <c r="E1788" i="37"/>
  <c r="G1788" i="37"/>
  <c r="D1790" i="37"/>
  <c r="C1792" i="37"/>
  <c r="E1792" i="37"/>
  <c r="G1792" i="37"/>
  <c r="D1794" i="37"/>
  <c r="C1796" i="37"/>
  <c r="E1796" i="37"/>
  <c r="G1796" i="37"/>
  <c r="D1798" i="37"/>
  <c r="C1800" i="37"/>
  <c r="E1800" i="37"/>
  <c r="G1800" i="37"/>
  <c r="D1802" i="37"/>
  <c r="C1804" i="37"/>
  <c r="E1804" i="37"/>
  <c r="G1804" i="37"/>
  <c r="D1806" i="37"/>
  <c r="I1808" i="37"/>
  <c r="D1810" i="37"/>
  <c r="C1812" i="37"/>
  <c r="E1812" i="37"/>
  <c r="G1812" i="37"/>
  <c r="D1814" i="37"/>
  <c r="C1816" i="37"/>
  <c r="E1816" i="37"/>
  <c r="G1816" i="37"/>
  <c r="D1818" i="37"/>
  <c r="C1820" i="37"/>
  <c r="E1820" i="37"/>
  <c r="G1820" i="37"/>
  <c r="D1822" i="37"/>
  <c r="C1824" i="37"/>
  <c r="E1824" i="37"/>
  <c r="G1824" i="37"/>
  <c r="D1826" i="37"/>
  <c r="C1828" i="37"/>
  <c r="E1828" i="37"/>
  <c r="G1828" i="37"/>
  <c r="D1830" i="37"/>
  <c r="C1832" i="37"/>
  <c r="E1832" i="37"/>
  <c r="G1832" i="37"/>
  <c r="D1834" i="37"/>
  <c r="C1836" i="37"/>
  <c r="E1836" i="37"/>
  <c r="G1836" i="37"/>
  <c r="C1844" i="37"/>
  <c r="E1844" i="37"/>
  <c r="C1846" i="37"/>
  <c r="E1846" i="37"/>
  <c r="C1848" i="37"/>
  <c r="E1848" i="37"/>
  <c r="C1850" i="37"/>
  <c r="E1850" i="37"/>
  <c r="C1852" i="37"/>
  <c r="E1852" i="37"/>
  <c r="C1854" i="37"/>
  <c r="E1854" i="37"/>
  <c r="C1856" i="37"/>
  <c r="E1856" i="37"/>
  <c r="C1858" i="37"/>
  <c r="E1858" i="37"/>
  <c r="C1860" i="37"/>
  <c r="E1860" i="37"/>
  <c r="C1862" i="37"/>
  <c r="E1862" i="37"/>
  <c r="C1864" i="37"/>
  <c r="E1864" i="37"/>
  <c r="C1866" i="37"/>
  <c r="E1866" i="37"/>
  <c r="C1868" i="37"/>
  <c r="E1868" i="37"/>
  <c r="C1870" i="37"/>
  <c r="E1870" i="37"/>
  <c r="C1872" i="37"/>
  <c r="E1872" i="37"/>
  <c r="C1874" i="37"/>
  <c r="E1874" i="37"/>
  <c r="C1876" i="37"/>
  <c r="E1876" i="37"/>
  <c r="C1878" i="37"/>
  <c r="E1878" i="37"/>
  <c r="C1880" i="37"/>
  <c r="E1880" i="37"/>
  <c r="C1882" i="37"/>
  <c r="E1882" i="37"/>
  <c r="C1884" i="37"/>
  <c r="E1884" i="37"/>
  <c r="C1886" i="37"/>
  <c r="E1886" i="37"/>
  <c r="C1888" i="37"/>
  <c r="E1888" i="37"/>
  <c r="C1890" i="37"/>
  <c r="E1890" i="37"/>
  <c r="C1892" i="37"/>
  <c r="E1892" i="37"/>
  <c r="C1894" i="37"/>
  <c r="E1894" i="37"/>
  <c r="C1896" i="37"/>
  <c r="E1896" i="37"/>
  <c r="C1898" i="37"/>
  <c r="E1898" i="37"/>
  <c r="C1900" i="37"/>
  <c r="E1900" i="37"/>
  <c r="C1902" i="37"/>
  <c r="E1902" i="37"/>
  <c r="C1910" i="37"/>
  <c r="E1910" i="37"/>
  <c r="C1912" i="37"/>
  <c r="E1912" i="37"/>
  <c r="C1914" i="37"/>
  <c r="E1914" i="37"/>
  <c r="C1916" i="37"/>
  <c r="E1916" i="37"/>
  <c r="C1918" i="37"/>
  <c r="E1918" i="37"/>
  <c r="C1920" i="37"/>
  <c r="E1920" i="37"/>
  <c r="C1922" i="37"/>
  <c r="E1922" i="37"/>
  <c r="C1924" i="37"/>
  <c r="E1924" i="37"/>
  <c r="C1926" i="37"/>
  <c r="E1926" i="37"/>
  <c r="C1928" i="37"/>
  <c r="E1928" i="37"/>
  <c r="C1930" i="37"/>
  <c r="E1930" i="37"/>
  <c r="C1932" i="37"/>
  <c r="E1932" i="37"/>
  <c r="C1934" i="37"/>
  <c r="E1934" i="37"/>
  <c r="C1936" i="37"/>
  <c r="E1936" i="37"/>
  <c r="C1938" i="37"/>
  <c r="E1938" i="37"/>
  <c r="C1940" i="37"/>
  <c r="E1940" i="37"/>
  <c r="C1942" i="37"/>
  <c r="E1942" i="37"/>
  <c r="C1944" i="37"/>
  <c r="E1944" i="37"/>
  <c r="C1946" i="37"/>
  <c r="E1946" i="37"/>
  <c r="C1948" i="37"/>
  <c r="E1948" i="37"/>
  <c r="C1950" i="37"/>
  <c r="E1950" i="37"/>
  <c r="C1952" i="37"/>
  <c r="E1952" i="37"/>
  <c r="C1954" i="37"/>
  <c r="E1954" i="37"/>
  <c r="C1956" i="37"/>
  <c r="E1956" i="37"/>
  <c r="C1958" i="37"/>
  <c r="E1958" i="37"/>
  <c r="C1960" i="37"/>
  <c r="E1960" i="37"/>
  <c r="C1962" i="37"/>
  <c r="E1962" i="37"/>
  <c r="C1964" i="37"/>
  <c r="E1964" i="37"/>
  <c r="C1966" i="37"/>
  <c r="E1966" i="37"/>
  <c r="C1968" i="37"/>
  <c r="E1968" i="37"/>
  <c r="C1975" i="37"/>
  <c r="E1975" i="37"/>
  <c r="C1977" i="37"/>
  <c r="E1977" i="37"/>
  <c r="C1979" i="37"/>
  <c r="E1979" i="37"/>
  <c r="C1981" i="37"/>
  <c r="E1981" i="37"/>
  <c r="C1983" i="37"/>
  <c r="E1983" i="37"/>
  <c r="C1985" i="37"/>
  <c r="E1985" i="37"/>
  <c r="C1987" i="37"/>
  <c r="E1987" i="37"/>
  <c r="C1989" i="37"/>
  <c r="E1989" i="37"/>
  <c r="C1991" i="37"/>
  <c r="E1991" i="37"/>
  <c r="C1993" i="37"/>
  <c r="E1993" i="37"/>
  <c r="C1995" i="37"/>
  <c r="E1995" i="37"/>
  <c r="C1997" i="37"/>
  <c r="E1997" i="37"/>
  <c r="C1999" i="37"/>
  <c r="E1999" i="37"/>
  <c r="C2001" i="37"/>
  <c r="E2001" i="37"/>
  <c r="C2003" i="37"/>
  <c r="E2003" i="37"/>
  <c r="C2005" i="37"/>
  <c r="E2005" i="37"/>
  <c r="C2007" i="37"/>
  <c r="E2007" i="37"/>
  <c r="C2009" i="37"/>
  <c r="E2009" i="37"/>
  <c r="C2011" i="37"/>
  <c r="E2011" i="37"/>
  <c r="C2013" i="37"/>
  <c r="E2013" i="37"/>
  <c r="C2015" i="37"/>
  <c r="E2015" i="37"/>
  <c r="C2017" i="37"/>
  <c r="E2017" i="37"/>
  <c r="C2019" i="37"/>
  <c r="E2019" i="37"/>
  <c r="C2021" i="37"/>
  <c r="E2021" i="37"/>
  <c r="C2023" i="37"/>
  <c r="E2023" i="37"/>
  <c r="C2025" i="37"/>
  <c r="E2025" i="37"/>
  <c r="C2027" i="37"/>
  <c r="E2027" i="37"/>
  <c r="C2029" i="37"/>
  <c r="E2029" i="37"/>
  <c r="C2031" i="37"/>
  <c r="E2031" i="37"/>
  <c r="C2033" i="37"/>
  <c r="E2033" i="37"/>
  <c r="C2041" i="37"/>
  <c r="E2041" i="37"/>
  <c r="C2043" i="37"/>
  <c r="E2043" i="37"/>
  <c r="C2045" i="37"/>
  <c r="E2045" i="37"/>
  <c r="C2047" i="37"/>
  <c r="E2047" i="37"/>
  <c r="C2049" i="37"/>
  <c r="E2049" i="37"/>
  <c r="C2051" i="37"/>
  <c r="E2051" i="37"/>
  <c r="C2053" i="37"/>
  <c r="E2053" i="37"/>
  <c r="C2055" i="37"/>
  <c r="E2055" i="37"/>
  <c r="C2057" i="37"/>
  <c r="E2057" i="37"/>
  <c r="C2059" i="37"/>
  <c r="E2059" i="37"/>
  <c r="C2061" i="37"/>
  <c r="E2061" i="37"/>
  <c r="C2063" i="37"/>
  <c r="E2063" i="37"/>
  <c r="C2065" i="37"/>
  <c r="E2065" i="37"/>
  <c r="C2067" i="37"/>
  <c r="E2067" i="37"/>
  <c r="C2069" i="37"/>
  <c r="E2069" i="37"/>
  <c r="C2071" i="37"/>
  <c r="E2071" i="37"/>
  <c r="C2073" i="37"/>
  <c r="E2073" i="37"/>
  <c r="C2075" i="37"/>
  <c r="E2075" i="37"/>
  <c r="C2077" i="37"/>
  <c r="E2077" i="37"/>
  <c r="C2079" i="37"/>
  <c r="E2079" i="37"/>
  <c r="C2081" i="37"/>
  <c r="E2081" i="37"/>
  <c r="C2083" i="37"/>
  <c r="E2083" i="37"/>
  <c r="C2085" i="37"/>
  <c r="E2085" i="37"/>
  <c r="C2087" i="37"/>
  <c r="E2087" i="37"/>
  <c r="C2089" i="37"/>
  <c r="E2089" i="37"/>
  <c r="C2091" i="37"/>
  <c r="E2091" i="37"/>
  <c r="C2093" i="37"/>
  <c r="E2093" i="37"/>
  <c r="C2095" i="37"/>
  <c r="E2095" i="37"/>
  <c r="C2097" i="37"/>
  <c r="E2097" i="37"/>
  <c r="C2099" i="37"/>
  <c r="E2099" i="37"/>
  <c r="C2172" i="37"/>
  <c r="E2172" i="37"/>
  <c r="C2174" i="37"/>
  <c r="E2174" i="37"/>
  <c r="C2176" i="37"/>
  <c r="E2176" i="37"/>
  <c r="C2178" i="37"/>
  <c r="E2178" i="37"/>
  <c r="C2180" i="37"/>
  <c r="E2180" i="37"/>
  <c r="C2182" i="37"/>
  <c r="E2182" i="37"/>
  <c r="C2184" i="37"/>
  <c r="E2184" i="37"/>
  <c r="C2186" i="37"/>
  <c r="E2186" i="37"/>
  <c r="C2188" i="37"/>
  <c r="E2188" i="37"/>
  <c r="C2190" i="37"/>
  <c r="E2190" i="37"/>
  <c r="C2192" i="37"/>
  <c r="E2192" i="37"/>
  <c r="C2194" i="37"/>
  <c r="E2194" i="37"/>
  <c r="C2196" i="37"/>
  <c r="E2196" i="37"/>
  <c r="C2198" i="37"/>
  <c r="E2198" i="37"/>
  <c r="C2200" i="37"/>
  <c r="E2200" i="37"/>
  <c r="C2202" i="37"/>
  <c r="E2202" i="37"/>
  <c r="C2204" i="37"/>
  <c r="E2204" i="37"/>
  <c r="C2206" i="37"/>
  <c r="E2206" i="37"/>
  <c r="C2208" i="37"/>
  <c r="E2208" i="37"/>
  <c r="C2210" i="37"/>
  <c r="E2210" i="37"/>
  <c r="C2212" i="37"/>
  <c r="E2212" i="37"/>
  <c r="C2214" i="37"/>
  <c r="E2214" i="37"/>
  <c r="C2216" i="37"/>
  <c r="E2216" i="37"/>
  <c r="C2218" i="37"/>
  <c r="E2218" i="37"/>
  <c r="C2220" i="37"/>
  <c r="E2220" i="37"/>
  <c r="C2222" i="37"/>
  <c r="E2222" i="37"/>
  <c r="C2224" i="37"/>
  <c r="E2224" i="37"/>
  <c r="C2226" i="37"/>
  <c r="E2226" i="37"/>
  <c r="C2228" i="37"/>
  <c r="E2228" i="37"/>
  <c r="C2230" i="37"/>
  <c r="E2230" i="37"/>
  <c r="C2237" i="37"/>
  <c r="E2237" i="37"/>
  <c r="C2239" i="37"/>
  <c r="E2239" i="37"/>
  <c r="C2241" i="37"/>
  <c r="E2241" i="37"/>
  <c r="C2243" i="37"/>
  <c r="E2243" i="37"/>
  <c r="C2245" i="37"/>
  <c r="E2245" i="37"/>
  <c r="C2247" i="37"/>
  <c r="E2247" i="37"/>
  <c r="C2249" i="37"/>
  <c r="E2249" i="37"/>
  <c r="C2251" i="37"/>
  <c r="E2251" i="37"/>
  <c r="C2253" i="37"/>
  <c r="E2253" i="37"/>
  <c r="C2255" i="37"/>
  <c r="E2255" i="37"/>
  <c r="C2257" i="37"/>
  <c r="E2257" i="37"/>
  <c r="C2259" i="37"/>
  <c r="E2259" i="37"/>
  <c r="C2261" i="37"/>
  <c r="E2261" i="37"/>
  <c r="C2263" i="37"/>
  <c r="E2263" i="37"/>
  <c r="C2265" i="37"/>
  <c r="E2265" i="37"/>
  <c r="C2267" i="37"/>
  <c r="E2267" i="37"/>
  <c r="C2269" i="37"/>
  <c r="E2269" i="37"/>
  <c r="C2271" i="37"/>
  <c r="E2271" i="37"/>
  <c r="C2273" i="37"/>
  <c r="E2273" i="37"/>
  <c r="C2275" i="37"/>
  <c r="E2275" i="37"/>
  <c r="C2277" i="37"/>
  <c r="E2277" i="37"/>
  <c r="C2279" i="37"/>
  <c r="E2279" i="37"/>
  <c r="C2281" i="37"/>
  <c r="E2281" i="37"/>
  <c r="C2283" i="37"/>
  <c r="E2283" i="37"/>
  <c r="C2285" i="37"/>
  <c r="E2285" i="37"/>
  <c r="C2287" i="37"/>
  <c r="E2287" i="37"/>
  <c r="C2289" i="37"/>
  <c r="E2289" i="37"/>
  <c r="C2291" i="37"/>
  <c r="E2291" i="37"/>
  <c r="C2293" i="37"/>
  <c r="E2293" i="37"/>
  <c r="C2295" i="37"/>
  <c r="E2295" i="37"/>
  <c r="C2302" i="37"/>
  <c r="E2302" i="37"/>
  <c r="C2304" i="37"/>
  <c r="E2304" i="37"/>
  <c r="C2306" i="37"/>
  <c r="E2306" i="37"/>
  <c r="C2308" i="37"/>
  <c r="E2308" i="37"/>
  <c r="C2310" i="37"/>
  <c r="E2310" i="37"/>
  <c r="C2312" i="37"/>
  <c r="E2312" i="37"/>
  <c r="C2314" i="37"/>
  <c r="E2314" i="37"/>
  <c r="C2316" i="37"/>
  <c r="E2316" i="37"/>
  <c r="C2318" i="37"/>
  <c r="E2318" i="37"/>
  <c r="C2320" i="37"/>
  <c r="E2320" i="37"/>
  <c r="C2322" i="37"/>
  <c r="E2322" i="37"/>
  <c r="C2324" i="37"/>
  <c r="E2324" i="37"/>
  <c r="C2326" i="37"/>
  <c r="E2326" i="37"/>
  <c r="C2328" i="37"/>
  <c r="E2328" i="37"/>
  <c r="C2330" i="37"/>
  <c r="E2330" i="37"/>
  <c r="C2332" i="37"/>
  <c r="E2332" i="37"/>
  <c r="C2334" i="37"/>
  <c r="E2334" i="37"/>
  <c r="C2336" i="37"/>
  <c r="E2336" i="37"/>
  <c r="C2338" i="37"/>
  <c r="E2338" i="37"/>
  <c r="C2340" i="37"/>
  <c r="E2340" i="37"/>
  <c r="C2342" i="37"/>
  <c r="E2342" i="37"/>
  <c r="C2344" i="37"/>
  <c r="E2344" i="37"/>
  <c r="C2346" i="37"/>
  <c r="E2346" i="37"/>
  <c r="C2348" i="37"/>
  <c r="E2348" i="37"/>
  <c r="C2350" i="37"/>
  <c r="E2350" i="37"/>
  <c r="C2352" i="37"/>
  <c r="E2352" i="37"/>
  <c r="C2354" i="37"/>
  <c r="E2354" i="37"/>
  <c r="C2356" i="37"/>
  <c r="E2356" i="37"/>
  <c r="C2358" i="37"/>
  <c r="E2358" i="37"/>
  <c r="C2360" i="37"/>
  <c r="E2360" i="37"/>
  <c r="K2367" i="37"/>
  <c r="C2367" i="37"/>
  <c r="E2367" i="37"/>
  <c r="H2367" i="37"/>
  <c r="L2367" i="37"/>
  <c r="C2369" i="37"/>
  <c r="E2369" i="37"/>
  <c r="C2371" i="37"/>
  <c r="E2371" i="37"/>
  <c r="C2373" i="37"/>
  <c r="E2373" i="37"/>
  <c r="C2375" i="37"/>
  <c r="E2375" i="37"/>
  <c r="C2377" i="37"/>
  <c r="E2377" i="37"/>
  <c r="C2379" i="37"/>
  <c r="E2379" i="37"/>
  <c r="C2381" i="37"/>
  <c r="E2381" i="37"/>
  <c r="C2383" i="37"/>
  <c r="E2383" i="37"/>
  <c r="C2385" i="37"/>
  <c r="E2385" i="37"/>
  <c r="C2387" i="37"/>
  <c r="E2387" i="37"/>
  <c r="C2389" i="37"/>
  <c r="E2389" i="37"/>
  <c r="C2391" i="37"/>
  <c r="E2391" i="37"/>
  <c r="C2393" i="37"/>
  <c r="E2393" i="37"/>
  <c r="C2395" i="37"/>
  <c r="E2395" i="37"/>
  <c r="C2397" i="37"/>
  <c r="E2397" i="37"/>
  <c r="E2399" i="37"/>
  <c r="C2401" i="37"/>
  <c r="E2401" i="37"/>
  <c r="C2403" i="37"/>
  <c r="E2403" i="37"/>
  <c r="C2405" i="37"/>
  <c r="E2405" i="37"/>
  <c r="C2407" i="37"/>
  <c r="E2407" i="37"/>
  <c r="C2409" i="37"/>
  <c r="E2409" i="37"/>
  <c r="C2411" i="37"/>
  <c r="E2411" i="37"/>
  <c r="C2413" i="37"/>
  <c r="E2413" i="37"/>
  <c r="C2415" i="37"/>
  <c r="E2415" i="37"/>
  <c r="C2417" i="37"/>
  <c r="E2417" i="37"/>
  <c r="C2419" i="37"/>
  <c r="E2419" i="37"/>
  <c r="C2421" i="37"/>
  <c r="E2421" i="37"/>
  <c r="C2423" i="37"/>
  <c r="E2423" i="37"/>
  <c r="C2425" i="37"/>
  <c r="E2425" i="37"/>
  <c r="C2432" i="37"/>
  <c r="E2432" i="37"/>
  <c r="C2434" i="37"/>
  <c r="E2434" i="37"/>
  <c r="C2436" i="37"/>
  <c r="E2436" i="37"/>
  <c r="C2438" i="37"/>
  <c r="E2438" i="37"/>
  <c r="C2440" i="37"/>
  <c r="E2440" i="37"/>
  <c r="C2442" i="37"/>
  <c r="E2442" i="37"/>
  <c r="C2444" i="37"/>
  <c r="E2444" i="37"/>
  <c r="C2446" i="37"/>
  <c r="E2446" i="37"/>
  <c r="C2448" i="37"/>
  <c r="E2448" i="37"/>
  <c r="C2450" i="37"/>
  <c r="E2450" i="37"/>
  <c r="C2452" i="37"/>
  <c r="E2452" i="37"/>
  <c r="C2454" i="37"/>
  <c r="E2454" i="37"/>
  <c r="C2456" i="37"/>
  <c r="E2456" i="37"/>
  <c r="C2458" i="37"/>
  <c r="E2458" i="37"/>
  <c r="C2460" i="37"/>
  <c r="E2460" i="37"/>
  <c r="C2462" i="37"/>
  <c r="E2462" i="37"/>
  <c r="C2464" i="37"/>
  <c r="E2464" i="37"/>
  <c r="C2466" i="37"/>
  <c r="E2466" i="37"/>
  <c r="C2468" i="37"/>
  <c r="E2468" i="37"/>
  <c r="C2470" i="37"/>
  <c r="E2470" i="37"/>
  <c r="C2472" i="37"/>
  <c r="E2472" i="37"/>
  <c r="C2474" i="37"/>
  <c r="E2474" i="37"/>
  <c r="C2476" i="37"/>
  <c r="E2476" i="37"/>
  <c r="C2478" i="37"/>
  <c r="E2478" i="37"/>
  <c r="C2480" i="37"/>
  <c r="E2480" i="37"/>
  <c r="C2482" i="37"/>
  <c r="E2482" i="37"/>
  <c r="C2484" i="37"/>
  <c r="E2484" i="37"/>
  <c r="C2486" i="37"/>
  <c r="E2486" i="37"/>
  <c r="C2488" i="37"/>
  <c r="E2488" i="37"/>
  <c r="C2490" i="37"/>
  <c r="E2490" i="37"/>
  <c r="C2497" i="37"/>
  <c r="E2497" i="37"/>
  <c r="C2499" i="37"/>
  <c r="E2499" i="37"/>
  <c r="C2501" i="37"/>
  <c r="E2501" i="37"/>
  <c r="C2503" i="37"/>
  <c r="E2503" i="37"/>
  <c r="C2505" i="37"/>
  <c r="E2505" i="37"/>
  <c r="C2507" i="37"/>
  <c r="E2507" i="37"/>
  <c r="C2509" i="37"/>
  <c r="E2509" i="37"/>
  <c r="C2511" i="37"/>
  <c r="E2511" i="37"/>
  <c r="C2513" i="37"/>
  <c r="E2513" i="37"/>
  <c r="C2515" i="37"/>
  <c r="E2515" i="37"/>
  <c r="C2517" i="37"/>
  <c r="E2517" i="37"/>
  <c r="C2519" i="37"/>
  <c r="E2519" i="37"/>
  <c r="C2521" i="37"/>
  <c r="E2521" i="37"/>
  <c r="C2523" i="37"/>
  <c r="E2523" i="37"/>
  <c r="C2525" i="37"/>
  <c r="E2525" i="37"/>
  <c r="C2527" i="37"/>
  <c r="E2527" i="37"/>
  <c r="C2529" i="37"/>
  <c r="E2529" i="37"/>
  <c r="C2531" i="37"/>
  <c r="E2531" i="37"/>
  <c r="C2533" i="37"/>
  <c r="E2533" i="37"/>
  <c r="C2535" i="37"/>
  <c r="E2535" i="37"/>
  <c r="C2537" i="37"/>
  <c r="E2537" i="37"/>
  <c r="C2539" i="37"/>
  <c r="E2539" i="37"/>
  <c r="C2541" i="37"/>
  <c r="E2541" i="37"/>
  <c r="C2543" i="37"/>
  <c r="E2543" i="37"/>
  <c r="C2545" i="37"/>
  <c r="E2545" i="37"/>
  <c r="C2547" i="37"/>
  <c r="E2547" i="37"/>
  <c r="C2549" i="37"/>
  <c r="E2549" i="37"/>
  <c r="C2551" i="37"/>
  <c r="E2551" i="37"/>
  <c r="C2553" i="37"/>
  <c r="E2553" i="37"/>
  <c r="C2555" i="37"/>
  <c r="E2555" i="37"/>
  <c r="D2562" i="37"/>
  <c r="F2562" i="37"/>
  <c r="D2564" i="37"/>
  <c r="F2564" i="37"/>
  <c r="D2566" i="37"/>
  <c r="F2566" i="37"/>
  <c r="D2568" i="37"/>
  <c r="F2568" i="37"/>
  <c r="D2570" i="37"/>
  <c r="F2570" i="37"/>
  <c r="D2572" i="37"/>
  <c r="F2572" i="37"/>
  <c r="D2574" i="37"/>
  <c r="F2574" i="37"/>
  <c r="D2576" i="37"/>
  <c r="F2576" i="37"/>
  <c r="D2578" i="37"/>
  <c r="F2578" i="37"/>
  <c r="D2580" i="37"/>
  <c r="F2580" i="37"/>
  <c r="D2582" i="37"/>
  <c r="F2582" i="37"/>
  <c r="D2584" i="37"/>
  <c r="F2584" i="37"/>
  <c r="D2586" i="37"/>
  <c r="F2586" i="37"/>
  <c r="D2588" i="37"/>
  <c r="F2588" i="37"/>
  <c r="D2590" i="37"/>
  <c r="F2590" i="37"/>
  <c r="D2592" i="37"/>
  <c r="F2592" i="37"/>
  <c r="D2594" i="37"/>
  <c r="F2594" i="37"/>
  <c r="D2596" i="37"/>
  <c r="F2596" i="37"/>
  <c r="D2598" i="37"/>
  <c r="F2598" i="37"/>
  <c r="D2600" i="37"/>
  <c r="F2600" i="37"/>
  <c r="D2602" i="37"/>
  <c r="F2602" i="37"/>
  <c r="D2604" i="37"/>
  <c r="F2604" i="37"/>
  <c r="D2606" i="37"/>
  <c r="F2606" i="37"/>
  <c r="D2608" i="37"/>
  <c r="F2608" i="37"/>
  <c r="D2610" i="37"/>
  <c r="F2610" i="37"/>
  <c r="D2612" i="37"/>
  <c r="F2612" i="37"/>
  <c r="D2614" i="37"/>
  <c r="F2614" i="37"/>
  <c r="D2616" i="37"/>
  <c r="F2616" i="37"/>
  <c r="D2618" i="37"/>
  <c r="F2618" i="37"/>
  <c r="D2620" i="37"/>
  <c r="F2620" i="37"/>
  <c r="D2627" i="37"/>
  <c r="C2629" i="37"/>
  <c r="E2629" i="37"/>
  <c r="G2629" i="37"/>
  <c r="I2629" i="37"/>
  <c r="D2631" i="37"/>
  <c r="C2633" i="37"/>
  <c r="E2633" i="37"/>
  <c r="G2633" i="37"/>
  <c r="I2633" i="37"/>
  <c r="D2635" i="37"/>
  <c r="C2637" i="37"/>
  <c r="E2637" i="37"/>
  <c r="G2637" i="37"/>
  <c r="I2637" i="37"/>
  <c r="D2639" i="37"/>
  <c r="C2641" i="37"/>
  <c r="E2641" i="37"/>
  <c r="G2641" i="37"/>
  <c r="I2641" i="37"/>
  <c r="D2643" i="37"/>
  <c r="C2645" i="37"/>
  <c r="E2645" i="37"/>
  <c r="G2645" i="37"/>
  <c r="I2645" i="37"/>
  <c r="D2647" i="37"/>
  <c r="C2649" i="37"/>
  <c r="E2649" i="37"/>
  <c r="G2649" i="37"/>
  <c r="I2649" i="37"/>
  <c r="D2651" i="37"/>
  <c r="C2653" i="37"/>
  <c r="E2653" i="37"/>
  <c r="G2653" i="37"/>
  <c r="I2653" i="37"/>
  <c r="D2655" i="37"/>
  <c r="C2657" i="37"/>
  <c r="E2657" i="37"/>
  <c r="G2657" i="37"/>
  <c r="I2657" i="37"/>
  <c r="D2659" i="37"/>
  <c r="C2661" i="37"/>
  <c r="E2661" i="37"/>
  <c r="G2661" i="37"/>
  <c r="I2661" i="37"/>
  <c r="D2663" i="37"/>
  <c r="C2665" i="37"/>
  <c r="E2665" i="37"/>
  <c r="G2665" i="37"/>
  <c r="I2665" i="37"/>
  <c r="D2667" i="37"/>
  <c r="C2669" i="37"/>
  <c r="E2669" i="37"/>
  <c r="G2669" i="37"/>
  <c r="I2669" i="37"/>
  <c r="D2671" i="37"/>
  <c r="C2673" i="37"/>
  <c r="E2673" i="37"/>
  <c r="G2673" i="37"/>
  <c r="I2673" i="37"/>
  <c r="D2675" i="37"/>
  <c r="C2677" i="37"/>
  <c r="E2677" i="37"/>
  <c r="G2677" i="37"/>
  <c r="I2677" i="37"/>
  <c r="D2679" i="37"/>
  <c r="C2681" i="37"/>
  <c r="E2681" i="37"/>
  <c r="G2681" i="37"/>
  <c r="I2681" i="37"/>
  <c r="D2683" i="37"/>
  <c r="C2685" i="37"/>
  <c r="E2685" i="37"/>
  <c r="G2685" i="37"/>
  <c r="I2685" i="37"/>
  <c r="C2695" i="37"/>
  <c r="E2695" i="37"/>
  <c r="C2699" i="37"/>
  <c r="E2699" i="37"/>
  <c r="C2703" i="37"/>
  <c r="E2703" i="37"/>
  <c r="C2707" i="37"/>
  <c r="E2707" i="37"/>
  <c r="C2711" i="37"/>
  <c r="E2711" i="37"/>
  <c r="C2715" i="37"/>
  <c r="E2715" i="37"/>
  <c r="C2719" i="37"/>
  <c r="E2719" i="37"/>
  <c r="C2723" i="37"/>
  <c r="E2723" i="37"/>
  <c r="C2727" i="37"/>
  <c r="E2727" i="37"/>
  <c r="C2731" i="37"/>
  <c r="E2731" i="37"/>
  <c r="C2735" i="37"/>
  <c r="E2735" i="37"/>
  <c r="C2739" i="37"/>
  <c r="E2739" i="37"/>
  <c r="C2743" i="37"/>
  <c r="E2743" i="37"/>
  <c r="C2747" i="37"/>
  <c r="E2747" i="37"/>
  <c r="C2751" i="37"/>
  <c r="E2751" i="37"/>
  <c r="C2760" i="37"/>
  <c r="E2760" i="37"/>
  <c r="C2764" i="37"/>
  <c r="E2764" i="37"/>
  <c r="C2768" i="37"/>
  <c r="E2768" i="37"/>
  <c r="C2772" i="37"/>
  <c r="E2772" i="37"/>
  <c r="C2776" i="37"/>
  <c r="E2776" i="37"/>
  <c r="C2780" i="37"/>
  <c r="E2780" i="37"/>
  <c r="C2784" i="37"/>
  <c r="E2784" i="37"/>
  <c r="C2788" i="37"/>
  <c r="E2788" i="37"/>
  <c r="C2792" i="37"/>
  <c r="E2792" i="37"/>
  <c r="C2796" i="37"/>
  <c r="E2796" i="37"/>
  <c r="C2800" i="37"/>
  <c r="E2800" i="37"/>
  <c r="C2804" i="37"/>
  <c r="E2804" i="37"/>
  <c r="C2808" i="37"/>
  <c r="E2808" i="37"/>
  <c r="C2812" i="37"/>
  <c r="E2812" i="37"/>
  <c r="C2816" i="37"/>
  <c r="E2816" i="37"/>
  <c r="C2825" i="37"/>
  <c r="E2825" i="37"/>
  <c r="C2829" i="37"/>
  <c r="E2829" i="37"/>
  <c r="C2833" i="37"/>
  <c r="E2833" i="37"/>
  <c r="C2837" i="37"/>
  <c r="E2837" i="37"/>
  <c r="C2841" i="37"/>
  <c r="E2841" i="37"/>
  <c r="C2845" i="37"/>
  <c r="E2845" i="37"/>
  <c r="C2849" i="37"/>
  <c r="E2849" i="37"/>
  <c r="C2853" i="37"/>
  <c r="E2853" i="37"/>
  <c r="C2857" i="37"/>
  <c r="E2857" i="37"/>
  <c r="C2861" i="37"/>
  <c r="E2861" i="37"/>
  <c r="C2865" i="37"/>
  <c r="E2865" i="37"/>
  <c r="C2869" i="37"/>
  <c r="E2869" i="37"/>
  <c r="C2873" i="37"/>
  <c r="E2873" i="37"/>
  <c r="C2877" i="37"/>
  <c r="E2877" i="37"/>
  <c r="C2881" i="37"/>
  <c r="E2881" i="37"/>
  <c r="C2888" i="37"/>
  <c r="E2888" i="37"/>
  <c r="C2890" i="37"/>
  <c r="E2890" i="37"/>
  <c r="C2892" i="37"/>
  <c r="E2892" i="37"/>
  <c r="C2894" i="37"/>
  <c r="E2894" i="37"/>
  <c r="C2896" i="37"/>
  <c r="E2896" i="37"/>
  <c r="C2898" i="37"/>
  <c r="E2898" i="37"/>
  <c r="C2900" i="37"/>
  <c r="E2900" i="37"/>
  <c r="C2902" i="37"/>
  <c r="E2902" i="37"/>
  <c r="C2904" i="37"/>
  <c r="E2904" i="37"/>
  <c r="C2906" i="37"/>
  <c r="E2906" i="37"/>
  <c r="C2908" i="37"/>
  <c r="E2908" i="37"/>
  <c r="C2910" i="37"/>
  <c r="E2910" i="37"/>
  <c r="C2912" i="37"/>
  <c r="E2912" i="37"/>
  <c r="C2914" i="37"/>
  <c r="E2914" i="37"/>
  <c r="C2916" i="37"/>
  <c r="E2916" i="37"/>
  <c r="C2918" i="37"/>
  <c r="E2918" i="37"/>
  <c r="C2920" i="37"/>
  <c r="E2920" i="37"/>
  <c r="C2922" i="37"/>
  <c r="E2922" i="37"/>
  <c r="I2924" i="37"/>
  <c r="C2926" i="37"/>
  <c r="E2926" i="37"/>
  <c r="C2928" i="37"/>
  <c r="E2928" i="37"/>
  <c r="C2930" i="37"/>
  <c r="E2930" i="37"/>
  <c r="C2932" i="37"/>
  <c r="E2932" i="37"/>
  <c r="C2934" i="37"/>
  <c r="E2934" i="37"/>
  <c r="C2936" i="37"/>
  <c r="E2936" i="37"/>
  <c r="C2938" i="37"/>
  <c r="E2938" i="37"/>
  <c r="C2940" i="37"/>
  <c r="E2940" i="37"/>
  <c r="C2942" i="37"/>
  <c r="E2942" i="37"/>
  <c r="C2944" i="37"/>
  <c r="E2944" i="37"/>
  <c r="C2946" i="37"/>
  <c r="E2946" i="37"/>
  <c r="C2953" i="37"/>
  <c r="E2953" i="37"/>
  <c r="C2955" i="37"/>
  <c r="E2955" i="37"/>
  <c r="C2957" i="37"/>
  <c r="E2957" i="37"/>
  <c r="C2959" i="37"/>
  <c r="E2959" i="37"/>
  <c r="C2961" i="37"/>
  <c r="E2961" i="37"/>
  <c r="C2963" i="37"/>
  <c r="E2963" i="37"/>
  <c r="C2965" i="37"/>
  <c r="E2965" i="37"/>
  <c r="C2967" i="37"/>
  <c r="E2967" i="37"/>
  <c r="C2969" i="37"/>
  <c r="E2969" i="37"/>
  <c r="C2971" i="37"/>
  <c r="E2971" i="37"/>
  <c r="C2973" i="37"/>
  <c r="E2973" i="37"/>
  <c r="C2975" i="37"/>
  <c r="E2975" i="37"/>
  <c r="C2977" i="37"/>
  <c r="E2977" i="37"/>
  <c r="C2979" i="37"/>
  <c r="E2979" i="37"/>
  <c r="C2981" i="37"/>
  <c r="E2981" i="37"/>
  <c r="C2983" i="37"/>
  <c r="E2983" i="37"/>
  <c r="C2985" i="37"/>
  <c r="E2985" i="37"/>
  <c r="C2987" i="37"/>
  <c r="E2987" i="37"/>
  <c r="C2989" i="37"/>
  <c r="E2989" i="37"/>
  <c r="C2991" i="37"/>
  <c r="E2991" i="37"/>
  <c r="C2993" i="37"/>
  <c r="E2993" i="37"/>
  <c r="C2995" i="37"/>
  <c r="E2995" i="37"/>
  <c r="C2997" i="37"/>
  <c r="E2997" i="37"/>
  <c r="C2999" i="37"/>
  <c r="E2999" i="37"/>
  <c r="C3001" i="37"/>
  <c r="E3001" i="37"/>
  <c r="C3003" i="37"/>
  <c r="E3003" i="37"/>
  <c r="C3005" i="37"/>
  <c r="E3005" i="37"/>
  <c r="C3007" i="37"/>
  <c r="E3007" i="37"/>
  <c r="C3009" i="37"/>
  <c r="E3009" i="37"/>
  <c r="C3011" i="37"/>
  <c r="E3011" i="37"/>
  <c r="C3019" i="37"/>
  <c r="E3019" i="37"/>
  <c r="C3021" i="37"/>
  <c r="E3021" i="37"/>
  <c r="C3023" i="37"/>
  <c r="E3023" i="37"/>
  <c r="C3025" i="37"/>
  <c r="E3025" i="37"/>
  <c r="C3027" i="37"/>
  <c r="E3027" i="37"/>
  <c r="C3029" i="37"/>
  <c r="E3029" i="37"/>
  <c r="C3031" i="37"/>
  <c r="E3031" i="37"/>
  <c r="C3033" i="37"/>
  <c r="E3033" i="37"/>
  <c r="C3035" i="37"/>
  <c r="E3035" i="37"/>
  <c r="C3037" i="37"/>
  <c r="E3037" i="37"/>
  <c r="C3039" i="37"/>
  <c r="E3039" i="37"/>
  <c r="C3041" i="37"/>
  <c r="E3041" i="37"/>
  <c r="C3043" i="37"/>
  <c r="E3043" i="37"/>
  <c r="C3045" i="37"/>
  <c r="E3045" i="37"/>
  <c r="C3047" i="37"/>
  <c r="E3047" i="37"/>
  <c r="C3049" i="37"/>
  <c r="E3049" i="37"/>
  <c r="C3051" i="37"/>
  <c r="E3051" i="37"/>
  <c r="C3053" i="37"/>
  <c r="E3053" i="37"/>
  <c r="C3055" i="37"/>
  <c r="E3055" i="37"/>
  <c r="C3057" i="37"/>
  <c r="E3057" i="37"/>
  <c r="C3059" i="37"/>
  <c r="E3059" i="37"/>
  <c r="C3061" i="37"/>
  <c r="E3061" i="37"/>
  <c r="C3063" i="37"/>
  <c r="E3063" i="37"/>
  <c r="C3065" i="37"/>
  <c r="E3065" i="37"/>
  <c r="C3067" i="37"/>
  <c r="E3067" i="37"/>
  <c r="C3069" i="37"/>
  <c r="E3069" i="37"/>
  <c r="C3071" i="37"/>
  <c r="E3071" i="37"/>
  <c r="C3073" i="37"/>
  <c r="E3073" i="37"/>
  <c r="C3075" i="37"/>
  <c r="E3075" i="37"/>
  <c r="C3077" i="37"/>
  <c r="E3077" i="37"/>
  <c r="D3084" i="37"/>
  <c r="C3086" i="37"/>
  <c r="E3086" i="37"/>
  <c r="G3086" i="37"/>
  <c r="D3088" i="37"/>
  <c r="C3090" i="37"/>
  <c r="E3090" i="37"/>
  <c r="G3090" i="37"/>
  <c r="D3092" i="37"/>
  <c r="C3094" i="37"/>
  <c r="E3094" i="37"/>
  <c r="G3094" i="37"/>
  <c r="D3096" i="37"/>
  <c r="C3098" i="37"/>
  <c r="E3098" i="37"/>
  <c r="G3098" i="37"/>
  <c r="D3100" i="37"/>
  <c r="C3102" i="37"/>
  <c r="E3102" i="37"/>
  <c r="G3102" i="37"/>
  <c r="D3104" i="37"/>
  <c r="C3106" i="37"/>
  <c r="E3106" i="37"/>
  <c r="G3106" i="37"/>
  <c r="D3108" i="37"/>
  <c r="C3110" i="37"/>
  <c r="E3110" i="37"/>
  <c r="G3110" i="37"/>
  <c r="D3112" i="37"/>
  <c r="I3114" i="37"/>
  <c r="I3118" i="37"/>
  <c r="I3122" i="37"/>
  <c r="I3126" i="37"/>
  <c r="I3130" i="37"/>
  <c r="I3134" i="37"/>
  <c r="I3138" i="37"/>
  <c r="I3142" i="37"/>
  <c r="D2629" i="37"/>
  <c r="D2633" i="37"/>
  <c r="D2637" i="37"/>
  <c r="D2641" i="37"/>
  <c r="D2645" i="37"/>
  <c r="D2649" i="37"/>
  <c r="D2653" i="37"/>
  <c r="D2657" i="37"/>
  <c r="D2661" i="37"/>
  <c r="D2665" i="37"/>
  <c r="D2669" i="37"/>
  <c r="D2673" i="37"/>
  <c r="D2677" i="37"/>
  <c r="D2681" i="37"/>
  <c r="D2685" i="37"/>
  <c r="D3086" i="37"/>
  <c r="D3090" i="37"/>
  <c r="D3094" i="37"/>
  <c r="D3098" i="37"/>
  <c r="D3102" i="37"/>
  <c r="D3106" i="37"/>
  <c r="D3110" i="37"/>
  <c r="G3114" i="37"/>
  <c r="E3114" i="37"/>
  <c r="C3114" i="37"/>
  <c r="F3114" i="37"/>
  <c r="G3118" i="37"/>
  <c r="E3118" i="37"/>
  <c r="C3118" i="37"/>
  <c r="F3118" i="37"/>
  <c r="G3122" i="37"/>
  <c r="E3122" i="37"/>
  <c r="C3122" i="37"/>
  <c r="F3122" i="37"/>
  <c r="G3126" i="37"/>
  <c r="E3126" i="37"/>
  <c r="C3126" i="37"/>
  <c r="F3126" i="37"/>
  <c r="G3130" i="37"/>
  <c r="E3130" i="37"/>
  <c r="C3130" i="37"/>
  <c r="F3130" i="37"/>
  <c r="G3134" i="37"/>
  <c r="E3134" i="37"/>
  <c r="C3134" i="37"/>
  <c r="F3134" i="37"/>
  <c r="G3138" i="37"/>
  <c r="E3138" i="37"/>
  <c r="C3138" i="37"/>
  <c r="F3138" i="37"/>
  <c r="G3142" i="37"/>
  <c r="E3142" i="37"/>
  <c r="C3142" i="37"/>
  <c r="F3142" i="37"/>
  <c r="D3116" i="37"/>
  <c r="D3120" i="37"/>
  <c r="D3124" i="37"/>
  <c r="D3128" i="37"/>
  <c r="D3132" i="37"/>
  <c r="D3136" i="37"/>
  <c r="D3140" i="37"/>
  <c r="C3149" i="37"/>
  <c r="E3149" i="37"/>
  <c r="C3151" i="37"/>
  <c r="E3151" i="37"/>
  <c r="C3153" i="37"/>
  <c r="E3153" i="37"/>
  <c r="C3155" i="37"/>
  <c r="E3155" i="37"/>
  <c r="C3157" i="37"/>
  <c r="E3157" i="37"/>
  <c r="C3159" i="37"/>
  <c r="E3159" i="37"/>
  <c r="C3161" i="37"/>
  <c r="E3161" i="37"/>
  <c r="C3163" i="37"/>
  <c r="E3163" i="37"/>
  <c r="C3165" i="37"/>
  <c r="E3165" i="37"/>
  <c r="C3167" i="37"/>
  <c r="E3167" i="37"/>
  <c r="C3169" i="37"/>
  <c r="E3169" i="37"/>
  <c r="C3171" i="37"/>
  <c r="E3171" i="37"/>
  <c r="C3173" i="37"/>
  <c r="E3173" i="37"/>
  <c r="C3175" i="37"/>
  <c r="E3175" i="37"/>
  <c r="C3177" i="37"/>
  <c r="E3177" i="37"/>
  <c r="C3179" i="37"/>
  <c r="E3179" i="37"/>
  <c r="C3181" i="37"/>
  <c r="E3181" i="37"/>
  <c r="C3183" i="37"/>
  <c r="E3183" i="37"/>
  <c r="C3185" i="37"/>
  <c r="E3185" i="37"/>
  <c r="C3187" i="37"/>
  <c r="E3187" i="37"/>
  <c r="C3189" i="37"/>
  <c r="E3189" i="37"/>
  <c r="C3191" i="37"/>
  <c r="E3191" i="37"/>
  <c r="C3193" i="37"/>
  <c r="E3193" i="37"/>
  <c r="C3195" i="37"/>
  <c r="E3195" i="37"/>
  <c r="C3197" i="37"/>
  <c r="E3197" i="37"/>
  <c r="C3199" i="37"/>
  <c r="E3199" i="37"/>
  <c r="C3201" i="37"/>
  <c r="E3201" i="37"/>
  <c r="C3203" i="37"/>
  <c r="E3203" i="37"/>
  <c r="C3205" i="37"/>
  <c r="E3205" i="37"/>
  <c r="C3207" i="37"/>
  <c r="E3207" i="37"/>
  <c r="C4068" i="37"/>
  <c r="D4068" i="37"/>
  <c r="L4003" i="37"/>
  <c r="J4003" i="37"/>
  <c r="H4003" i="37"/>
  <c r="F4003" i="37"/>
  <c r="D4003" i="37"/>
  <c r="I4003" i="37"/>
  <c r="E4003" i="37"/>
  <c r="G4003" i="37"/>
  <c r="C4003" i="37"/>
  <c r="K4003" i="37"/>
  <c r="C3214" i="37"/>
  <c r="E3214" i="37"/>
  <c r="G3214" i="37"/>
  <c r="H4181" i="37"/>
  <c r="F4181" i="37"/>
  <c r="D4181" i="37"/>
  <c r="H4165" i="37"/>
  <c r="F4165" i="37"/>
  <c r="D4165" i="37"/>
  <c r="H4149" i="37"/>
  <c r="F4149" i="37"/>
  <c r="D4149" i="37"/>
  <c r="I4143" i="37"/>
  <c r="G4181" i="37"/>
  <c r="C4181" i="37"/>
  <c r="G4165" i="37"/>
  <c r="C4165" i="37"/>
  <c r="G4149" i="37"/>
  <c r="C4149" i="37"/>
  <c r="H4143" i="37"/>
  <c r="F4143" i="37"/>
  <c r="D4143" i="37"/>
  <c r="H4135" i="37"/>
  <c r="F4135" i="37"/>
  <c r="D4135" i="37"/>
  <c r="C4116" i="37"/>
  <c r="C4100" i="37"/>
  <c r="C4084" i="37"/>
  <c r="C4078" i="37"/>
  <c r="C4070" i="37"/>
  <c r="K4051" i="37"/>
  <c r="I4051" i="37"/>
  <c r="G4051" i="37"/>
  <c r="E4051" i="37"/>
  <c r="C4051" i="37"/>
  <c r="K4035" i="37"/>
  <c r="I4035" i="37"/>
  <c r="G4035" i="37"/>
  <c r="E4035" i="37"/>
  <c r="C4035" i="37"/>
  <c r="E4181" i="37"/>
  <c r="E4165" i="37"/>
  <c r="E4149" i="37"/>
  <c r="E4143" i="37"/>
  <c r="I4135" i="37"/>
  <c r="E4135" i="37"/>
  <c r="D4116" i="37"/>
  <c r="D4100" i="37"/>
  <c r="D4084" i="37"/>
  <c r="L4051" i="37"/>
  <c r="H4051" i="37"/>
  <c r="D4051" i="37"/>
  <c r="L4035" i="37"/>
  <c r="H4035" i="37"/>
  <c r="D4035" i="37"/>
  <c r="I4181" i="37"/>
  <c r="I4149" i="37"/>
  <c r="C4143" i="37"/>
  <c r="G4135" i="37"/>
  <c r="F4051" i="37"/>
  <c r="F4035" i="37"/>
  <c r="L4019" i="37"/>
  <c r="J4019" i="37"/>
  <c r="H4019" i="37"/>
  <c r="F4019" i="37"/>
  <c r="D4019" i="37"/>
  <c r="L4013" i="37"/>
  <c r="J4013" i="37"/>
  <c r="H4013" i="37"/>
  <c r="F4013" i="37"/>
  <c r="D4013" i="37"/>
  <c r="L4005" i="37"/>
  <c r="J4005" i="37"/>
  <c r="H4005" i="37"/>
  <c r="F4005" i="37"/>
  <c r="D4005" i="37"/>
  <c r="I4165" i="37"/>
  <c r="D4078" i="37"/>
  <c r="J4051" i="37"/>
  <c r="J4035" i="37"/>
  <c r="I4019" i="37"/>
  <c r="E4019" i="37"/>
  <c r="K4013" i="37"/>
  <c r="G4013" i="37"/>
  <c r="C4013" i="37"/>
  <c r="K4005" i="37"/>
  <c r="G4005" i="37"/>
  <c r="C4005" i="37"/>
  <c r="G4019" i="37"/>
  <c r="E4013" i="37"/>
  <c r="E4005" i="37"/>
  <c r="G4143" i="37"/>
  <c r="C4019" i="37"/>
  <c r="I4005" i="37"/>
  <c r="C4135" i="37"/>
  <c r="D4070" i="37"/>
  <c r="K4019" i="37"/>
  <c r="I4013" i="37"/>
  <c r="C3216" i="37"/>
  <c r="E3216" i="37"/>
  <c r="G3216" i="37"/>
  <c r="H4189" i="37"/>
  <c r="F4189" i="37"/>
  <c r="D4189" i="37"/>
  <c r="I4187" i="37"/>
  <c r="G4187" i="37"/>
  <c r="E4187" i="37"/>
  <c r="C4187" i="37"/>
  <c r="H4185" i="37"/>
  <c r="F4185" i="37"/>
  <c r="D4185" i="37"/>
  <c r="I4183" i="37"/>
  <c r="G4183" i="37"/>
  <c r="E4183" i="37"/>
  <c r="C4183" i="37"/>
  <c r="I4175" i="37"/>
  <c r="G4175" i="37"/>
  <c r="E4175" i="37"/>
  <c r="C4175" i="37"/>
  <c r="H4173" i="37"/>
  <c r="F4173" i="37"/>
  <c r="D4173" i="37"/>
  <c r="I4171" i="37"/>
  <c r="G4171" i="37"/>
  <c r="E4171" i="37"/>
  <c r="C4171" i="37"/>
  <c r="H4169" i="37"/>
  <c r="F4169" i="37"/>
  <c r="D4169" i="37"/>
  <c r="I4167" i="37"/>
  <c r="G4167" i="37"/>
  <c r="E4167" i="37"/>
  <c r="C4167" i="37"/>
  <c r="H4161" i="37"/>
  <c r="F4161" i="37"/>
  <c r="D4161" i="37"/>
  <c r="I4159" i="37"/>
  <c r="G4159" i="37"/>
  <c r="E4159" i="37"/>
  <c r="C4159" i="37"/>
  <c r="H4157" i="37"/>
  <c r="F4157" i="37"/>
  <c r="D4157" i="37"/>
  <c r="I4155" i="37"/>
  <c r="G4155" i="37"/>
  <c r="E4155" i="37"/>
  <c r="C4155" i="37"/>
  <c r="H4153" i="37"/>
  <c r="F4153" i="37"/>
  <c r="D4153" i="37"/>
  <c r="I4151" i="37"/>
  <c r="G4151" i="37"/>
  <c r="E4151" i="37"/>
  <c r="C4151" i="37"/>
  <c r="H4145" i="37"/>
  <c r="F4145" i="37"/>
  <c r="D4145" i="37"/>
  <c r="G4189" i="37"/>
  <c r="C4189" i="37"/>
  <c r="F4187" i="37"/>
  <c r="I4185" i="37"/>
  <c r="E4185" i="37"/>
  <c r="H4183" i="37"/>
  <c r="D4183" i="37"/>
  <c r="H4175" i="37"/>
  <c r="D4175" i="37"/>
  <c r="G4173" i="37"/>
  <c r="C4173" i="37"/>
  <c r="F4171" i="37"/>
  <c r="I4169" i="37"/>
  <c r="E4169" i="37"/>
  <c r="H4167" i="37"/>
  <c r="D4167" i="37"/>
  <c r="I4161" i="37"/>
  <c r="E4161" i="37"/>
  <c r="H4159" i="37"/>
  <c r="D4159" i="37"/>
  <c r="G4157" i="37"/>
  <c r="C4157" i="37"/>
  <c r="F4155" i="37"/>
  <c r="I4153" i="37"/>
  <c r="E4153" i="37"/>
  <c r="H4151" i="37"/>
  <c r="D4151" i="37"/>
  <c r="I4145" i="37"/>
  <c r="E4145" i="37"/>
  <c r="H4139" i="37"/>
  <c r="F4139" i="37"/>
  <c r="D4139" i="37"/>
  <c r="I4137" i="37"/>
  <c r="G4137" i="37"/>
  <c r="E4137" i="37"/>
  <c r="C4137" i="37"/>
  <c r="C4124" i="37"/>
  <c r="C4122" i="37"/>
  <c r="C4120" i="37"/>
  <c r="C4118" i="37"/>
  <c r="C4110" i="37"/>
  <c r="C4108" i="37"/>
  <c r="C4106" i="37"/>
  <c r="C4104" i="37"/>
  <c r="C4102" i="37"/>
  <c r="C4096" i="37"/>
  <c r="C4094" i="37"/>
  <c r="C4092" i="37"/>
  <c r="C4090" i="37"/>
  <c r="C4088" i="37"/>
  <c r="C4086" i="37"/>
  <c r="C4080" i="37"/>
  <c r="C4074" i="37"/>
  <c r="C4072" i="37"/>
  <c r="K4059" i="37"/>
  <c r="I4059" i="37"/>
  <c r="G4059" i="37"/>
  <c r="E4059" i="37"/>
  <c r="C4059" i="37"/>
  <c r="K4057" i="37"/>
  <c r="I4057" i="37"/>
  <c r="G4057" i="37"/>
  <c r="E4057" i="37"/>
  <c r="C4057" i="37"/>
  <c r="K4055" i="37"/>
  <c r="I4055" i="37"/>
  <c r="G4055" i="37"/>
  <c r="E4055" i="37"/>
  <c r="C4055" i="37"/>
  <c r="K4053" i="37"/>
  <c r="I4053" i="37"/>
  <c r="G4053" i="37"/>
  <c r="E4053" i="37"/>
  <c r="C4053" i="37"/>
  <c r="K4045" i="37"/>
  <c r="I4045" i="37"/>
  <c r="G4045" i="37"/>
  <c r="E4045" i="37"/>
  <c r="C4045" i="37"/>
  <c r="K4043" i="37"/>
  <c r="I4043" i="37"/>
  <c r="G4043" i="37"/>
  <c r="E4043" i="37"/>
  <c r="C4043" i="37"/>
  <c r="K4041" i="37"/>
  <c r="I4041" i="37"/>
  <c r="G4041" i="37"/>
  <c r="E4041" i="37"/>
  <c r="C4041" i="37"/>
  <c r="K4039" i="37"/>
  <c r="I4039" i="37"/>
  <c r="G4039" i="37"/>
  <c r="E4039" i="37"/>
  <c r="C4039" i="37"/>
  <c r="K4037" i="37"/>
  <c r="I4037" i="37"/>
  <c r="G4037" i="37"/>
  <c r="E4037" i="37"/>
  <c r="C4037" i="37"/>
  <c r="K4031" i="37"/>
  <c r="I4031" i="37"/>
  <c r="I4189" i="37"/>
  <c r="H4187" i="37"/>
  <c r="G4185" i="37"/>
  <c r="F4183" i="37"/>
  <c r="I4173" i="37"/>
  <c r="H4171" i="37"/>
  <c r="G4169" i="37"/>
  <c r="F4167" i="37"/>
  <c r="C4161" i="37"/>
  <c r="I4157" i="37"/>
  <c r="H4155" i="37"/>
  <c r="G4153" i="37"/>
  <c r="F4151" i="37"/>
  <c r="C4145" i="37"/>
  <c r="G4139" i="37"/>
  <c r="C4139" i="37"/>
  <c r="F4137" i="37"/>
  <c r="D4124" i="37"/>
  <c r="D4120" i="37"/>
  <c r="D4108" i="37"/>
  <c r="D4104" i="37"/>
  <c r="D4096" i="37"/>
  <c r="D4092" i="37"/>
  <c r="D4088" i="37"/>
  <c r="D4080" i="37"/>
  <c r="D4072" i="37"/>
  <c r="L4059" i="37"/>
  <c r="H4059" i="37"/>
  <c r="D4059" i="37"/>
  <c r="J4057" i="37"/>
  <c r="F4057" i="37"/>
  <c r="L4055" i="37"/>
  <c r="H4055" i="37"/>
  <c r="D4055" i="37"/>
  <c r="J4053" i="37"/>
  <c r="F4053" i="37"/>
  <c r="J4045" i="37"/>
  <c r="F4045" i="37"/>
  <c r="L4043" i="37"/>
  <c r="H4043" i="37"/>
  <c r="D4043" i="37"/>
  <c r="J4041" i="37"/>
  <c r="F4041" i="37"/>
  <c r="L4039" i="37"/>
  <c r="H4039" i="37"/>
  <c r="D4039" i="37"/>
  <c r="J4037" i="37"/>
  <c r="F4037" i="37"/>
  <c r="L4031" i="37"/>
  <c r="H4031" i="37"/>
  <c r="D4187" i="37"/>
  <c r="E4173" i="37"/>
  <c r="C4169" i="37"/>
  <c r="F4159" i="37"/>
  <c r="D4155" i="37"/>
  <c r="G4145" i="37"/>
  <c r="I4139" i="37"/>
  <c r="H4137" i="37"/>
  <c r="D4122" i="37"/>
  <c r="D4106" i="37"/>
  <c r="D4090" i="37"/>
  <c r="D4074" i="37"/>
  <c r="F4059" i="37"/>
  <c r="H4057" i="37"/>
  <c r="J4055" i="37"/>
  <c r="L4053" i="37"/>
  <c r="D4053" i="37"/>
  <c r="L4045" i="37"/>
  <c r="D4045" i="37"/>
  <c r="F4043" i="37"/>
  <c r="H4041" i="37"/>
  <c r="J4039" i="37"/>
  <c r="L4037" i="37"/>
  <c r="D4037" i="37"/>
  <c r="J4031" i="37"/>
  <c r="F4031" i="37"/>
  <c r="D4031" i="37"/>
  <c r="L4029" i="37"/>
  <c r="J4029" i="37"/>
  <c r="H4029" i="37"/>
  <c r="F4029" i="37"/>
  <c r="D4029" i="37"/>
  <c r="L4027" i="37"/>
  <c r="J4027" i="37"/>
  <c r="H4027" i="37"/>
  <c r="F4027" i="37"/>
  <c r="D4027" i="37"/>
  <c r="L4025" i="37"/>
  <c r="J4025" i="37"/>
  <c r="H4025" i="37"/>
  <c r="F4025" i="37"/>
  <c r="D4025" i="37"/>
  <c r="L4023" i="37"/>
  <c r="J4023" i="37"/>
  <c r="H4023" i="37"/>
  <c r="F4023" i="37"/>
  <c r="D4023" i="37"/>
  <c r="L4021" i="37"/>
  <c r="J4021" i="37"/>
  <c r="H4021" i="37"/>
  <c r="F4021" i="37"/>
  <c r="D4021" i="37"/>
  <c r="L4015" i="37"/>
  <c r="J4015" i="37"/>
  <c r="H4015" i="37"/>
  <c r="F4015" i="37"/>
  <c r="D4015" i="37"/>
  <c r="L4009" i="37"/>
  <c r="J4009" i="37"/>
  <c r="H4009" i="37"/>
  <c r="F4009" i="37"/>
  <c r="D4009" i="37"/>
  <c r="L4007" i="37"/>
  <c r="J4007" i="37"/>
  <c r="H4007" i="37"/>
  <c r="F4007" i="37"/>
  <c r="D4007" i="37"/>
  <c r="C4185" i="37"/>
  <c r="F4175" i="37"/>
  <c r="E4157" i="37"/>
  <c r="D4137" i="37"/>
  <c r="D4110" i="37"/>
  <c r="D4094" i="37"/>
  <c r="L4057" i="37"/>
  <c r="F4055" i="37"/>
  <c r="H4045" i="37"/>
  <c r="L4041" i="37"/>
  <c r="F4039" i="37"/>
  <c r="E4031" i="37"/>
  <c r="K4029" i="37"/>
  <c r="G4029" i="37"/>
  <c r="C4029" i="37"/>
  <c r="I4027" i="37"/>
  <c r="E4027" i="37"/>
  <c r="K4025" i="37"/>
  <c r="G4025" i="37"/>
  <c r="C4025" i="37"/>
  <c r="I4023" i="37"/>
  <c r="E4023" i="37"/>
  <c r="K4021" i="37"/>
  <c r="G4021" i="37"/>
  <c r="C4021" i="37"/>
  <c r="I4015" i="37"/>
  <c r="E4015" i="37"/>
  <c r="K4009" i="37"/>
  <c r="G4009" i="37"/>
  <c r="C4009" i="37"/>
  <c r="I4007" i="37"/>
  <c r="E4007" i="37"/>
  <c r="E4189" i="37"/>
  <c r="D4171" i="37"/>
  <c r="C4153" i="37"/>
  <c r="E4139" i="37"/>
  <c r="D4118" i="37"/>
  <c r="D4086" i="37"/>
  <c r="J4059" i="37"/>
  <c r="H4053" i="37"/>
  <c r="D4041" i="37"/>
  <c r="C4031" i="37"/>
  <c r="E4029" i="37"/>
  <c r="G4027" i="37"/>
  <c r="I4025" i="37"/>
  <c r="K4023" i="37"/>
  <c r="C4023" i="37"/>
  <c r="E4021" i="37"/>
  <c r="K4015" i="37"/>
  <c r="C4015" i="37"/>
  <c r="I4009" i="37"/>
  <c r="K4007" i="37"/>
  <c r="C4007" i="37"/>
  <c r="D4102" i="37"/>
  <c r="D4057" i="37"/>
  <c r="J4043" i="37"/>
  <c r="G4031" i="37"/>
  <c r="K4027" i="37"/>
  <c r="E4025" i="37"/>
  <c r="I4021" i="37"/>
  <c r="G4015" i="37"/>
  <c r="E4009" i="37"/>
  <c r="G4161" i="37"/>
  <c r="H4037" i="37"/>
  <c r="I4029" i="37"/>
  <c r="C4027" i="37"/>
  <c r="G4023" i="37"/>
  <c r="G4007" i="37"/>
  <c r="C3218" i="37"/>
  <c r="E3218" i="37"/>
  <c r="G3218" i="37"/>
  <c r="C3220" i="37"/>
  <c r="E3220" i="37"/>
  <c r="I4141" i="37"/>
  <c r="G4141" i="37"/>
  <c r="E4141" i="37"/>
  <c r="C4141" i="37"/>
  <c r="C4076" i="37"/>
  <c r="H4141" i="37"/>
  <c r="D4141" i="37"/>
  <c r="D4076" i="37"/>
  <c r="L4011" i="37"/>
  <c r="J4011" i="37"/>
  <c r="H4011" i="37"/>
  <c r="F4011" i="37"/>
  <c r="D4011" i="37"/>
  <c r="F4141" i="37"/>
  <c r="I4011" i="37"/>
  <c r="E4011" i="37"/>
  <c r="G4011" i="37"/>
  <c r="K4011" i="37"/>
  <c r="C4011" i="37"/>
  <c r="C3222" i="37"/>
  <c r="E3222" i="37"/>
  <c r="G3222" i="37"/>
  <c r="C3224" i="37"/>
  <c r="E3224" i="37"/>
  <c r="C3226" i="37"/>
  <c r="E3226" i="37"/>
  <c r="I4147" i="37"/>
  <c r="G4147" i="37"/>
  <c r="E4147" i="37"/>
  <c r="C4147" i="37"/>
  <c r="F4147" i="37"/>
  <c r="C4082" i="37"/>
  <c r="D4147" i="37"/>
  <c r="D4082" i="37"/>
  <c r="L4017" i="37"/>
  <c r="J4017" i="37"/>
  <c r="H4017" i="37"/>
  <c r="F4017" i="37"/>
  <c r="D4017" i="37"/>
  <c r="H4147" i="37"/>
  <c r="K4017" i="37"/>
  <c r="G4017" i="37"/>
  <c r="C4017" i="37"/>
  <c r="I4017" i="37"/>
  <c r="E4017" i="37"/>
  <c r="C3228" i="37"/>
  <c r="E3228" i="37"/>
  <c r="G3228" i="37"/>
  <c r="C3230" i="37"/>
  <c r="E3230" i="37"/>
  <c r="C3232" i="37"/>
  <c r="E3232" i="37"/>
  <c r="C3234" i="37"/>
  <c r="E3234" i="37"/>
  <c r="C3236" i="37"/>
  <c r="E3236" i="37"/>
  <c r="C3238" i="37"/>
  <c r="E3238" i="37"/>
  <c r="C3240" i="37"/>
  <c r="E3240" i="37"/>
  <c r="C3242" i="37"/>
  <c r="E3242" i="37"/>
  <c r="I4163" i="37"/>
  <c r="G4163" i="37"/>
  <c r="E4163" i="37"/>
  <c r="C4163" i="37"/>
  <c r="F4163" i="37"/>
  <c r="C4098" i="37"/>
  <c r="K4033" i="37"/>
  <c r="I4033" i="37"/>
  <c r="G4033" i="37"/>
  <c r="E4033" i="37"/>
  <c r="C4033" i="37"/>
  <c r="D4163" i="37"/>
  <c r="J4033" i="37"/>
  <c r="F4033" i="37"/>
  <c r="H4163" i="37"/>
  <c r="D4098" i="37"/>
  <c r="H4033" i="37"/>
  <c r="D4033" i="37"/>
  <c r="L4033" i="37"/>
  <c r="C3244" i="37"/>
  <c r="E3244" i="37"/>
  <c r="G3244" i="37"/>
  <c r="C3246" i="37"/>
  <c r="E3246" i="37"/>
  <c r="C3248" i="37"/>
  <c r="E3248" i="37"/>
  <c r="C3250" i="37"/>
  <c r="E3250" i="37"/>
  <c r="C3252" i="37"/>
  <c r="E3252" i="37"/>
  <c r="C3254" i="37"/>
  <c r="E3254" i="37"/>
  <c r="C3256" i="37"/>
  <c r="E3256" i="37"/>
  <c r="H4177" i="37"/>
  <c r="F4177" i="37"/>
  <c r="D4177" i="37"/>
  <c r="I4177" i="37"/>
  <c r="E4177" i="37"/>
  <c r="C4112" i="37"/>
  <c r="K4047" i="37"/>
  <c r="I4047" i="37"/>
  <c r="G4047" i="37"/>
  <c r="E4047" i="37"/>
  <c r="C4047" i="37"/>
  <c r="C4177" i="37"/>
  <c r="D4112" i="37"/>
  <c r="L4047" i="37"/>
  <c r="H4047" i="37"/>
  <c r="D4047" i="37"/>
  <c r="G4177" i="37"/>
  <c r="J4047" i="37"/>
  <c r="F4047" i="37"/>
  <c r="C3258" i="37"/>
  <c r="E3258" i="37"/>
  <c r="G3258" i="37"/>
  <c r="I4179" i="37"/>
  <c r="G4179" i="37"/>
  <c r="E4179" i="37"/>
  <c r="C4179" i="37"/>
  <c r="F4179" i="37"/>
  <c r="C4114" i="37"/>
  <c r="K4049" i="37"/>
  <c r="I4049" i="37"/>
  <c r="G4049" i="37"/>
  <c r="E4049" i="37"/>
  <c r="C4049" i="37"/>
  <c r="D4179" i="37"/>
  <c r="J4049" i="37"/>
  <c r="F4049" i="37"/>
  <c r="D4114" i="37"/>
  <c r="H4049" i="37"/>
  <c r="D4049" i="37"/>
  <c r="H4179" i="37"/>
  <c r="L4049" i="37"/>
  <c r="C3260" i="37"/>
  <c r="E3260" i="37"/>
  <c r="G3260" i="37"/>
  <c r="C3262" i="37"/>
  <c r="E3262" i="37"/>
  <c r="C3264" i="37"/>
  <c r="E3264" i="37"/>
  <c r="C3266" i="37"/>
  <c r="E3266" i="37"/>
  <c r="C3268" i="37"/>
  <c r="E3268" i="37"/>
  <c r="C3270" i="37"/>
  <c r="E3270" i="37"/>
  <c r="I4191" i="37"/>
  <c r="G4191" i="37"/>
  <c r="E4191" i="37"/>
  <c r="C4191" i="37"/>
  <c r="H4191" i="37"/>
  <c r="D4191" i="37"/>
  <c r="C4126" i="37"/>
  <c r="K4061" i="37"/>
  <c r="I4061" i="37"/>
  <c r="G4061" i="37"/>
  <c r="E4061" i="37"/>
  <c r="C4061" i="37"/>
  <c r="J4061" i="37"/>
  <c r="F4061" i="37"/>
  <c r="F4191" i="37"/>
  <c r="L4061" i="37"/>
  <c r="D4061" i="37"/>
  <c r="D4126" i="37"/>
  <c r="H4061" i="37"/>
  <c r="C3272" i="37"/>
  <c r="E3272" i="37"/>
  <c r="G3272" i="37"/>
  <c r="C3279" i="37"/>
  <c r="E3279" i="37"/>
  <c r="G3279" i="37"/>
  <c r="I3279" i="37"/>
  <c r="K3279" i="37"/>
  <c r="C3281" i="37"/>
  <c r="E3281" i="37"/>
  <c r="G3281" i="37"/>
  <c r="I3281" i="37"/>
  <c r="K3281" i="37"/>
  <c r="C3283" i="37"/>
  <c r="E3283" i="37"/>
  <c r="G3283" i="37"/>
  <c r="I3283" i="37"/>
  <c r="K3283" i="37"/>
  <c r="C3285" i="37"/>
  <c r="E3285" i="37"/>
  <c r="G3285" i="37"/>
  <c r="I3285" i="37"/>
  <c r="K3285" i="37"/>
  <c r="C3287" i="37"/>
  <c r="E3287" i="37"/>
  <c r="G3287" i="37"/>
  <c r="I3287" i="37"/>
  <c r="K3287" i="37"/>
  <c r="C3289" i="37"/>
  <c r="E3289" i="37"/>
  <c r="G3289" i="37"/>
  <c r="I3289" i="37"/>
  <c r="K3289" i="37"/>
  <c r="C3291" i="37"/>
  <c r="E3291" i="37"/>
  <c r="G3291" i="37"/>
  <c r="I3291" i="37"/>
  <c r="K3291" i="37"/>
  <c r="C3293" i="37"/>
  <c r="E3293" i="37"/>
  <c r="G3293" i="37"/>
  <c r="I3293" i="37"/>
  <c r="K3293" i="37"/>
  <c r="C3295" i="37"/>
  <c r="E3295" i="37"/>
  <c r="G3295" i="37"/>
  <c r="I3295" i="37"/>
  <c r="K3295" i="37"/>
  <c r="C3297" i="37"/>
  <c r="E3297" i="37"/>
  <c r="G3297" i="37"/>
  <c r="I3297" i="37"/>
  <c r="K3297" i="37"/>
  <c r="C3299" i="37"/>
  <c r="E3299" i="37"/>
  <c r="G3299" i="37"/>
  <c r="I3299" i="37"/>
  <c r="K3299" i="37"/>
  <c r="C3301" i="37"/>
  <c r="E3301" i="37"/>
  <c r="G3301" i="37"/>
  <c r="I3301" i="37"/>
  <c r="K3301" i="37"/>
  <c r="C3303" i="37"/>
  <c r="E3303" i="37"/>
  <c r="G3303" i="37"/>
  <c r="I3303" i="37"/>
  <c r="K3303" i="37"/>
  <c r="C3305" i="37"/>
  <c r="E3305" i="37"/>
  <c r="G3305" i="37"/>
  <c r="I3305" i="37"/>
  <c r="K3305" i="37"/>
  <c r="C3307" i="37"/>
  <c r="E3307" i="37"/>
  <c r="G3307" i="37"/>
  <c r="I3307" i="37"/>
  <c r="K3307" i="37"/>
  <c r="C3309" i="37"/>
  <c r="E3309" i="37"/>
  <c r="G3309" i="37"/>
  <c r="I3309" i="37"/>
  <c r="K3309" i="37"/>
  <c r="C3311" i="37"/>
  <c r="E3311" i="37"/>
  <c r="G3311" i="37"/>
  <c r="I3311" i="37"/>
  <c r="K3311" i="37"/>
  <c r="C3313" i="37"/>
  <c r="E3313" i="37"/>
  <c r="G3313" i="37"/>
  <c r="I3313" i="37"/>
  <c r="K3313" i="37"/>
  <c r="C3315" i="37"/>
  <c r="E3315" i="37"/>
  <c r="G3315" i="37"/>
  <c r="I3315" i="37"/>
  <c r="K3315" i="37"/>
  <c r="C3317" i="37"/>
  <c r="E3317" i="37"/>
  <c r="G3317" i="37"/>
  <c r="I3317" i="37"/>
  <c r="K3317" i="37"/>
  <c r="C3319" i="37"/>
  <c r="E3319" i="37"/>
  <c r="G3319" i="37"/>
  <c r="I3319" i="37"/>
  <c r="K3319" i="37"/>
  <c r="C3321" i="37"/>
  <c r="E3321" i="37"/>
  <c r="G3321" i="37"/>
  <c r="I3321" i="37"/>
  <c r="K3321" i="37"/>
  <c r="C3323" i="37"/>
  <c r="E3323" i="37"/>
  <c r="G3323" i="37"/>
  <c r="I3323" i="37"/>
  <c r="K3323" i="37"/>
  <c r="C3325" i="37"/>
  <c r="E3325" i="37"/>
  <c r="G3325" i="37"/>
  <c r="I3325" i="37"/>
  <c r="K3325" i="37"/>
  <c r="C3327" i="37"/>
  <c r="E3327" i="37"/>
  <c r="G3327" i="37"/>
  <c r="I3327" i="37"/>
  <c r="K3327" i="37"/>
  <c r="C3329" i="37"/>
  <c r="E3329" i="37"/>
  <c r="G3329" i="37"/>
  <c r="I3329" i="37"/>
  <c r="K3329" i="37"/>
  <c r="C3331" i="37"/>
  <c r="E3331" i="37"/>
  <c r="G3331" i="37"/>
  <c r="I3331" i="37"/>
  <c r="K3331" i="37"/>
  <c r="C3333" i="37"/>
  <c r="E3333" i="37"/>
  <c r="G3333" i="37"/>
  <c r="I3333" i="37"/>
  <c r="K3333" i="37"/>
  <c r="C3335" i="37"/>
  <c r="E3335" i="37"/>
  <c r="G3335" i="37"/>
  <c r="I3335" i="37"/>
  <c r="K3335" i="37"/>
  <c r="C3337" i="37"/>
  <c r="E3337" i="37"/>
  <c r="G3337" i="37"/>
  <c r="I3337" i="37"/>
  <c r="K3337" i="37"/>
  <c r="C3344" i="37"/>
  <c r="C3346" i="37"/>
  <c r="C3348" i="37"/>
  <c r="C3350" i="37"/>
  <c r="C3352" i="37"/>
  <c r="C3354" i="37"/>
  <c r="C3356" i="37"/>
  <c r="C3358" i="37"/>
  <c r="C3362" i="37"/>
  <c r="C3364" i="37"/>
  <c r="C3366" i="37"/>
  <c r="C3368" i="37"/>
  <c r="C3370" i="37"/>
  <c r="C3372" i="37"/>
  <c r="C3374" i="37"/>
  <c r="C3376" i="37"/>
  <c r="C3378" i="37"/>
  <c r="C3380" i="37"/>
  <c r="C3382" i="37"/>
  <c r="C3384" i="37"/>
  <c r="C3386" i="37"/>
  <c r="C3388" i="37"/>
  <c r="C3390" i="37"/>
  <c r="C3392" i="37"/>
  <c r="C3394" i="37"/>
  <c r="C3396" i="37"/>
  <c r="C3398" i="37"/>
  <c r="C3400" i="37"/>
  <c r="C3402" i="37"/>
  <c r="C3409" i="37"/>
  <c r="E3409" i="37"/>
  <c r="G3409" i="37"/>
  <c r="C3411" i="37"/>
  <c r="E3411" i="37"/>
  <c r="G3411" i="37"/>
  <c r="C3413" i="37"/>
  <c r="E3413" i="37"/>
  <c r="G3413" i="37"/>
  <c r="C3415" i="37"/>
  <c r="E3415" i="37"/>
  <c r="G3415" i="37"/>
  <c r="C3417" i="37"/>
  <c r="E3417" i="37"/>
  <c r="G3417" i="37"/>
  <c r="C3419" i="37"/>
  <c r="E3419" i="37"/>
  <c r="G3419" i="37"/>
  <c r="C3421" i="37"/>
  <c r="E3421" i="37"/>
  <c r="G3421" i="37"/>
  <c r="C3423" i="37"/>
  <c r="E3423" i="37"/>
  <c r="G3423" i="37"/>
  <c r="C3425" i="37"/>
  <c r="E3425" i="37"/>
  <c r="G3425" i="37"/>
  <c r="C3427" i="37"/>
  <c r="E3427" i="37"/>
  <c r="G3427" i="37"/>
  <c r="C3429" i="37"/>
  <c r="E3429" i="37"/>
  <c r="G3429" i="37"/>
  <c r="C3431" i="37"/>
  <c r="E3431" i="37"/>
  <c r="G3431" i="37"/>
  <c r="C3433" i="37"/>
  <c r="E3433" i="37"/>
  <c r="G3433" i="37"/>
  <c r="C3435" i="37"/>
  <c r="E3435" i="37"/>
  <c r="G3435" i="37"/>
  <c r="C3437" i="37"/>
  <c r="E3437" i="37"/>
  <c r="G3437" i="37"/>
  <c r="C3439" i="37"/>
  <c r="E3439" i="37"/>
  <c r="G3439" i="37"/>
  <c r="C3441" i="37"/>
  <c r="E3441" i="37"/>
  <c r="G3441" i="37"/>
  <c r="H3443" i="37"/>
  <c r="F3443" i="37"/>
  <c r="C3443" i="37"/>
  <c r="E3443" i="37"/>
  <c r="H3445" i="37"/>
  <c r="F3445" i="37"/>
  <c r="D3445" i="37"/>
  <c r="C3445" i="37"/>
  <c r="G3445" i="37"/>
  <c r="H3449" i="37"/>
  <c r="F3449" i="37"/>
  <c r="D3449" i="37"/>
  <c r="C3449" i="37"/>
  <c r="G3449" i="37"/>
  <c r="H3453" i="37"/>
  <c r="F3453" i="37"/>
  <c r="D3453" i="37"/>
  <c r="C3453" i="37"/>
  <c r="G3453" i="37"/>
  <c r="H3457" i="37"/>
  <c r="F3457" i="37"/>
  <c r="D3457" i="37"/>
  <c r="C3457" i="37"/>
  <c r="G3457" i="37"/>
  <c r="H3461" i="37"/>
  <c r="F3461" i="37"/>
  <c r="D3461" i="37"/>
  <c r="C3461" i="37"/>
  <c r="G3461" i="37"/>
  <c r="H3465" i="37"/>
  <c r="F3465" i="37"/>
  <c r="G3465" i="37"/>
  <c r="D3465" i="37"/>
  <c r="K3465" i="37"/>
  <c r="C3465" i="37"/>
  <c r="H3476" i="37"/>
  <c r="F3476" i="37"/>
  <c r="D3476" i="37"/>
  <c r="E3476" i="37"/>
  <c r="C3476" i="37"/>
  <c r="H3484" i="37"/>
  <c r="F3484" i="37"/>
  <c r="D3484" i="37"/>
  <c r="E3484" i="37"/>
  <c r="C3484" i="37"/>
  <c r="H3492" i="37"/>
  <c r="F3492" i="37"/>
  <c r="D3492" i="37"/>
  <c r="E3492" i="37"/>
  <c r="C3492" i="37"/>
  <c r="H3500" i="37"/>
  <c r="F3500" i="37"/>
  <c r="D3500" i="37"/>
  <c r="E3500" i="37"/>
  <c r="C3500" i="37"/>
  <c r="H3508" i="37"/>
  <c r="F3508" i="37"/>
  <c r="D3508" i="37"/>
  <c r="E3508" i="37"/>
  <c r="C3508" i="37"/>
  <c r="H3516" i="37"/>
  <c r="F3516" i="37"/>
  <c r="D3516" i="37"/>
  <c r="E3516" i="37"/>
  <c r="C3516" i="37"/>
  <c r="H3524" i="37"/>
  <c r="F3524" i="37"/>
  <c r="D3524" i="37"/>
  <c r="E3524" i="37"/>
  <c r="C3524" i="37"/>
  <c r="H3532" i="37"/>
  <c r="F3532" i="37"/>
  <c r="D3532" i="37"/>
  <c r="E3532" i="37"/>
  <c r="C3532" i="37"/>
  <c r="D3279" i="37"/>
  <c r="F3279" i="37"/>
  <c r="H3279" i="37"/>
  <c r="J3279" i="37"/>
  <c r="L3279" i="37"/>
  <c r="D3281" i="37"/>
  <c r="F3281" i="37"/>
  <c r="H3281" i="37"/>
  <c r="J3281" i="37"/>
  <c r="L3281" i="37"/>
  <c r="D3283" i="37"/>
  <c r="F3283" i="37"/>
  <c r="H3283" i="37"/>
  <c r="J3283" i="37"/>
  <c r="L3283" i="37"/>
  <c r="D3285" i="37"/>
  <c r="F3285" i="37"/>
  <c r="H3285" i="37"/>
  <c r="J3285" i="37"/>
  <c r="L3285" i="37"/>
  <c r="D3287" i="37"/>
  <c r="F3287" i="37"/>
  <c r="H3287" i="37"/>
  <c r="J3287" i="37"/>
  <c r="L3287" i="37"/>
  <c r="D3289" i="37"/>
  <c r="F3289" i="37"/>
  <c r="H3289" i="37"/>
  <c r="J3289" i="37"/>
  <c r="L3289" i="37"/>
  <c r="D3291" i="37"/>
  <c r="F3291" i="37"/>
  <c r="H3291" i="37"/>
  <c r="J3291" i="37"/>
  <c r="L3291" i="37"/>
  <c r="D3293" i="37"/>
  <c r="F3293" i="37"/>
  <c r="H3293" i="37"/>
  <c r="J3293" i="37"/>
  <c r="L3293" i="37"/>
  <c r="D3295" i="37"/>
  <c r="F3295" i="37"/>
  <c r="H3295" i="37"/>
  <c r="J3295" i="37"/>
  <c r="L3295" i="37"/>
  <c r="D3297" i="37"/>
  <c r="F3297" i="37"/>
  <c r="H3297" i="37"/>
  <c r="J3297" i="37"/>
  <c r="L3297" i="37"/>
  <c r="D3299" i="37"/>
  <c r="F3299" i="37"/>
  <c r="H3299" i="37"/>
  <c r="J3299" i="37"/>
  <c r="L3299" i="37"/>
  <c r="D3301" i="37"/>
  <c r="F3301" i="37"/>
  <c r="H3301" i="37"/>
  <c r="J3301" i="37"/>
  <c r="L3301" i="37"/>
  <c r="D3303" i="37"/>
  <c r="F3303" i="37"/>
  <c r="H3303" i="37"/>
  <c r="J3303" i="37"/>
  <c r="L3303" i="37"/>
  <c r="D3305" i="37"/>
  <c r="F3305" i="37"/>
  <c r="H3305" i="37"/>
  <c r="J3305" i="37"/>
  <c r="L3305" i="37"/>
  <c r="D3307" i="37"/>
  <c r="F3307" i="37"/>
  <c r="H3307" i="37"/>
  <c r="J3307" i="37"/>
  <c r="L3307" i="37"/>
  <c r="D3309" i="37"/>
  <c r="F3309" i="37"/>
  <c r="H3309" i="37"/>
  <c r="J3309" i="37"/>
  <c r="L3309" i="37"/>
  <c r="D3311" i="37"/>
  <c r="F3311" i="37"/>
  <c r="H3311" i="37"/>
  <c r="J3311" i="37"/>
  <c r="L3311" i="37"/>
  <c r="D3313" i="37"/>
  <c r="F3313" i="37"/>
  <c r="H3313" i="37"/>
  <c r="J3313" i="37"/>
  <c r="L3313" i="37"/>
  <c r="D3315" i="37"/>
  <c r="F3315" i="37"/>
  <c r="H3315" i="37"/>
  <c r="J3315" i="37"/>
  <c r="L3315" i="37"/>
  <c r="D3317" i="37"/>
  <c r="F3317" i="37"/>
  <c r="H3317" i="37"/>
  <c r="J3317" i="37"/>
  <c r="L3317" i="37"/>
  <c r="D3319" i="37"/>
  <c r="F3319" i="37"/>
  <c r="H3319" i="37"/>
  <c r="J3319" i="37"/>
  <c r="L3319" i="37"/>
  <c r="D3321" i="37"/>
  <c r="F3321" i="37"/>
  <c r="H3321" i="37"/>
  <c r="J3321" i="37"/>
  <c r="L3321" i="37"/>
  <c r="D3323" i="37"/>
  <c r="F3323" i="37"/>
  <c r="H3323" i="37"/>
  <c r="J3323" i="37"/>
  <c r="L3323" i="37"/>
  <c r="D3325" i="37"/>
  <c r="F3325" i="37"/>
  <c r="H3325" i="37"/>
  <c r="J3325" i="37"/>
  <c r="L3325" i="37"/>
  <c r="D3327" i="37"/>
  <c r="F3327" i="37"/>
  <c r="H3327" i="37"/>
  <c r="J3327" i="37"/>
  <c r="L3327" i="37"/>
  <c r="D3329" i="37"/>
  <c r="F3329" i="37"/>
  <c r="H3329" i="37"/>
  <c r="J3329" i="37"/>
  <c r="L3329" i="37"/>
  <c r="D3331" i="37"/>
  <c r="F3331" i="37"/>
  <c r="H3331" i="37"/>
  <c r="J3331" i="37"/>
  <c r="L3331" i="37"/>
  <c r="D3333" i="37"/>
  <c r="F3333" i="37"/>
  <c r="H3333" i="37"/>
  <c r="J3333" i="37"/>
  <c r="L3333" i="37"/>
  <c r="D3335" i="37"/>
  <c r="F3335" i="37"/>
  <c r="H3335" i="37"/>
  <c r="J3335" i="37"/>
  <c r="L3335" i="37"/>
  <c r="D3337" i="37"/>
  <c r="F3337" i="37"/>
  <c r="H3337" i="37"/>
  <c r="J3337" i="37"/>
  <c r="L3337" i="37"/>
  <c r="D3344" i="37"/>
  <c r="D3346" i="37"/>
  <c r="D3348" i="37"/>
  <c r="D3350" i="37"/>
  <c r="D3352" i="37"/>
  <c r="D3354" i="37"/>
  <c r="D3356" i="37"/>
  <c r="D3358" i="37"/>
  <c r="D3362" i="37"/>
  <c r="D3364" i="37"/>
  <c r="D3366" i="37"/>
  <c r="D3368" i="37"/>
  <c r="D3370" i="37"/>
  <c r="D3372" i="37"/>
  <c r="D3374" i="37"/>
  <c r="D3376" i="37"/>
  <c r="D3378" i="37"/>
  <c r="D3380" i="37"/>
  <c r="D3382" i="37"/>
  <c r="D3384" i="37"/>
  <c r="D3386" i="37"/>
  <c r="D3388" i="37"/>
  <c r="D3390" i="37"/>
  <c r="D3392" i="37"/>
  <c r="D3394" i="37"/>
  <c r="D3396" i="37"/>
  <c r="D3398" i="37"/>
  <c r="D3400" i="37"/>
  <c r="D3402" i="37"/>
  <c r="F3409" i="37"/>
  <c r="D3411" i="37"/>
  <c r="F3411" i="37"/>
  <c r="D3413" i="37"/>
  <c r="F3413" i="37"/>
  <c r="D3415" i="37"/>
  <c r="F3415" i="37"/>
  <c r="D3417" i="37"/>
  <c r="F3417" i="37"/>
  <c r="D3419" i="37"/>
  <c r="F3419" i="37"/>
  <c r="D3421" i="37"/>
  <c r="F3421" i="37"/>
  <c r="D3423" i="37"/>
  <c r="F3423" i="37"/>
  <c r="D3425" i="37"/>
  <c r="F3425" i="37"/>
  <c r="D3427" i="37"/>
  <c r="F3427" i="37"/>
  <c r="D3429" i="37"/>
  <c r="F3429" i="37"/>
  <c r="D3431" i="37"/>
  <c r="F3431" i="37"/>
  <c r="D3433" i="37"/>
  <c r="F3433" i="37"/>
  <c r="D3435" i="37"/>
  <c r="F3435" i="37"/>
  <c r="D3437" i="37"/>
  <c r="F3437" i="37"/>
  <c r="D3439" i="37"/>
  <c r="F3439" i="37"/>
  <c r="D3441" i="37"/>
  <c r="F3441" i="37"/>
  <c r="J3443" i="37"/>
  <c r="L3443" i="37"/>
  <c r="D3443" i="37"/>
  <c r="G3443" i="37"/>
  <c r="J3445" i="37"/>
  <c r="L3445" i="37"/>
  <c r="E3445" i="37"/>
  <c r="H3447" i="37"/>
  <c r="F3447" i="37"/>
  <c r="D3447" i="37"/>
  <c r="C3447" i="37"/>
  <c r="G3447" i="37"/>
  <c r="J3449" i="37"/>
  <c r="L3449" i="37"/>
  <c r="E3449" i="37"/>
  <c r="H3451" i="37"/>
  <c r="F3451" i="37"/>
  <c r="D3451" i="37"/>
  <c r="C3451" i="37"/>
  <c r="G3451" i="37"/>
  <c r="J3453" i="37"/>
  <c r="L3453" i="37"/>
  <c r="E3453" i="37"/>
  <c r="H3455" i="37"/>
  <c r="F3455" i="37"/>
  <c r="D3455" i="37"/>
  <c r="C3455" i="37"/>
  <c r="G3455" i="37"/>
  <c r="J3457" i="37"/>
  <c r="L3457" i="37"/>
  <c r="E3457" i="37"/>
  <c r="H3459" i="37"/>
  <c r="F3459" i="37"/>
  <c r="D3459" i="37"/>
  <c r="C3459" i="37"/>
  <c r="G3459" i="37"/>
  <c r="J3461" i="37"/>
  <c r="L3461" i="37"/>
  <c r="E3461" i="37"/>
  <c r="H3463" i="37"/>
  <c r="F3463" i="37"/>
  <c r="D3463" i="37"/>
  <c r="C3463" i="37"/>
  <c r="G3463" i="37"/>
  <c r="E3465" i="37"/>
  <c r="H3467" i="37"/>
  <c r="F3467" i="37"/>
  <c r="D3467" i="37"/>
  <c r="E3467" i="37"/>
  <c r="C3467" i="37"/>
  <c r="G3476" i="37"/>
  <c r="H3480" i="37"/>
  <c r="F3480" i="37"/>
  <c r="D3480" i="37"/>
  <c r="E3480" i="37"/>
  <c r="C3480" i="37"/>
  <c r="G3484" i="37"/>
  <c r="H3488" i="37"/>
  <c r="F3488" i="37"/>
  <c r="D3488" i="37"/>
  <c r="E3488" i="37"/>
  <c r="C3488" i="37"/>
  <c r="G3492" i="37"/>
  <c r="H3496" i="37"/>
  <c r="F3496" i="37"/>
  <c r="D3496" i="37"/>
  <c r="E3496" i="37"/>
  <c r="C3496" i="37"/>
  <c r="G3500" i="37"/>
  <c r="H3504" i="37"/>
  <c r="F3504" i="37"/>
  <c r="D3504" i="37"/>
  <c r="E3504" i="37"/>
  <c r="C3504" i="37"/>
  <c r="G3508" i="37"/>
  <c r="H3512" i="37"/>
  <c r="F3512" i="37"/>
  <c r="D3512" i="37"/>
  <c r="E3512" i="37"/>
  <c r="C3512" i="37"/>
  <c r="G3516" i="37"/>
  <c r="H3520" i="37"/>
  <c r="F3520" i="37"/>
  <c r="D3520" i="37"/>
  <c r="E3520" i="37"/>
  <c r="C3520" i="37"/>
  <c r="G3524" i="37"/>
  <c r="H3528" i="37"/>
  <c r="F3528" i="37"/>
  <c r="D3528" i="37"/>
  <c r="E3528" i="37"/>
  <c r="C3528" i="37"/>
  <c r="G3532" i="37"/>
  <c r="E3542" i="37"/>
  <c r="C3542" i="37"/>
  <c r="D3542" i="37"/>
  <c r="E3546" i="37"/>
  <c r="C3546" i="37"/>
  <c r="D3546" i="37"/>
  <c r="J3465" i="37"/>
  <c r="L3465" i="37"/>
  <c r="J3467" i="37"/>
  <c r="L3467" i="37"/>
  <c r="H3474" i="37"/>
  <c r="F3474" i="37"/>
  <c r="D3474" i="37"/>
  <c r="C3474" i="37"/>
  <c r="G3474" i="37"/>
  <c r="J3476" i="37"/>
  <c r="L3476" i="37"/>
  <c r="H3478" i="37"/>
  <c r="F3478" i="37"/>
  <c r="D3478" i="37"/>
  <c r="C3478" i="37"/>
  <c r="G3478" i="37"/>
  <c r="J3480" i="37"/>
  <c r="L3480" i="37"/>
  <c r="H3482" i="37"/>
  <c r="F3482" i="37"/>
  <c r="D3482" i="37"/>
  <c r="C3482" i="37"/>
  <c r="G3482" i="37"/>
  <c r="J3484" i="37"/>
  <c r="L3484" i="37"/>
  <c r="H3486" i="37"/>
  <c r="F3486" i="37"/>
  <c r="D3486" i="37"/>
  <c r="C3486" i="37"/>
  <c r="G3486" i="37"/>
  <c r="J3488" i="37"/>
  <c r="L3488" i="37"/>
  <c r="H3490" i="37"/>
  <c r="F3490" i="37"/>
  <c r="D3490" i="37"/>
  <c r="C3490" i="37"/>
  <c r="G3490" i="37"/>
  <c r="J3492" i="37"/>
  <c r="L3492" i="37"/>
  <c r="H3494" i="37"/>
  <c r="F3494" i="37"/>
  <c r="D3494" i="37"/>
  <c r="C3494" i="37"/>
  <c r="G3494" i="37"/>
  <c r="J3496" i="37"/>
  <c r="L3496" i="37"/>
  <c r="H3498" i="37"/>
  <c r="F3498" i="37"/>
  <c r="D3498" i="37"/>
  <c r="C3498" i="37"/>
  <c r="G3498" i="37"/>
  <c r="J3500" i="37"/>
  <c r="L3500" i="37"/>
  <c r="H3502" i="37"/>
  <c r="F3502" i="37"/>
  <c r="D3502" i="37"/>
  <c r="C3502" i="37"/>
  <c r="G3502" i="37"/>
  <c r="J3504" i="37"/>
  <c r="L3504" i="37"/>
  <c r="H3506" i="37"/>
  <c r="F3506" i="37"/>
  <c r="D3506" i="37"/>
  <c r="C3506" i="37"/>
  <c r="G3506" i="37"/>
  <c r="J3508" i="37"/>
  <c r="L3508" i="37"/>
  <c r="H3510" i="37"/>
  <c r="F3510" i="37"/>
  <c r="D3510" i="37"/>
  <c r="C3510" i="37"/>
  <c r="G3510" i="37"/>
  <c r="J3512" i="37"/>
  <c r="L3512" i="37"/>
  <c r="H3514" i="37"/>
  <c r="F3514" i="37"/>
  <c r="D3514" i="37"/>
  <c r="C3514" i="37"/>
  <c r="G3514" i="37"/>
  <c r="J3516" i="37"/>
  <c r="L3516" i="37"/>
  <c r="H3518" i="37"/>
  <c r="F3518" i="37"/>
  <c r="D3518" i="37"/>
  <c r="C3518" i="37"/>
  <c r="G3518" i="37"/>
  <c r="J3520" i="37"/>
  <c r="L3520" i="37"/>
  <c r="H3522" i="37"/>
  <c r="F3522" i="37"/>
  <c r="D3522" i="37"/>
  <c r="C3522" i="37"/>
  <c r="G3522" i="37"/>
  <c r="J3524" i="37"/>
  <c r="L3524" i="37"/>
  <c r="H3526" i="37"/>
  <c r="F3526" i="37"/>
  <c r="D3526" i="37"/>
  <c r="C3526" i="37"/>
  <c r="G3526" i="37"/>
  <c r="J3528" i="37"/>
  <c r="L3528" i="37"/>
  <c r="H3530" i="37"/>
  <c r="F3530" i="37"/>
  <c r="D3530" i="37"/>
  <c r="C3530" i="37"/>
  <c r="G3530" i="37"/>
  <c r="J3532" i="37"/>
  <c r="L3532" i="37"/>
  <c r="E3540" i="37"/>
  <c r="C3540" i="37"/>
  <c r="F3540" i="37"/>
  <c r="E3544" i="37"/>
  <c r="C3544" i="37"/>
  <c r="F3544" i="37"/>
  <c r="E3548" i="37"/>
  <c r="C3548" i="37"/>
  <c r="F3548" i="37"/>
  <c r="E3552" i="37"/>
  <c r="C3552" i="37"/>
  <c r="F3552" i="37"/>
  <c r="E3556" i="37"/>
  <c r="C3556" i="37"/>
  <c r="F3556" i="37"/>
  <c r="E3560" i="37"/>
  <c r="C3560" i="37"/>
  <c r="F3560" i="37"/>
  <c r="E3564" i="37"/>
  <c r="C3564" i="37"/>
  <c r="F3564" i="37"/>
  <c r="E3568" i="37"/>
  <c r="C3568" i="37"/>
  <c r="F3568" i="37"/>
  <c r="E3572" i="37"/>
  <c r="C3572" i="37"/>
  <c r="F3572" i="37"/>
  <c r="E3576" i="37"/>
  <c r="C3576" i="37"/>
  <c r="F3576" i="37"/>
  <c r="E3580" i="37"/>
  <c r="C3580" i="37"/>
  <c r="F3580" i="37"/>
  <c r="E3584" i="37"/>
  <c r="C3584" i="37"/>
  <c r="F3584" i="37"/>
  <c r="E3588" i="37"/>
  <c r="C3588" i="37"/>
  <c r="F3588" i="37"/>
  <c r="E3592" i="37"/>
  <c r="C3592" i="37"/>
  <c r="F3592" i="37"/>
  <c r="E3596" i="37"/>
  <c r="C3596" i="37"/>
  <c r="F3596" i="37"/>
  <c r="C3606" i="37"/>
  <c r="G3606" i="37"/>
  <c r="K3606" i="37"/>
  <c r="E3610" i="37"/>
  <c r="I3610" i="37"/>
  <c r="C3614" i="37"/>
  <c r="G3614" i="37"/>
  <c r="K3614" i="37"/>
  <c r="E3618" i="37"/>
  <c r="I3618" i="37"/>
  <c r="C3622" i="37"/>
  <c r="G3622" i="37"/>
  <c r="K3622" i="37"/>
  <c r="E3626" i="37"/>
  <c r="I3626" i="37"/>
  <c r="C3630" i="37"/>
  <c r="G3630" i="37"/>
  <c r="K3630" i="37"/>
  <c r="E3634" i="37"/>
  <c r="I3634" i="37"/>
  <c r="C3638" i="37"/>
  <c r="G3638" i="37"/>
  <c r="K3638" i="37"/>
  <c r="E3642" i="37"/>
  <c r="I3642" i="37"/>
  <c r="C3646" i="37"/>
  <c r="G3646" i="37"/>
  <c r="K3646" i="37"/>
  <c r="E3650" i="37"/>
  <c r="I3650" i="37"/>
  <c r="C3654" i="37"/>
  <c r="G3654" i="37"/>
  <c r="K3654" i="37"/>
  <c r="E3658" i="37"/>
  <c r="I3658" i="37"/>
  <c r="C3662" i="37"/>
  <c r="G3662" i="37"/>
  <c r="K3662" i="37"/>
  <c r="D3672" i="37"/>
  <c r="D3676" i="37"/>
  <c r="D3680" i="37"/>
  <c r="D3684" i="37"/>
  <c r="D3688" i="37"/>
  <c r="D3692" i="37"/>
  <c r="D3696" i="37"/>
  <c r="D3700" i="37"/>
  <c r="D3704" i="37"/>
  <c r="D3708" i="37"/>
  <c r="D3712" i="37"/>
  <c r="D3716" i="37"/>
  <c r="D3720" i="37"/>
  <c r="D3724" i="37"/>
  <c r="D3728" i="37"/>
  <c r="G3806" i="37"/>
  <c r="E3806" i="37"/>
  <c r="C3806" i="37"/>
  <c r="L3740" i="37"/>
  <c r="J3740" i="37"/>
  <c r="H3740" i="37"/>
  <c r="F3740" i="37"/>
  <c r="D3740" i="37"/>
  <c r="F3806" i="37"/>
  <c r="G3810" i="37"/>
  <c r="E3810" i="37"/>
  <c r="C3810" i="37"/>
  <c r="L3744" i="37"/>
  <c r="J3744" i="37"/>
  <c r="H3744" i="37"/>
  <c r="F3744" i="37"/>
  <c r="D3744" i="37"/>
  <c r="F3810" i="37"/>
  <c r="G3814" i="37"/>
  <c r="E3814" i="37"/>
  <c r="C3814" i="37"/>
  <c r="L3748" i="37"/>
  <c r="J3748" i="37"/>
  <c r="H3748" i="37"/>
  <c r="F3748" i="37"/>
  <c r="D3748" i="37"/>
  <c r="F3814" i="37"/>
  <c r="G3818" i="37"/>
  <c r="E3818" i="37"/>
  <c r="C3818" i="37"/>
  <c r="L3752" i="37"/>
  <c r="J3752" i="37"/>
  <c r="H3752" i="37"/>
  <c r="F3752" i="37"/>
  <c r="D3752" i="37"/>
  <c r="F3818" i="37"/>
  <c r="G3822" i="37"/>
  <c r="E3822" i="37"/>
  <c r="C3822" i="37"/>
  <c r="L3756" i="37"/>
  <c r="J3756" i="37"/>
  <c r="H3756" i="37"/>
  <c r="F3756" i="37"/>
  <c r="D3756" i="37"/>
  <c r="F3822" i="37"/>
  <c r="G3826" i="37"/>
  <c r="E3826" i="37"/>
  <c r="C3826" i="37"/>
  <c r="L3760" i="37"/>
  <c r="J3760" i="37"/>
  <c r="H3760" i="37"/>
  <c r="F3760" i="37"/>
  <c r="D3760" i="37"/>
  <c r="F3826" i="37"/>
  <c r="G3830" i="37"/>
  <c r="E3830" i="37"/>
  <c r="C3830" i="37"/>
  <c r="L3764" i="37"/>
  <c r="J3764" i="37"/>
  <c r="H3764" i="37"/>
  <c r="F3764" i="37"/>
  <c r="D3764" i="37"/>
  <c r="F3830" i="37"/>
  <c r="G3834" i="37"/>
  <c r="E3834" i="37"/>
  <c r="C3834" i="37"/>
  <c r="L3768" i="37"/>
  <c r="J3768" i="37"/>
  <c r="H3768" i="37"/>
  <c r="F3768" i="37"/>
  <c r="D3768" i="37"/>
  <c r="F3834" i="37"/>
  <c r="G3838" i="37"/>
  <c r="E3838" i="37"/>
  <c r="C3838" i="37"/>
  <c r="L3772" i="37"/>
  <c r="J3772" i="37"/>
  <c r="H3772" i="37"/>
  <c r="F3772" i="37"/>
  <c r="D3772" i="37"/>
  <c r="F3838" i="37"/>
  <c r="G3842" i="37"/>
  <c r="E3842" i="37"/>
  <c r="C3842" i="37"/>
  <c r="L3776" i="37"/>
  <c r="J3776" i="37"/>
  <c r="H3776" i="37"/>
  <c r="F3776" i="37"/>
  <c r="D3776" i="37"/>
  <c r="F3842" i="37"/>
  <c r="G3846" i="37"/>
  <c r="E3846" i="37"/>
  <c r="C3846" i="37"/>
  <c r="L3780" i="37"/>
  <c r="J3780" i="37"/>
  <c r="H3780" i="37"/>
  <c r="F3780" i="37"/>
  <c r="D3780" i="37"/>
  <c r="F3846" i="37"/>
  <c r="G3850" i="37"/>
  <c r="E3850" i="37"/>
  <c r="C3850" i="37"/>
  <c r="L3784" i="37"/>
  <c r="J3784" i="37"/>
  <c r="H3784" i="37"/>
  <c r="F3784" i="37"/>
  <c r="D3784" i="37"/>
  <c r="F3850" i="37"/>
  <c r="G3854" i="37"/>
  <c r="E3854" i="37"/>
  <c r="C3854" i="37"/>
  <c r="L3788" i="37"/>
  <c r="J3788" i="37"/>
  <c r="H3788" i="37"/>
  <c r="F3788" i="37"/>
  <c r="D3788" i="37"/>
  <c r="F3854" i="37"/>
  <c r="G3858" i="37"/>
  <c r="E3858" i="37"/>
  <c r="C3858" i="37"/>
  <c r="L3792" i="37"/>
  <c r="J3792" i="37"/>
  <c r="H3792" i="37"/>
  <c r="F3792" i="37"/>
  <c r="D3792" i="37"/>
  <c r="F3858" i="37"/>
  <c r="G3862" i="37"/>
  <c r="E3862" i="37"/>
  <c r="C3862" i="37"/>
  <c r="L3796" i="37"/>
  <c r="J3796" i="37"/>
  <c r="H3796" i="37"/>
  <c r="F3796" i="37"/>
  <c r="D3796" i="37"/>
  <c r="F3862" i="37"/>
  <c r="E3873" i="37"/>
  <c r="C3873" i="37"/>
  <c r="F3873" i="37"/>
  <c r="E3877" i="37"/>
  <c r="C3877" i="37"/>
  <c r="F3877" i="37"/>
  <c r="E3881" i="37"/>
  <c r="C3881" i="37"/>
  <c r="F3881" i="37"/>
  <c r="E3550" i="37"/>
  <c r="C3550" i="37"/>
  <c r="F3550" i="37"/>
  <c r="E3554" i="37"/>
  <c r="C3554" i="37"/>
  <c r="F3554" i="37"/>
  <c r="E3558" i="37"/>
  <c r="C3558" i="37"/>
  <c r="F3558" i="37"/>
  <c r="E3562" i="37"/>
  <c r="C3562" i="37"/>
  <c r="F3562" i="37"/>
  <c r="E3566" i="37"/>
  <c r="C3566" i="37"/>
  <c r="F3566" i="37"/>
  <c r="E3570" i="37"/>
  <c r="C3570" i="37"/>
  <c r="F3570" i="37"/>
  <c r="E3574" i="37"/>
  <c r="C3574" i="37"/>
  <c r="F3574" i="37"/>
  <c r="E3578" i="37"/>
  <c r="C3578" i="37"/>
  <c r="F3578" i="37"/>
  <c r="E3582" i="37"/>
  <c r="C3582" i="37"/>
  <c r="F3582" i="37"/>
  <c r="E3586" i="37"/>
  <c r="C3586" i="37"/>
  <c r="F3586" i="37"/>
  <c r="E3590" i="37"/>
  <c r="C3590" i="37"/>
  <c r="F3590" i="37"/>
  <c r="E3594" i="37"/>
  <c r="C3594" i="37"/>
  <c r="F3594" i="37"/>
  <c r="E3598" i="37"/>
  <c r="C3598" i="37"/>
  <c r="F3598" i="37"/>
  <c r="G3672" i="37"/>
  <c r="E3672" i="37"/>
  <c r="C3672" i="37"/>
  <c r="L3606" i="37"/>
  <c r="J3606" i="37"/>
  <c r="H3606" i="37"/>
  <c r="F3606" i="37"/>
  <c r="D3606" i="37"/>
  <c r="F3672" i="37"/>
  <c r="G3676" i="37"/>
  <c r="E3676" i="37"/>
  <c r="C3676" i="37"/>
  <c r="L3610" i="37"/>
  <c r="J3610" i="37"/>
  <c r="H3610" i="37"/>
  <c r="F3610" i="37"/>
  <c r="D3610" i="37"/>
  <c r="F3676" i="37"/>
  <c r="G3680" i="37"/>
  <c r="E3680" i="37"/>
  <c r="C3680" i="37"/>
  <c r="L3614" i="37"/>
  <c r="J3614" i="37"/>
  <c r="H3614" i="37"/>
  <c r="F3614" i="37"/>
  <c r="D3614" i="37"/>
  <c r="F3680" i="37"/>
  <c r="G3684" i="37"/>
  <c r="E3684" i="37"/>
  <c r="C3684" i="37"/>
  <c r="L3618" i="37"/>
  <c r="J3618" i="37"/>
  <c r="H3618" i="37"/>
  <c r="F3618" i="37"/>
  <c r="D3618" i="37"/>
  <c r="F3684" i="37"/>
  <c r="G3688" i="37"/>
  <c r="E3688" i="37"/>
  <c r="C3688" i="37"/>
  <c r="L3622" i="37"/>
  <c r="J3622" i="37"/>
  <c r="H3622" i="37"/>
  <c r="F3622" i="37"/>
  <c r="D3622" i="37"/>
  <c r="F3688" i="37"/>
  <c r="G3692" i="37"/>
  <c r="E3692" i="37"/>
  <c r="C3692" i="37"/>
  <c r="L3626" i="37"/>
  <c r="J3626" i="37"/>
  <c r="H3626" i="37"/>
  <c r="F3626" i="37"/>
  <c r="D3626" i="37"/>
  <c r="F3692" i="37"/>
  <c r="G3696" i="37"/>
  <c r="E3696" i="37"/>
  <c r="C3696" i="37"/>
  <c r="L3630" i="37"/>
  <c r="J3630" i="37"/>
  <c r="H3630" i="37"/>
  <c r="F3630" i="37"/>
  <c r="D3630" i="37"/>
  <c r="F3696" i="37"/>
  <c r="G3700" i="37"/>
  <c r="E3700" i="37"/>
  <c r="C3700" i="37"/>
  <c r="L3634" i="37"/>
  <c r="J3634" i="37"/>
  <c r="H3634" i="37"/>
  <c r="F3634" i="37"/>
  <c r="D3634" i="37"/>
  <c r="F3700" i="37"/>
  <c r="G3704" i="37"/>
  <c r="E3704" i="37"/>
  <c r="C3704" i="37"/>
  <c r="L3638" i="37"/>
  <c r="J3638" i="37"/>
  <c r="H3638" i="37"/>
  <c r="F3638" i="37"/>
  <c r="D3638" i="37"/>
  <c r="F3704" i="37"/>
  <c r="G3708" i="37"/>
  <c r="E3708" i="37"/>
  <c r="C3708" i="37"/>
  <c r="L3642" i="37"/>
  <c r="J3642" i="37"/>
  <c r="H3642" i="37"/>
  <c r="F3642" i="37"/>
  <c r="D3642" i="37"/>
  <c r="F3708" i="37"/>
  <c r="G3712" i="37"/>
  <c r="E3712" i="37"/>
  <c r="C3712" i="37"/>
  <c r="L3646" i="37"/>
  <c r="J3646" i="37"/>
  <c r="H3646" i="37"/>
  <c r="F3646" i="37"/>
  <c r="D3646" i="37"/>
  <c r="F3712" i="37"/>
  <c r="G3716" i="37"/>
  <c r="E3716" i="37"/>
  <c r="C3716" i="37"/>
  <c r="L3650" i="37"/>
  <c r="J3650" i="37"/>
  <c r="H3650" i="37"/>
  <c r="F3650" i="37"/>
  <c r="D3650" i="37"/>
  <c r="F3716" i="37"/>
  <c r="G3720" i="37"/>
  <c r="E3720" i="37"/>
  <c r="C3720" i="37"/>
  <c r="L3654" i="37"/>
  <c r="J3654" i="37"/>
  <c r="H3654" i="37"/>
  <c r="F3654" i="37"/>
  <c r="D3654" i="37"/>
  <c r="F3720" i="37"/>
  <c r="G3724" i="37"/>
  <c r="E3724" i="37"/>
  <c r="C3724" i="37"/>
  <c r="L3658" i="37"/>
  <c r="J3658" i="37"/>
  <c r="H3658" i="37"/>
  <c r="F3658" i="37"/>
  <c r="D3658" i="37"/>
  <c r="F3724" i="37"/>
  <c r="G3728" i="37"/>
  <c r="E3728" i="37"/>
  <c r="C3728" i="37"/>
  <c r="L3662" i="37"/>
  <c r="J3662" i="37"/>
  <c r="H3662" i="37"/>
  <c r="F3662" i="37"/>
  <c r="D3662" i="37"/>
  <c r="F3728" i="37"/>
  <c r="E3875" i="37"/>
  <c r="C3875" i="37"/>
  <c r="F3875" i="37"/>
  <c r="E3879" i="37"/>
  <c r="C3879" i="37"/>
  <c r="F3879" i="37"/>
  <c r="E3885" i="37"/>
  <c r="C3885" i="37"/>
  <c r="D3885" i="37"/>
  <c r="E3889" i="37"/>
  <c r="C3889" i="37"/>
  <c r="D3889" i="37"/>
  <c r="E3893" i="37"/>
  <c r="C3893" i="37"/>
  <c r="D3893" i="37"/>
  <c r="E3897" i="37"/>
  <c r="C3897" i="37"/>
  <c r="D3897" i="37"/>
  <c r="E3901" i="37"/>
  <c r="C3901" i="37"/>
  <c r="D3901" i="37"/>
  <c r="E3905" i="37"/>
  <c r="C3905" i="37"/>
  <c r="D3905" i="37"/>
  <c r="E3909" i="37"/>
  <c r="C3909" i="37"/>
  <c r="D3909" i="37"/>
  <c r="E3913" i="37"/>
  <c r="C3913" i="37"/>
  <c r="D3913" i="37"/>
  <c r="E3917" i="37"/>
  <c r="C3917" i="37"/>
  <c r="D3917" i="37"/>
  <c r="E3921" i="37"/>
  <c r="C3921" i="37"/>
  <c r="D3921" i="37"/>
  <c r="E3925" i="37"/>
  <c r="C3925" i="37"/>
  <c r="D3925" i="37"/>
  <c r="H3942" i="37"/>
  <c r="F3942" i="37"/>
  <c r="D3942" i="37"/>
  <c r="E3942" i="37"/>
  <c r="G3942" i="37"/>
  <c r="C3942" i="37"/>
  <c r="H3950" i="37"/>
  <c r="F3950" i="37"/>
  <c r="D3950" i="37"/>
  <c r="E3950" i="37"/>
  <c r="G3950" i="37"/>
  <c r="C3950" i="37"/>
  <c r="H3958" i="37"/>
  <c r="F3958" i="37"/>
  <c r="D3958" i="37"/>
  <c r="E3958" i="37"/>
  <c r="G3958" i="37"/>
  <c r="C3958" i="37"/>
  <c r="H3966" i="37"/>
  <c r="F3966" i="37"/>
  <c r="D3966" i="37"/>
  <c r="E3966" i="37"/>
  <c r="G3966" i="37"/>
  <c r="C3966" i="37"/>
  <c r="H3974" i="37"/>
  <c r="F3974" i="37"/>
  <c r="D3974" i="37"/>
  <c r="E3974" i="37"/>
  <c r="G3974" i="37"/>
  <c r="C3974" i="37"/>
  <c r="H3982" i="37"/>
  <c r="F3982" i="37"/>
  <c r="D3982" i="37"/>
  <c r="E3982" i="37"/>
  <c r="G3982" i="37"/>
  <c r="C3982" i="37"/>
  <c r="H3990" i="37"/>
  <c r="F3990" i="37"/>
  <c r="D3990" i="37"/>
  <c r="E3990" i="37"/>
  <c r="G3990" i="37"/>
  <c r="C3990" i="37"/>
  <c r="D3674" i="37"/>
  <c r="F3674" i="37"/>
  <c r="D3678" i="37"/>
  <c r="F3678" i="37"/>
  <c r="D3682" i="37"/>
  <c r="F3682" i="37"/>
  <c r="D3686" i="37"/>
  <c r="F3686" i="37"/>
  <c r="D3690" i="37"/>
  <c r="F3690" i="37"/>
  <c r="D3694" i="37"/>
  <c r="F3694" i="37"/>
  <c r="D3698" i="37"/>
  <c r="F3698" i="37"/>
  <c r="D3702" i="37"/>
  <c r="F3702" i="37"/>
  <c r="D3706" i="37"/>
  <c r="F3706" i="37"/>
  <c r="D3710" i="37"/>
  <c r="F3710" i="37"/>
  <c r="D3714" i="37"/>
  <c r="F3714" i="37"/>
  <c r="D3718" i="37"/>
  <c r="F3718" i="37"/>
  <c r="D3722" i="37"/>
  <c r="F3722" i="37"/>
  <c r="D3726" i="37"/>
  <c r="F3726" i="37"/>
  <c r="D3730" i="37"/>
  <c r="F3730" i="37"/>
  <c r="D3808" i="37"/>
  <c r="F3808" i="37"/>
  <c r="D3812" i="37"/>
  <c r="F3812" i="37"/>
  <c r="D3816" i="37"/>
  <c r="F3816" i="37"/>
  <c r="D3820" i="37"/>
  <c r="F3820" i="37"/>
  <c r="D3824" i="37"/>
  <c r="F3824" i="37"/>
  <c r="D3828" i="37"/>
  <c r="F3828" i="37"/>
  <c r="D3832" i="37"/>
  <c r="F3832" i="37"/>
  <c r="D3836" i="37"/>
  <c r="F3836" i="37"/>
  <c r="D3840" i="37"/>
  <c r="F3840" i="37"/>
  <c r="D3844" i="37"/>
  <c r="F3844" i="37"/>
  <c r="D3848" i="37"/>
  <c r="F3848" i="37"/>
  <c r="D3852" i="37"/>
  <c r="F3852" i="37"/>
  <c r="D3856" i="37"/>
  <c r="F3856" i="37"/>
  <c r="D3860" i="37"/>
  <c r="F3860" i="37"/>
  <c r="D3864" i="37"/>
  <c r="F3864" i="37"/>
  <c r="E3883" i="37"/>
  <c r="C3883" i="37"/>
  <c r="F3883" i="37"/>
  <c r="E3887" i="37"/>
  <c r="C3887" i="37"/>
  <c r="F3887" i="37"/>
  <c r="E3891" i="37"/>
  <c r="C3891" i="37"/>
  <c r="F3891" i="37"/>
  <c r="E3895" i="37"/>
  <c r="C3895" i="37"/>
  <c r="F3895" i="37"/>
  <c r="E3899" i="37"/>
  <c r="C3899" i="37"/>
  <c r="F3899" i="37"/>
  <c r="E3903" i="37"/>
  <c r="C3903" i="37"/>
  <c r="F3903" i="37"/>
  <c r="E3907" i="37"/>
  <c r="C3907" i="37"/>
  <c r="F3907" i="37"/>
  <c r="E3911" i="37"/>
  <c r="C3911" i="37"/>
  <c r="F3911" i="37"/>
  <c r="E3915" i="37"/>
  <c r="C3915" i="37"/>
  <c r="F3915" i="37"/>
  <c r="E3919" i="37"/>
  <c r="C3919" i="37"/>
  <c r="F3919" i="37"/>
  <c r="E3923" i="37"/>
  <c r="C3923" i="37"/>
  <c r="F3923" i="37"/>
  <c r="E3927" i="37"/>
  <c r="C3927" i="37"/>
  <c r="F3927" i="37"/>
  <c r="E3929" i="37"/>
  <c r="C3929" i="37"/>
  <c r="D3929" i="37"/>
  <c r="F3938" i="37"/>
  <c r="D3938" i="37"/>
  <c r="E3938" i="37"/>
  <c r="C3938" i="37"/>
  <c r="H3946" i="37"/>
  <c r="F3946" i="37"/>
  <c r="D3946" i="37"/>
  <c r="E3946" i="37"/>
  <c r="C3946" i="37"/>
  <c r="H3954" i="37"/>
  <c r="F3954" i="37"/>
  <c r="D3954" i="37"/>
  <c r="E3954" i="37"/>
  <c r="C3954" i="37"/>
  <c r="H3962" i="37"/>
  <c r="F3962" i="37"/>
  <c r="D3962" i="37"/>
  <c r="E3962" i="37"/>
  <c r="C3962" i="37"/>
  <c r="H3970" i="37"/>
  <c r="F3970" i="37"/>
  <c r="D3970" i="37"/>
  <c r="E3970" i="37"/>
  <c r="C3970" i="37"/>
  <c r="H3978" i="37"/>
  <c r="F3978" i="37"/>
  <c r="D3978" i="37"/>
  <c r="E3978" i="37"/>
  <c r="C3978" i="37"/>
  <c r="H3986" i="37"/>
  <c r="F3986" i="37"/>
  <c r="D3986" i="37"/>
  <c r="E3986" i="37"/>
  <c r="C3986" i="37"/>
  <c r="H3994" i="37"/>
  <c r="F3994" i="37"/>
  <c r="D3994" i="37"/>
  <c r="E3994" i="37"/>
  <c r="C3994" i="37"/>
  <c r="E3931" i="37"/>
  <c r="C3931" i="37"/>
  <c r="F3931" i="37"/>
  <c r="J3938" i="37"/>
  <c r="L3938" i="37"/>
  <c r="H3940" i="37"/>
  <c r="F3940" i="37"/>
  <c r="D3940" i="37"/>
  <c r="C3940" i="37"/>
  <c r="G3940" i="37"/>
  <c r="J3942" i="37"/>
  <c r="L3942" i="37"/>
  <c r="H3944" i="37"/>
  <c r="F3944" i="37"/>
  <c r="D3944" i="37"/>
  <c r="C3944" i="37"/>
  <c r="G3944" i="37"/>
  <c r="J3946" i="37"/>
  <c r="L3946" i="37"/>
  <c r="H3948" i="37"/>
  <c r="F3948" i="37"/>
  <c r="D3948" i="37"/>
  <c r="C3948" i="37"/>
  <c r="G3948" i="37"/>
  <c r="J3950" i="37"/>
  <c r="L3950" i="37"/>
  <c r="H3952" i="37"/>
  <c r="F3952" i="37"/>
  <c r="D3952" i="37"/>
  <c r="C3952" i="37"/>
  <c r="G3952" i="37"/>
  <c r="J3954" i="37"/>
  <c r="L3954" i="37"/>
  <c r="H3956" i="37"/>
  <c r="F3956" i="37"/>
  <c r="D3956" i="37"/>
  <c r="C3956" i="37"/>
  <c r="G3956" i="37"/>
  <c r="J3958" i="37"/>
  <c r="L3958" i="37"/>
  <c r="H3960" i="37"/>
  <c r="F3960" i="37"/>
  <c r="D3960" i="37"/>
  <c r="C3960" i="37"/>
  <c r="G3960" i="37"/>
  <c r="J3962" i="37"/>
  <c r="L3962" i="37"/>
  <c r="H3964" i="37"/>
  <c r="F3964" i="37"/>
  <c r="D3964" i="37"/>
  <c r="C3964" i="37"/>
  <c r="G3964" i="37"/>
  <c r="J3966" i="37"/>
  <c r="L3966" i="37"/>
  <c r="H3968" i="37"/>
  <c r="F3968" i="37"/>
  <c r="D3968" i="37"/>
  <c r="C3968" i="37"/>
  <c r="G3968" i="37"/>
  <c r="J3970" i="37"/>
  <c r="L3970" i="37"/>
  <c r="H3972" i="37"/>
  <c r="F3972" i="37"/>
  <c r="D3972" i="37"/>
  <c r="C3972" i="37"/>
  <c r="G3972" i="37"/>
  <c r="J3974" i="37"/>
  <c r="L3974" i="37"/>
  <c r="H3976" i="37"/>
  <c r="F3976" i="37"/>
  <c r="D3976" i="37"/>
  <c r="C3976" i="37"/>
  <c r="G3976" i="37"/>
  <c r="J3978" i="37"/>
  <c r="L3978" i="37"/>
  <c r="H3980" i="37"/>
  <c r="F3980" i="37"/>
  <c r="D3980" i="37"/>
  <c r="C3980" i="37"/>
  <c r="G3980" i="37"/>
  <c r="J3982" i="37"/>
  <c r="L3982" i="37"/>
  <c r="H3984" i="37"/>
  <c r="F3984" i="37"/>
  <c r="D3984" i="37"/>
  <c r="C3984" i="37"/>
  <c r="G3984" i="37"/>
  <c r="J3986" i="37"/>
  <c r="L3986" i="37"/>
  <c r="H3988" i="37"/>
  <c r="F3988" i="37"/>
  <c r="D3988" i="37"/>
  <c r="C3988" i="37"/>
  <c r="G3988" i="37"/>
  <c r="J3990" i="37"/>
  <c r="L3990" i="37"/>
  <c r="H3992" i="37"/>
  <c r="F3992" i="37"/>
  <c r="D3992" i="37"/>
  <c r="C3992" i="37"/>
  <c r="G3992" i="37"/>
  <c r="J3994" i="37"/>
  <c r="L3994" i="37"/>
  <c r="H3996" i="37"/>
  <c r="F3996" i="37"/>
  <c r="D3996" i="37"/>
  <c r="C3996" i="37"/>
  <c r="G3996" i="37"/>
  <c r="I2348" i="37" l="1"/>
  <c r="F461" i="37"/>
  <c r="I2399" i="37"/>
  <c r="F1770" i="37"/>
  <c r="F1762" i="37"/>
  <c r="F1754" i="37"/>
  <c r="F1746" i="37"/>
  <c r="F1738" i="37"/>
  <c r="F1730" i="37"/>
  <c r="F1722" i="37"/>
  <c r="F1714" i="37"/>
  <c r="F862" i="37"/>
  <c r="F878" i="37"/>
  <c r="F886" i="37"/>
  <c r="F910" i="37"/>
  <c r="F140" i="37"/>
  <c r="F192" i="37"/>
  <c r="I3988" i="37"/>
  <c r="I3980" i="37"/>
  <c r="I3972" i="37"/>
  <c r="I3964" i="37"/>
  <c r="I3956" i="37"/>
  <c r="I3940" i="37"/>
  <c r="I3970" i="37"/>
  <c r="G3929" i="37"/>
  <c r="G3891" i="37"/>
  <c r="G3883" i="37"/>
  <c r="I3982" i="37"/>
  <c r="I3974" i="37"/>
  <c r="I3966" i="37"/>
  <c r="I3958" i="37"/>
  <c r="G3921" i="37"/>
  <c r="G3913" i="37"/>
  <c r="G3905" i="37"/>
  <c r="G3897" i="37"/>
  <c r="G3889" i="37"/>
  <c r="G3879" i="37"/>
  <c r="G3594" i="37"/>
  <c r="G3586" i="37"/>
  <c r="G3578" i="37"/>
  <c r="G3570" i="37"/>
  <c r="G3562" i="37"/>
  <c r="G3881" i="37"/>
  <c r="G3873" i="37"/>
  <c r="G3592" i="37"/>
  <c r="G3568" i="37"/>
  <c r="G3560" i="37"/>
  <c r="G3544" i="37"/>
  <c r="I3530" i="37"/>
  <c r="I3514" i="37"/>
  <c r="I3506" i="37"/>
  <c r="I3498" i="37"/>
  <c r="I3482" i="37"/>
  <c r="G3542" i="37"/>
  <c r="I3459" i="37"/>
  <c r="I3455" i="37"/>
  <c r="I3207" i="37"/>
  <c r="I3205" i="37"/>
  <c r="I3203" i="37"/>
  <c r="I3201" i="37"/>
  <c r="I3199" i="37"/>
  <c r="I3197" i="37"/>
  <c r="I3195" i="37"/>
  <c r="I3193" i="37"/>
  <c r="I3191" i="37"/>
  <c r="I3189" i="37"/>
  <c r="I3187" i="37"/>
  <c r="I3185" i="37"/>
  <c r="I3179" i="37"/>
  <c r="I3177" i="37"/>
  <c r="I3175" i="37"/>
  <c r="I3173" i="37"/>
  <c r="I3171" i="37"/>
  <c r="I3169" i="37"/>
  <c r="I3167" i="37"/>
  <c r="I3165" i="37"/>
  <c r="I3163" i="37"/>
  <c r="I3161" i="37"/>
  <c r="I3157" i="37"/>
  <c r="I3155" i="37"/>
  <c r="I3149" i="37"/>
  <c r="I3077" i="37"/>
  <c r="I3075" i="37"/>
  <c r="I3073" i="37"/>
  <c r="I3069" i="37"/>
  <c r="I3067" i="37"/>
  <c r="I3065" i="37"/>
  <c r="I3063" i="37"/>
  <c r="I3061" i="37"/>
  <c r="I3059" i="37"/>
  <c r="I3057" i="37"/>
  <c r="I3055" i="37"/>
  <c r="I3053" i="37"/>
  <c r="I3051" i="37"/>
  <c r="I3047" i="37"/>
  <c r="I3045" i="37"/>
  <c r="I3043" i="37"/>
  <c r="I3041" i="37"/>
  <c r="I3037" i="37"/>
  <c r="I3035" i="37"/>
  <c r="I3031" i="37"/>
  <c r="I3029" i="37"/>
  <c r="I3027" i="37"/>
  <c r="I3025" i="37"/>
  <c r="I3021" i="37"/>
  <c r="I3019" i="37"/>
  <c r="I3011" i="37"/>
  <c r="I3009" i="37"/>
  <c r="I3007" i="37"/>
  <c r="I3003" i="37"/>
  <c r="I3001" i="37"/>
  <c r="I2999" i="37"/>
  <c r="I2997" i="37"/>
  <c r="I2995" i="37"/>
  <c r="I2993" i="37"/>
  <c r="I2991" i="37"/>
  <c r="I2987" i="37"/>
  <c r="I2983" i="37"/>
  <c r="I2981" i="37"/>
  <c r="I2977" i="37"/>
  <c r="I2975" i="37"/>
  <c r="I2973" i="37"/>
  <c r="I2969" i="37"/>
  <c r="I2967" i="37"/>
  <c r="I2963" i="37"/>
  <c r="I2961" i="37"/>
  <c r="I2959" i="37"/>
  <c r="I2957" i="37"/>
  <c r="I2953" i="37"/>
  <c r="I2946" i="37"/>
  <c r="I2944" i="37"/>
  <c r="I2942" i="37"/>
  <c r="I2940" i="37"/>
  <c r="I2938" i="37"/>
  <c r="I2936" i="37"/>
  <c r="I2932" i="37"/>
  <c r="I2930" i="37"/>
  <c r="I2926" i="37"/>
  <c r="I2555" i="37"/>
  <c r="I2553" i="37"/>
  <c r="I2551" i="37"/>
  <c r="I2549" i="37"/>
  <c r="I2547" i="37"/>
  <c r="I2545" i="37"/>
  <c r="I2543" i="37"/>
  <c r="I2541" i="37"/>
  <c r="I2539" i="37"/>
  <c r="I2537" i="37"/>
  <c r="I2535" i="37"/>
  <c r="I2531" i="37"/>
  <c r="I2529" i="37"/>
  <c r="I2527" i="37"/>
  <c r="I2525" i="37"/>
  <c r="I2523" i="37"/>
  <c r="I2521" i="37"/>
  <c r="I2519" i="37"/>
  <c r="I2517" i="37"/>
  <c r="I2515" i="37"/>
  <c r="I2513" i="37"/>
  <c r="I2511" i="37"/>
  <c r="I2509" i="37"/>
  <c r="I2507" i="37"/>
  <c r="I2505" i="37"/>
  <c r="I2503" i="37"/>
  <c r="I2501" i="37"/>
  <c r="I2497" i="37"/>
  <c r="I2486" i="37"/>
  <c r="I2484" i="37"/>
  <c r="I2482" i="37"/>
  <c r="I2480" i="37"/>
  <c r="I2478" i="37"/>
  <c r="I2476" i="37"/>
  <c r="I2474" i="37"/>
  <c r="I2472" i="37"/>
  <c r="I2470" i="37"/>
  <c r="I2468" i="37"/>
  <c r="I2464" i="37"/>
  <c r="I2462" i="37"/>
  <c r="I2460" i="37"/>
  <c r="I2458" i="37"/>
  <c r="I2456" i="37"/>
  <c r="I2454" i="37"/>
  <c r="I2452" i="37"/>
  <c r="I2450" i="37"/>
  <c r="I2448" i="37"/>
  <c r="I2444" i="37"/>
  <c r="I2442" i="37"/>
  <c r="I2440" i="37"/>
  <c r="I2438" i="37"/>
  <c r="I2436" i="37"/>
  <c r="I2432" i="37"/>
  <c r="I2425" i="37"/>
  <c r="I2423" i="37"/>
  <c r="I2421" i="37"/>
  <c r="F477" i="37"/>
  <c r="I3950" i="37"/>
  <c r="I3992" i="37"/>
  <c r="I3984" i="37"/>
  <c r="I3976" i="37"/>
  <c r="I3960" i="37"/>
  <c r="I3952" i="37"/>
  <c r="I3944" i="37"/>
  <c r="I3994" i="37"/>
  <c r="I3962" i="37"/>
  <c r="G3927" i="37"/>
  <c r="G3919" i="37"/>
  <c r="G3911" i="37"/>
  <c r="G3903" i="37"/>
  <c r="G3895" i="37"/>
  <c r="G3887" i="37"/>
  <c r="G3917" i="37"/>
  <c r="I2419" i="37"/>
  <c r="I2417" i="37"/>
  <c r="I2415" i="37"/>
  <c r="I2413" i="37"/>
  <c r="I2409" i="37"/>
  <c r="I2407" i="37"/>
  <c r="I2405" i="37"/>
  <c r="I2403" i="37"/>
  <c r="I2401" i="37"/>
  <c r="I2360" i="37"/>
  <c r="I2358" i="37"/>
  <c r="I2356" i="37"/>
  <c r="I2354" i="37"/>
  <c r="I2350" i="37"/>
  <c r="I2344" i="37"/>
  <c r="I2342" i="37"/>
  <c r="I3996" i="37"/>
  <c r="I3990" i="37"/>
  <c r="I3986" i="37"/>
  <c r="I3978" i="37"/>
  <c r="I3968" i="37"/>
  <c r="I3954" i="37"/>
  <c r="I3948" i="37"/>
  <c r="I3946" i="37"/>
  <c r="I3942" i="37"/>
  <c r="I3938" i="37"/>
  <c r="G3931" i="37"/>
  <c r="G3925" i="37"/>
  <c r="G3923" i="37"/>
  <c r="G3915" i="37"/>
  <c r="G3909" i="37"/>
  <c r="G3907" i="37"/>
  <c r="G3901" i="37"/>
  <c r="G3899" i="37"/>
  <c r="G3893" i="37"/>
  <c r="G3885" i="37"/>
  <c r="G3877" i="37"/>
  <c r="G3875" i="37"/>
  <c r="I2340" i="37"/>
  <c r="I2338" i="37"/>
  <c r="I2336" i="37"/>
  <c r="I2334" i="37"/>
  <c r="I2328" i="37"/>
  <c r="I2326" i="37"/>
  <c r="I2324" i="37"/>
  <c r="I2322" i="37"/>
  <c r="I2318" i="37"/>
  <c r="I2316" i="37"/>
  <c r="I2314" i="37"/>
  <c r="I2310" i="37"/>
  <c r="I2304" i="37"/>
  <c r="F2831" i="37"/>
  <c r="I2295" i="37"/>
  <c r="I2293" i="37"/>
  <c r="I2291" i="37"/>
  <c r="I2289" i="37"/>
  <c r="I2287" i="37"/>
  <c r="I2283" i="37"/>
  <c r="I2281" i="37"/>
  <c r="I2279" i="37"/>
  <c r="I2277" i="37"/>
  <c r="I2275" i="37"/>
  <c r="I2273" i="37"/>
  <c r="I2271" i="37"/>
  <c r="I2269" i="37"/>
  <c r="I2267" i="37"/>
  <c r="I2263" i="37"/>
  <c r="I2257" i="37"/>
  <c r="F2875" i="37"/>
  <c r="F2851" i="37"/>
  <c r="F2814" i="37"/>
  <c r="F2798" i="37"/>
  <c r="F2774" i="37"/>
  <c r="F2766" i="37"/>
  <c r="F2758" i="37"/>
  <c r="F2745" i="37"/>
  <c r="F2737" i="37"/>
  <c r="F2729" i="37"/>
  <c r="F2855" i="37"/>
  <c r="F2823" i="37"/>
  <c r="F2749" i="37"/>
  <c r="F172" i="37"/>
  <c r="I2255" i="37"/>
  <c r="I2253" i="37"/>
  <c r="I2251" i="37"/>
  <c r="I2249" i="37"/>
  <c r="I2247" i="37"/>
  <c r="I2245" i="37"/>
  <c r="I2241" i="37"/>
  <c r="I2237" i="37"/>
  <c r="I2230" i="37"/>
  <c r="I2226" i="37"/>
  <c r="I2222" i="37"/>
  <c r="I2218" i="37"/>
  <c r="I2212" i="37"/>
  <c r="I2210" i="37"/>
  <c r="I2208" i="37"/>
  <c r="I2206" i="37"/>
  <c r="I2204" i="37"/>
  <c r="I2200" i="37"/>
  <c r="I2196" i="37"/>
  <c r="I2194" i="37"/>
  <c r="I2192" i="37"/>
  <c r="I2188" i="37"/>
  <c r="I2186" i="37"/>
  <c r="I2182" i="37"/>
  <c r="I2180" i="37"/>
  <c r="I2178" i="37"/>
  <c r="I2176" i="37"/>
  <c r="I2174" i="37"/>
  <c r="I2172" i="37"/>
  <c r="I2099" i="37"/>
  <c r="I2097" i="37"/>
  <c r="I2095" i="37"/>
  <c r="I2091" i="37"/>
  <c r="I2089" i="37"/>
  <c r="I2081" i="37"/>
  <c r="I2077" i="37"/>
  <c r="I2075" i="37"/>
  <c r="I2069" i="37"/>
  <c r="I2065" i="37"/>
  <c r="I2063" i="37"/>
  <c r="I2061" i="37"/>
  <c r="I2059" i="37"/>
  <c r="I2057" i="37"/>
  <c r="I2053" i="37"/>
  <c r="I2047" i="37"/>
  <c r="I2045" i="37"/>
  <c r="I2043" i="37"/>
  <c r="I2041" i="37"/>
  <c r="I2031" i="37"/>
  <c r="I2025" i="37"/>
  <c r="I2023" i="37"/>
  <c r="I2021" i="37"/>
  <c r="I2019" i="37"/>
  <c r="I2017" i="37"/>
  <c r="I2013" i="37"/>
  <c r="I2011" i="37"/>
  <c r="I2007" i="37"/>
  <c r="I2005" i="37"/>
  <c r="I1999" i="37"/>
  <c r="I1995" i="37"/>
  <c r="I1991" i="37"/>
  <c r="I1989" i="37"/>
  <c r="I1987" i="37"/>
  <c r="I1983" i="37"/>
  <c r="I1981" i="37"/>
  <c r="F1766" i="37"/>
  <c r="F1758" i="37"/>
  <c r="F1750" i="37"/>
  <c r="F1742" i="37"/>
  <c r="F1734" i="37"/>
  <c r="F1726" i="37"/>
  <c r="F1718" i="37"/>
  <c r="D715" i="37"/>
  <c r="D603" i="37"/>
  <c r="C715" i="37"/>
  <c r="G679" i="37"/>
  <c r="C611" i="37"/>
  <c r="G603" i="37"/>
  <c r="G595" i="37"/>
  <c r="F413" i="37"/>
  <c r="F252" i="37"/>
  <c r="F244" i="37"/>
  <c r="F59" i="37"/>
  <c r="I1975" i="37"/>
  <c r="I1968" i="37"/>
  <c r="I1966" i="37"/>
  <c r="I1964" i="37"/>
  <c r="I1962" i="37"/>
  <c r="I1960" i="37"/>
  <c r="I1958" i="37"/>
  <c r="I1956" i="37"/>
  <c r="I1954" i="37"/>
  <c r="I1952" i="37"/>
  <c r="I1950" i="37"/>
  <c r="I1948" i="37"/>
  <c r="I1946" i="37"/>
  <c r="I1942" i="37"/>
  <c r="I1934" i="37"/>
  <c r="I1930" i="37"/>
  <c r="I1928" i="37"/>
  <c r="I1922" i="37"/>
  <c r="I1920" i="37"/>
  <c r="I1914" i="37"/>
  <c r="I1912" i="37"/>
  <c r="I1910" i="37"/>
  <c r="I1896" i="37"/>
  <c r="I1894" i="37"/>
  <c r="I1892" i="37"/>
  <c r="I1888" i="37"/>
  <c r="I1884" i="37"/>
  <c r="I1882" i="37"/>
  <c r="I1878" i="37"/>
  <c r="I1876" i="37"/>
  <c r="I1870" i="37"/>
  <c r="F2701" i="37"/>
  <c r="F2810" i="37"/>
  <c r="F2778" i="37"/>
  <c r="F2741" i="37"/>
  <c r="F2709" i="37"/>
  <c r="I1868" i="37"/>
  <c r="F2871" i="37"/>
  <c r="F2839" i="37"/>
  <c r="F2770" i="37"/>
  <c r="F2847" i="37"/>
  <c r="G3582" i="37"/>
  <c r="G3574" i="37"/>
  <c r="G3566" i="37"/>
  <c r="G3558" i="37"/>
  <c r="G3550" i="37"/>
  <c r="G3596" i="37"/>
  <c r="G3580" i="37"/>
  <c r="G3572" i="37"/>
  <c r="G3540" i="37"/>
  <c r="I3526" i="37"/>
  <c r="I3510" i="37"/>
  <c r="I3502" i="37"/>
  <c r="I3494" i="37"/>
  <c r="I3486" i="37"/>
  <c r="I3478" i="37"/>
  <c r="I3528" i="37"/>
  <c r="I3520" i="37"/>
  <c r="I3512" i="37"/>
  <c r="I3504" i="37"/>
  <c r="I3496" i="37"/>
  <c r="I3488" i="37"/>
  <c r="I3480" i="37"/>
  <c r="I3465" i="37"/>
  <c r="I3270" i="37"/>
  <c r="I3268" i="37"/>
  <c r="I3266" i="37"/>
  <c r="I3264" i="37"/>
  <c r="I3262" i="37"/>
  <c r="I3256" i="37"/>
  <c r="I3252" i="37"/>
  <c r="I3250" i="37"/>
  <c r="I3248" i="37"/>
  <c r="I3246" i="37"/>
  <c r="I3242" i="37"/>
  <c r="I3240" i="37"/>
  <c r="I3238" i="37"/>
  <c r="I3236" i="37"/>
  <c r="I3234" i="37"/>
  <c r="I3232" i="37"/>
  <c r="I3230" i="37"/>
  <c r="I3224" i="37"/>
  <c r="I3220" i="37"/>
  <c r="H3142" i="37"/>
  <c r="H3134" i="37"/>
  <c r="H3126" i="37"/>
  <c r="I2910" i="37"/>
  <c r="I2900" i="37"/>
  <c r="I2896" i="37"/>
  <c r="I2888" i="37"/>
  <c r="F2881" i="37"/>
  <c r="F2877" i="37"/>
  <c r="F2873" i="37"/>
  <c r="F2869" i="37"/>
  <c r="F2865" i="37"/>
  <c r="F2857" i="37"/>
  <c r="F2849" i="37"/>
  <c r="F2845" i="37"/>
  <c r="F2841" i="37"/>
  <c r="F2837" i="37"/>
  <c r="F2833" i="37"/>
  <c r="F2829" i="37"/>
  <c r="F2812" i="37"/>
  <c r="F2808" i="37"/>
  <c r="F2804" i="37"/>
  <c r="F2800" i="37"/>
  <c r="F2784" i="37"/>
  <c r="F2776" i="37"/>
  <c r="F2768" i="37"/>
  <c r="F2764" i="37"/>
  <c r="F2760" i="37"/>
  <c r="F2751" i="37"/>
  <c r="F2747" i="37"/>
  <c r="F2743" i="37"/>
  <c r="F2731" i="37"/>
  <c r="F2727" i="37"/>
  <c r="F2723" i="37"/>
  <c r="F2719" i="37"/>
  <c r="F2711" i="37"/>
  <c r="F2721" i="37"/>
  <c r="F2713" i="37"/>
  <c r="J2643" i="37"/>
  <c r="F2786" i="37"/>
  <c r="F2717" i="37"/>
  <c r="F2794" i="37"/>
  <c r="F2762" i="37"/>
  <c r="G3598" i="37"/>
  <c r="G3590" i="37"/>
  <c r="G3588" i="37"/>
  <c r="G3584" i="37"/>
  <c r="G3576" i="37"/>
  <c r="G3564" i="37"/>
  <c r="G3556" i="37"/>
  <c r="G3554" i="37"/>
  <c r="G3552" i="37"/>
  <c r="G3548" i="37"/>
  <c r="G3546" i="37"/>
  <c r="I3532" i="37"/>
  <c r="I3524" i="37"/>
  <c r="I3522" i="37"/>
  <c r="I3518" i="37"/>
  <c r="I3516" i="37"/>
  <c r="I3508" i="37"/>
  <c r="I3500" i="37"/>
  <c r="I3492" i="37"/>
  <c r="I3490" i="37"/>
  <c r="I3484" i="37"/>
  <c r="I3476" i="37"/>
  <c r="I3474" i="37"/>
  <c r="I3467" i="37"/>
  <c r="I3463" i="37"/>
  <c r="I3461" i="37"/>
  <c r="I3457" i="37"/>
  <c r="I3453" i="37"/>
  <c r="I3451" i="37"/>
  <c r="I3449" i="37"/>
  <c r="I3447" i="37"/>
  <c r="I3445" i="37"/>
  <c r="I3443" i="37"/>
  <c r="I3441" i="37"/>
  <c r="I3439" i="37"/>
  <c r="I3437" i="37"/>
  <c r="I3435" i="37"/>
  <c r="I3433" i="37"/>
  <c r="I3431" i="37"/>
  <c r="I3429" i="37"/>
  <c r="I3427" i="37"/>
  <c r="I3425" i="37"/>
  <c r="I3423" i="37"/>
  <c r="I3421" i="37"/>
  <c r="I3419" i="37"/>
  <c r="I3417" i="37"/>
  <c r="I3415" i="37"/>
  <c r="I3413" i="37"/>
  <c r="I3411" i="37"/>
  <c r="I3409" i="37"/>
  <c r="I3272" i="37"/>
  <c r="I3260" i="37"/>
  <c r="I3258" i="37"/>
  <c r="I3254" i="37"/>
  <c r="I3244" i="37"/>
  <c r="I3228" i="37"/>
  <c r="I3226" i="37"/>
  <c r="I3222" i="37"/>
  <c r="I3218" i="37"/>
  <c r="I3216" i="37"/>
  <c r="I3214" i="37"/>
  <c r="I3183" i="37"/>
  <c r="I3181" i="37"/>
  <c r="I3159" i="37"/>
  <c r="I3153" i="37"/>
  <c r="I3151" i="37"/>
  <c r="H3140" i="37"/>
  <c r="H3138" i="37"/>
  <c r="H3136" i="37"/>
  <c r="H3132" i="37"/>
  <c r="H3130" i="37"/>
  <c r="H3128" i="37"/>
  <c r="H3124" i="37"/>
  <c r="H3122" i="37"/>
  <c r="H3120" i="37"/>
  <c r="H3118" i="37"/>
  <c r="H3116" i="37"/>
  <c r="H3114" i="37"/>
  <c r="H3112" i="37"/>
  <c r="H3110" i="37"/>
  <c r="H3108" i="37"/>
  <c r="H3106" i="37"/>
  <c r="H3104" i="37"/>
  <c r="H3102" i="37"/>
  <c r="H3100" i="37"/>
  <c r="H3098" i="37"/>
  <c r="H3096" i="37"/>
  <c r="H3094" i="37"/>
  <c r="H3092" i="37"/>
  <c r="H3090" i="37"/>
  <c r="H3088" i="37"/>
  <c r="H3086" i="37"/>
  <c r="H3084" i="37"/>
  <c r="I3071" i="37"/>
  <c r="I3049" i="37"/>
  <c r="I3039" i="37"/>
  <c r="I3033" i="37"/>
  <c r="I3023" i="37"/>
  <c r="I3005" i="37"/>
  <c r="I2989" i="37"/>
  <c r="I2985" i="37"/>
  <c r="I2979" i="37"/>
  <c r="I2971" i="37"/>
  <c r="I2965" i="37"/>
  <c r="I2955" i="37"/>
  <c r="I2934" i="37"/>
  <c r="I2928" i="37"/>
  <c r="I2922" i="37"/>
  <c r="I2920" i="37"/>
  <c r="I2918" i="37"/>
  <c r="I2916" i="37"/>
  <c r="I2914" i="37"/>
  <c r="I2912" i="37"/>
  <c r="I2908" i="37"/>
  <c r="I2906" i="37"/>
  <c r="I2904" i="37"/>
  <c r="I2902" i="37"/>
  <c r="I2898" i="37"/>
  <c r="I2894" i="37"/>
  <c r="I2892" i="37"/>
  <c r="I2890" i="37"/>
  <c r="F2879" i="37"/>
  <c r="F2867" i="37"/>
  <c r="F2863" i="37"/>
  <c r="F2861" i="37"/>
  <c r="F2859" i="37"/>
  <c r="F2853" i="37"/>
  <c r="F2843" i="37"/>
  <c r="F2835" i="37"/>
  <c r="F2827" i="37"/>
  <c r="F2825" i="37"/>
  <c r="F2816" i="37"/>
  <c r="F2806" i="37"/>
  <c r="F2802" i="37"/>
  <c r="F2796" i="37"/>
  <c r="F2792" i="37"/>
  <c r="F2790" i="37"/>
  <c r="F2788" i="37"/>
  <c r="F2782" i="37"/>
  <c r="F2780" i="37"/>
  <c r="F2772" i="37"/>
  <c r="F2739" i="37"/>
  <c r="F2735" i="37"/>
  <c r="F2733" i="37"/>
  <c r="F2725" i="37"/>
  <c r="F2715" i="37"/>
  <c r="F2707" i="37"/>
  <c r="F2705" i="37"/>
  <c r="F2703" i="37"/>
  <c r="F2699" i="37"/>
  <c r="F2697" i="37"/>
  <c r="F2695" i="37"/>
  <c r="F2693" i="37"/>
  <c r="J2685" i="37"/>
  <c r="J2683" i="37"/>
  <c r="J2681" i="37"/>
  <c r="J2679" i="37"/>
  <c r="J2677" i="37"/>
  <c r="J2675" i="37"/>
  <c r="J2673" i="37"/>
  <c r="J2671" i="37"/>
  <c r="J2669" i="37"/>
  <c r="J2667" i="37"/>
  <c r="J2665" i="37"/>
  <c r="J2663" i="37"/>
  <c r="J2661" i="37"/>
  <c r="J2659" i="37"/>
  <c r="J2657" i="37"/>
  <c r="J2655" i="37"/>
  <c r="J2653" i="37"/>
  <c r="J2651" i="37"/>
  <c r="J2649" i="37"/>
  <c r="J2647" i="37"/>
  <c r="J2645" i="37"/>
  <c r="J2641" i="37"/>
  <c r="J2639" i="37"/>
  <c r="J2637" i="37"/>
  <c r="J2635" i="37"/>
  <c r="J2633" i="37"/>
  <c r="J2631" i="37"/>
  <c r="J2629" i="37"/>
  <c r="J2627" i="37"/>
  <c r="I2620" i="37"/>
  <c r="I2618" i="37"/>
  <c r="I2616" i="37"/>
  <c r="I2614" i="37"/>
  <c r="I2612" i="37"/>
  <c r="I2610" i="37"/>
  <c r="I2608" i="37"/>
  <c r="I2606" i="37"/>
  <c r="I2604" i="37"/>
  <c r="I2602" i="37"/>
  <c r="I2600" i="37"/>
  <c r="I2598" i="37"/>
  <c r="I2596" i="37"/>
  <c r="I2594" i="37"/>
  <c r="I2592" i="37"/>
  <c r="I2590" i="37"/>
  <c r="I2588" i="37"/>
  <c r="I2586" i="37"/>
  <c r="I2584" i="37"/>
  <c r="I2582" i="37"/>
  <c r="I2580" i="37"/>
  <c r="I2578" i="37"/>
  <c r="I2576" i="37"/>
  <c r="I2574" i="37"/>
  <c r="I2572" i="37"/>
  <c r="I2570" i="37"/>
  <c r="I2568" i="37"/>
  <c r="I2566" i="37"/>
  <c r="I2564" i="37"/>
  <c r="I2562" i="37"/>
  <c r="I2533" i="37"/>
  <c r="I2499" i="37"/>
  <c r="I2490" i="37"/>
  <c r="I2488" i="37"/>
  <c r="I2466" i="37"/>
  <c r="I2446" i="37"/>
  <c r="I2434" i="37"/>
  <c r="I2411" i="37"/>
  <c r="I1864" i="37"/>
  <c r="I1858" i="37"/>
  <c r="I1856" i="37"/>
  <c r="I1850" i="37"/>
  <c r="I1848" i="37"/>
  <c r="I1846" i="37"/>
  <c r="I2397" i="37"/>
  <c r="I2395" i="37"/>
  <c r="I2393" i="37"/>
  <c r="I2391" i="37"/>
  <c r="I2379" i="37"/>
  <c r="I2377" i="37"/>
  <c r="I2373" i="37"/>
  <c r="I2369" i="37"/>
  <c r="I1705" i="37"/>
  <c r="I1703" i="37"/>
  <c r="I1701" i="37"/>
  <c r="I1699" i="37"/>
  <c r="I1697" i="37"/>
  <c r="I1695" i="37"/>
  <c r="I1693" i="37"/>
  <c r="I1691" i="37"/>
  <c r="I1689" i="37"/>
  <c r="I1685" i="37"/>
  <c r="I1683" i="37"/>
  <c r="I1679" i="37"/>
  <c r="I1677" i="37"/>
  <c r="F2158" i="37"/>
  <c r="F2154" i="37"/>
  <c r="F2150" i="37"/>
  <c r="F2146" i="37"/>
  <c r="F2142" i="37"/>
  <c r="F2138" i="37"/>
  <c r="F2134" i="37"/>
  <c r="F2130" i="37"/>
  <c r="F2126" i="37"/>
  <c r="F2122" i="37"/>
  <c r="F2118" i="37"/>
  <c r="F2114" i="37"/>
  <c r="F2110" i="37"/>
  <c r="F2106" i="37"/>
  <c r="I1673" i="37"/>
  <c r="I1671" i="37"/>
  <c r="I1669" i="37"/>
  <c r="I1667" i="37"/>
  <c r="I1665" i="37"/>
  <c r="I1663" i="37"/>
  <c r="I1661" i="37"/>
  <c r="I1659" i="37"/>
  <c r="I1657" i="37"/>
  <c r="I1655" i="37"/>
  <c r="I1653" i="37"/>
  <c r="I1651" i="37"/>
  <c r="I1649" i="37"/>
  <c r="I1647" i="37"/>
  <c r="I1639" i="37"/>
  <c r="I1637" i="37"/>
  <c r="I1635" i="37"/>
  <c r="I1633" i="37"/>
  <c r="I1631" i="37"/>
  <c r="I1627" i="37"/>
  <c r="I1625" i="37"/>
  <c r="I1623" i="37"/>
  <c r="I1621" i="37"/>
  <c r="I1619" i="37"/>
  <c r="I1617" i="37"/>
  <c r="I1615" i="37"/>
  <c r="I1613" i="37"/>
  <c r="I1611" i="37"/>
  <c r="I1609" i="37"/>
  <c r="I1607" i="37"/>
  <c r="I1605" i="37"/>
  <c r="I1603" i="37"/>
  <c r="I1601" i="37"/>
  <c r="I1597" i="37"/>
  <c r="I1593" i="37"/>
  <c r="I1591" i="37"/>
  <c r="I1589" i="37"/>
  <c r="I1587" i="37"/>
  <c r="I1585" i="37"/>
  <c r="I1583" i="37"/>
  <c r="I1581" i="37"/>
  <c r="I1573" i="37"/>
  <c r="I1571" i="37"/>
  <c r="I1569" i="37"/>
  <c r="I1567" i="37"/>
  <c r="I1565" i="37"/>
  <c r="I1563" i="37"/>
  <c r="I1561" i="37"/>
  <c r="I1559" i="37"/>
  <c r="I1557" i="37"/>
  <c r="I1555" i="37"/>
  <c r="I1553" i="37"/>
  <c r="I1551" i="37"/>
  <c r="I1549" i="37"/>
  <c r="I1547" i="37"/>
  <c r="I1545" i="37"/>
  <c r="I1543" i="37"/>
  <c r="I1541" i="37"/>
  <c r="I1539" i="37"/>
  <c r="I1537" i="37"/>
  <c r="I1535" i="37"/>
  <c r="I1533" i="37"/>
  <c r="I1531" i="37"/>
  <c r="I1529" i="37"/>
  <c r="I1527" i="37"/>
  <c r="I1525" i="37"/>
  <c r="I1523" i="37"/>
  <c r="I1521" i="37"/>
  <c r="I1519" i="37"/>
  <c r="I1517" i="37"/>
  <c r="I1515" i="37"/>
  <c r="F2160" i="37"/>
  <c r="F2112" i="37"/>
  <c r="I1778" i="37"/>
  <c r="I2389" i="37"/>
  <c r="I2387" i="37"/>
  <c r="I2385" i="37"/>
  <c r="I2383" i="37"/>
  <c r="I2381" i="37"/>
  <c r="I2375" i="37"/>
  <c r="I2371" i="37"/>
  <c r="I2367" i="37"/>
  <c r="I2352" i="37"/>
  <c r="I2346" i="37"/>
  <c r="I2332" i="37"/>
  <c r="I2330" i="37"/>
  <c r="I2320" i="37"/>
  <c r="I2312" i="37"/>
  <c r="I2308" i="37"/>
  <c r="I2306" i="37"/>
  <c r="I2302" i="37"/>
  <c r="I2285" i="37"/>
  <c r="I2265" i="37"/>
  <c r="I2261" i="37"/>
  <c r="I2259" i="37"/>
  <c r="I2243" i="37"/>
  <c r="I2239" i="37"/>
  <c r="I2228" i="37"/>
  <c r="I2224" i="37"/>
  <c r="I2220" i="37"/>
  <c r="I2216" i="37"/>
  <c r="I2214" i="37"/>
  <c r="I2202" i="37"/>
  <c r="I2198" i="37"/>
  <c r="I2190" i="37"/>
  <c r="I2184" i="37"/>
  <c r="F2164" i="37"/>
  <c r="F2162" i="37"/>
  <c r="F2156" i="37"/>
  <c r="F2152" i="37"/>
  <c r="F2148" i="37"/>
  <c r="F2144" i="37"/>
  <c r="F2140" i="37"/>
  <c r="F2136" i="37"/>
  <c r="F2132" i="37"/>
  <c r="F2128" i="37"/>
  <c r="F2124" i="37"/>
  <c r="F2120" i="37"/>
  <c r="F2116" i="37"/>
  <c r="F2108" i="37"/>
  <c r="I2093" i="37"/>
  <c r="I2087" i="37"/>
  <c r="I2085" i="37"/>
  <c r="I2083" i="37"/>
  <c r="I2079" i="37"/>
  <c r="I2073" i="37"/>
  <c r="I2071" i="37"/>
  <c r="I2067" i="37"/>
  <c r="I2055" i="37"/>
  <c r="I2051" i="37"/>
  <c r="I2049" i="37"/>
  <c r="I2033" i="37"/>
  <c r="I2029" i="37"/>
  <c r="I2027" i="37"/>
  <c r="I2015" i="37"/>
  <c r="I2009" i="37"/>
  <c r="I2003" i="37"/>
  <c r="I2001" i="37"/>
  <c r="I1997" i="37"/>
  <c r="I1993" i="37"/>
  <c r="I1985" i="37"/>
  <c r="I1979" i="37"/>
  <c r="I1977" i="37"/>
  <c r="I1944" i="37"/>
  <c r="I1940" i="37"/>
  <c r="I1938" i="37"/>
  <c r="I1936" i="37"/>
  <c r="I1932" i="37"/>
  <c r="I1926" i="37"/>
  <c r="I1924" i="37"/>
  <c r="I1918" i="37"/>
  <c r="I1916" i="37"/>
  <c r="I1902" i="37"/>
  <c r="I1900" i="37"/>
  <c r="I1898" i="37"/>
  <c r="I1890" i="37"/>
  <c r="I1886" i="37"/>
  <c r="I1880" i="37"/>
  <c r="I1874" i="37"/>
  <c r="I1872" i="37"/>
  <c r="I1866" i="37"/>
  <c r="I1862" i="37"/>
  <c r="I1860" i="37"/>
  <c r="I1854" i="37"/>
  <c r="I1852" i="37"/>
  <c r="I1844" i="37"/>
  <c r="I1836" i="37"/>
  <c r="I1834" i="37"/>
  <c r="I1832" i="37"/>
  <c r="I1830" i="37"/>
  <c r="I1828" i="37"/>
  <c r="I1826" i="37"/>
  <c r="I1824" i="37"/>
  <c r="I1822" i="37"/>
  <c r="I1820" i="37"/>
  <c r="I1818" i="37"/>
  <c r="I1816" i="37"/>
  <c r="I1814" i="37"/>
  <c r="I1812" i="37"/>
  <c r="I1810" i="37"/>
  <c r="I1806" i="37"/>
  <c r="I1804" i="37"/>
  <c r="I1802" i="37"/>
  <c r="I1800" i="37"/>
  <c r="I1798" i="37"/>
  <c r="I1796" i="37"/>
  <c r="I1794" i="37"/>
  <c r="I1792" i="37"/>
  <c r="I1790" i="37"/>
  <c r="I1788" i="37"/>
  <c r="I1786" i="37"/>
  <c r="I1784" i="37"/>
  <c r="I1782" i="37"/>
  <c r="I1780" i="37"/>
  <c r="H671" i="37"/>
  <c r="C671" i="37"/>
  <c r="F1712" i="37"/>
  <c r="F1760" i="37"/>
  <c r="F1744" i="37"/>
  <c r="F1728" i="37"/>
  <c r="F1756" i="37"/>
  <c r="F1724" i="37"/>
  <c r="F1732" i="37"/>
  <c r="F1768" i="37"/>
  <c r="F1752" i="37"/>
  <c r="F1736" i="37"/>
  <c r="F1720" i="37"/>
  <c r="F1740" i="37"/>
  <c r="F1716" i="37"/>
  <c r="F1748" i="37"/>
  <c r="F1764" i="37"/>
  <c r="I1687" i="37"/>
  <c r="I1681" i="37"/>
  <c r="I1675" i="37"/>
  <c r="I1629" i="37"/>
  <c r="I1599" i="37"/>
  <c r="I1595" i="37"/>
  <c r="G667" i="37"/>
  <c r="C617" i="37"/>
  <c r="C599" i="37"/>
  <c r="F1436" i="37"/>
  <c r="F1428" i="37"/>
  <c r="F1420" i="37"/>
  <c r="F1412" i="37"/>
  <c r="F1166" i="37"/>
  <c r="F1158" i="37"/>
  <c r="F1142" i="37"/>
  <c r="F1134" i="37"/>
  <c r="F1126" i="37"/>
  <c r="F1118" i="37"/>
  <c r="F449" i="37"/>
  <c r="F156" i="37"/>
  <c r="F148" i="37"/>
  <c r="F216" i="37"/>
  <c r="F208" i="37"/>
  <c r="F176" i="37"/>
  <c r="F1326" i="37"/>
  <c r="F715" i="37"/>
  <c r="F699" i="37"/>
  <c r="D679" i="37"/>
  <c r="F663" i="37"/>
  <c r="D611" i="37"/>
  <c r="D595" i="37"/>
  <c r="E715" i="37"/>
  <c r="G699" i="37"/>
  <c r="C699" i="37"/>
  <c r="E679" i="37"/>
  <c r="G663" i="37"/>
  <c r="C663" i="37"/>
  <c r="E611" i="37"/>
  <c r="E603" i="37"/>
  <c r="E595" i="37"/>
  <c r="F1432" i="37"/>
  <c r="F1424" i="37"/>
  <c r="F1416" i="37"/>
  <c r="F1170" i="37"/>
  <c r="F1162" i="37"/>
  <c r="F1146" i="37"/>
  <c r="F1130" i="37"/>
  <c r="F1122" i="37"/>
  <c r="F1114" i="37"/>
  <c r="F481" i="37"/>
  <c r="F473" i="37"/>
  <c r="F445" i="37"/>
  <c r="F188" i="37"/>
  <c r="F152" i="37"/>
  <c r="F144" i="37"/>
  <c r="F136" i="37"/>
  <c r="L96" i="37"/>
  <c r="F21" i="37"/>
  <c r="F5" i="37"/>
  <c r="F180" i="37"/>
  <c r="F866" i="37"/>
  <c r="F882" i="37"/>
  <c r="F898" i="37"/>
  <c r="F1362" i="37"/>
  <c r="F1354" i="37"/>
  <c r="F1342" i="37"/>
  <c r="F1320" i="37"/>
  <c r="F1312" i="37"/>
  <c r="F507" i="37"/>
  <c r="F491" i="37"/>
  <c r="F465" i="37"/>
  <c r="F457" i="37"/>
  <c r="F429" i="37"/>
  <c r="F405" i="37"/>
  <c r="F397" i="37"/>
  <c r="F236" i="37"/>
  <c r="F228" i="37"/>
  <c r="F164" i="37"/>
  <c r="F51" i="37"/>
  <c r="F43" i="37"/>
  <c r="F35" i="37"/>
  <c r="D31" i="37"/>
  <c r="F31" i="37" s="1"/>
  <c r="F1334" i="37"/>
  <c r="F1434" i="37"/>
  <c r="F1430" i="37"/>
  <c r="F1426" i="37"/>
  <c r="F1422" i="37"/>
  <c r="F1418" i="37"/>
  <c r="F1410" i="37"/>
  <c r="F1400" i="37"/>
  <c r="F1396" i="37"/>
  <c r="F1392" i="37"/>
  <c r="F1388" i="37"/>
  <c r="F1384" i="37"/>
  <c r="F1380" i="37"/>
  <c r="F1376" i="37"/>
  <c r="I1302" i="37"/>
  <c r="I1300" i="37"/>
  <c r="I1296" i="37"/>
  <c r="I1294" i="37"/>
  <c r="I1292" i="37"/>
  <c r="I1290" i="37"/>
  <c r="I1288" i="37"/>
  <c r="I1286" i="37"/>
  <c r="I1278" i="37"/>
  <c r="I1276" i="37"/>
  <c r="I1274" i="37"/>
  <c r="I1268" i="37"/>
  <c r="I1266" i="37"/>
  <c r="I1264" i="37"/>
  <c r="I1262" i="37"/>
  <c r="I1260" i="37"/>
  <c r="I1256" i="37"/>
  <c r="I1254" i="37"/>
  <c r="I1250" i="37"/>
  <c r="I1248" i="37"/>
  <c r="I1246" i="37"/>
  <c r="I1244" i="37"/>
  <c r="F1172" i="37"/>
  <c r="F1168" i="37"/>
  <c r="F1164" i="37"/>
  <c r="F1144" i="37"/>
  <c r="F1140" i="37"/>
  <c r="F1136" i="37"/>
  <c r="F1128" i="37"/>
  <c r="F1120" i="37"/>
  <c r="F1116" i="37"/>
  <c r="I1107" i="37"/>
  <c r="I1105" i="37"/>
  <c r="I1103" i="37"/>
  <c r="I1101" i="37"/>
  <c r="I1099" i="37"/>
  <c r="I1095" i="37"/>
  <c r="I1093" i="37"/>
  <c r="I1085" i="37"/>
  <c r="I1083" i="37"/>
  <c r="I1081" i="37"/>
  <c r="I1077" i="37"/>
  <c r="I1075" i="37"/>
  <c r="I1071" i="37"/>
  <c r="I1069" i="37"/>
  <c r="I1067" i="37"/>
  <c r="I1065" i="37"/>
  <c r="I1063" i="37"/>
  <c r="I1059" i="37"/>
  <c r="I1057" i="37"/>
  <c r="I1055" i="37"/>
  <c r="I1053" i="37"/>
  <c r="I1051" i="37"/>
  <c r="I1049" i="37"/>
  <c r="I1042" i="37"/>
  <c r="I1040" i="37"/>
  <c r="I1038" i="37"/>
  <c r="I1036" i="37"/>
  <c r="I1034" i="37"/>
  <c r="I1032" i="37"/>
  <c r="I1030" i="37"/>
  <c r="I1028" i="37"/>
  <c r="I1026" i="37"/>
  <c r="I1024" i="37"/>
  <c r="I988" i="37"/>
  <c r="F437" i="37"/>
  <c r="F421" i="37"/>
  <c r="F200" i="37"/>
  <c r="F17" i="37"/>
  <c r="F469" i="37"/>
  <c r="F433" i="37"/>
  <c r="F13" i="37"/>
  <c r="F1350" i="37"/>
  <c r="F1332" i="37"/>
  <c r="F1328" i="37"/>
  <c r="F1324" i="37"/>
  <c r="F1330" i="37"/>
  <c r="F1406" i="37"/>
  <c r="F1414" i="37"/>
  <c r="F707" i="37"/>
  <c r="F671" i="37"/>
  <c r="E707" i="37"/>
  <c r="E691" i="37"/>
  <c r="E671" i="37"/>
  <c r="C667" i="37"/>
  <c r="G617" i="37"/>
  <c r="C607" i="37"/>
  <c r="G599" i="37"/>
  <c r="C591" i="37"/>
  <c r="C419" i="37"/>
  <c r="H319" i="37"/>
  <c r="H315" i="37"/>
  <c r="H307" i="37"/>
  <c r="H303" i="37"/>
  <c r="H291" i="37"/>
  <c r="H281" i="37"/>
  <c r="H277" i="37"/>
  <c r="H273" i="37"/>
  <c r="H269" i="37"/>
  <c r="H265" i="37"/>
  <c r="D224" i="37"/>
  <c r="D419" i="37"/>
  <c r="I1022" i="37"/>
  <c r="I1020" i="37"/>
  <c r="I1018" i="37"/>
  <c r="I1016" i="37"/>
  <c r="I1014" i="37"/>
  <c r="I1012" i="37"/>
  <c r="I1010" i="37"/>
  <c r="I1008" i="37"/>
  <c r="I1006" i="37"/>
  <c r="I1004" i="37"/>
  <c r="I1002" i="37"/>
  <c r="I1000" i="37"/>
  <c r="I998" i="37"/>
  <c r="I996" i="37"/>
  <c r="I994" i="37"/>
  <c r="I992" i="37"/>
  <c r="I990" i="37"/>
  <c r="F220" i="37"/>
  <c r="F204" i="37"/>
  <c r="F184" i="37"/>
  <c r="F168" i="37"/>
  <c r="F29" i="37"/>
  <c r="F1394" i="37"/>
  <c r="D707" i="37"/>
  <c r="D691" i="37"/>
  <c r="D671" i="37"/>
  <c r="D667" i="37"/>
  <c r="D617" i="37"/>
  <c r="D607" i="37"/>
  <c r="D599" i="37"/>
  <c r="D591" i="37"/>
  <c r="L354" i="37"/>
  <c r="F1368" i="37"/>
  <c r="F1364" i="37"/>
  <c r="F1360" i="37"/>
  <c r="F1356" i="37"/>
  <c r="F1352" i="37"/>
  <c r="F1348" i="37"/>
  <c r="F1344" i="37"/>
  <c r="G707" i="37"/>
  <c r="C707" i="37"/>
  <c r="G691" i="37"/>
  <c r="C691" i="37"/>
  <c r="G671" i="37"/>
  <c r="E667" i="37"/>
  <c r="E617" i="37"/>
  <c r="E607" i="37"/>
  <c r="E599" i="37"/>
  <c r="E591" i="37"/>
  <c r="H311" i="37"/>
  <c r="H299" i="37"/>
  <c r="H295" i="37"/>
  <c r="H285" i="37"/>
  <c r="C224" i="37"/>
  <c r="F858" i="37"/>
  <c r="F874" i="37"/>
  <c r="F890" i="37"/>
  <c r="F906" i="37"/>
  <c r="F1366" i="37"/>
  <c r="F1358" i="37"/>
  <c r="F503" i="37"/>
  <c r="F495" i="37"/>
  <c r="F417" i="37"/>
  <c r="F401" i="37"/>
  <c r="F248" i="37"/>
  <c r="F232" i="37"/>
  <c r="F55" i="37"/>
  <c r="F39" i="37"/>
  <c r="F1318" i="37"/>
  <c r="F1322" i="37"/>
  <c r="F1308" i="37"/>
  <c r="F1314" i="37"/>
  <c r="F1316" i="37"/>
  <c r="F1310" i="37"/>
  <c r="F1340" i="37"/>
  <c r="J354" i="37"/>
  <c r="F854" i="37"/>
  <c r="I1298" i="37"/>
  <c r="I1284" i="37"/>
  <c r="I1282" i="37"/>
  <c r="I1280" i="37"/>
  <c r="I1272" i="37"/>
  <c r="I1270" i="37"/>
  <c r="I1258" i="37"/>
  <c r="I1252" i="37"/>
  <c r="I1237" i="37"/>
  <c r="I1235" i="37"/>
  <c r="I1233" i="37"/>
  <c r="I1231" i="37"/>
  <c r="I1229" i="37"/>
  <c r="I1227" i="37"/>
  <c r="I1225" i="37"/>
  <c r="I1223" i="37"/>
  <c r="I1221" i="37"/>
  <c r="I1219" i="37"/>
  <c r="I1217" i="37"/>
  <c r="I1215" i="37"/>
  <c r="I1213" i="37"/>
  <c r="I1211" i="37"/>
  <c r="I1209" i="37"/>
  <c r="I1207" i="37"/>
  <c r="I1205" i="37"/>
  <c r="I1203" i="37"/>
  <c r="I1201" i="37"/>
  <c r="I1199" i="37"/>
  <c r="I1197" i="37"/>
  <c r="I1195" i="37"/>
  <c r="I1193" i="37"/>
  <c r="I1191" i="37"/>
  <c r="I1189" i="37"/>
  <c r="I1187" i="37"/>
  <c r="I1185" i="37"/>
  <c r="I1183" i="37"/>
  <c r="I1181" i="37"/>
  <c r="I1179" i="37"/>
  <c r="F1160" i="37"/>
  <c r="F1156" i="37"/>
  <c r="F1154" i="37"/>
  <c r="F1152" i="37"/>
  <c r="F1150" i="37"/>
  <c r="F1148" i="37"/>
  <c r="F1138" i="37"/>
  <c r="F1132" i="37"/>
  <c r="F1124" i="37"/>
  <c r="I1097" i="37"/>
  <c r="I1091" i="37"/>
  <c r="I1089" i="37"/>
  <c r="I1087" i="37"/>
  <c r="I1079" i="37"/>
  <c r="I1073" i="37"/>
  <c r="I1061" i="37"/>
  <c r="F11" i="37"/>
  <c r="K549" i="37"/>
  <c r="I986" i="37"/>
  <c r="I984" i="37"/>
  <c r="I977" i="37"/>
  <c r="I975" i="37"/>
  <c r="I973" i="37"/>
  <c r="I969" i="37"/>
  <c r="I967" i="37"/>
  <c r="I961" i="37"/>
  <c r="I959" i="37"/>
  <c r="I957" i="37"/>
  <c r="I953" i="37"/>
  <c r="I951" i="37"/>
  <c r="I949" i="37"/>
  <c r="I947" i="37"/>
  <c r="I945" i="37"/>
  <c r="I943" i="37"/>
  <c r="I941" i="37"/>
  <c r="I935" i="37"/>
  <c r="I933" i="37"/>
  <c r="I931" i="37"/>
  <c r="I929" i="37"/>
  <c r="I925" i="37"/>
  <c r="I923" i="37"/>
  <c r="I921" i="37"/>
  <c r="I919" i="37"/>
  <c r="F912" i="37"/>
  <c r="F908" i="37"/>
  <c r="F904" i="37"/>
  <c r="F900" i="37"/>
  <c r="F896" i="37"/>
  <c r="F892" i="37"/>
  <c r="F888" i="37"/>
  <c r="F884" i="37"/>
  <c r="F880" i="37"/>
  <c r="F876" i="37"/>
  <c r="F868" i="37"/>
  <c r="F860" i="37"/>
  <c r="F856" i="37"/>
  <c r="I847" i="37"/>
  <c r="I845" i="37"/>
  <c r="I843" i="37"/>
  <c r="I841" i="37"/>
  <c r="I839" i="37"/>
  <c r="I837" i="37"/>
  <c r="I833" i="37"/>
  <c r="I831" i="37"/>
  <c r="I829" i="37"/>
  <c r="I827" i="37"/>
  <c r="I825" i="37"/>
  <c r="I823" i="37"/>
  <c r="I821" i="37"/>
  <c r="I819" i="37"/>
  <c r="I817" i="37"/>
  <c r="I815" i="37"/>
  <c r="I811" i="37"/>
  <c r="I807" i="37"/>
  <c r="I805" i="37"/>
  <c r="I803" i="37"/>
  <c r="I801" i="37"/>
  <c r="I799" i="37"/>
  <c r="I797" i="37"/>
  <c r="I795" i="37"/>
  <c r="I793" i="37"/>
  <c r="I782" i="37"/>
  <c r="I778" i="37"/>
  <c r="I776" i="37"/>
  <c r="I774" i="37"/>
  <c r="I770" i="37"/>
  <c r="I768" i="37"/>
  <c r="I766" i="37"/>
  <c r="I764" i="37"/>
  <c r="I762" i="37"/>
  <c r="I760" i="37"/>
  <c r="I758" i="37"/>
  <c r="I756" i="37"/>
  <c r="I754" i="37"/>
  <c r="I750" i="37"/>
  <c r="I748" i="37"/>
  <c r="I746" i="37"/>
  <c r="I744" i="37"/>
  <c r="I742" i="37"/>
  <c r="I740" i="37"/>
  <c r="I736" i="37"/>
  <c r="I734" i="37"/>
  <c r="I732" i="37"/>
  <c r="I730" i="37"/>
  <c r="I728" i="37"/>
  <c r="I726" i="37"/>
  <c r="F513" i="37"/>
  <c r="F509" i="37"/>
  <c r="F505" i="37"/>
  <c r="F501" i="37"/>
  <c r="F497" i="37"/>
  <c r="F493" i="37"/>
  <c r="F489" i="37"/>
  <c r="F485" i="37"/>
  <c r="F415" i="37"/>
  <c r="F411" i="37"/>
  <c r="F407" i="37"/>
  <c r="F403" i="37"/>
  <c r="F399" i="37"/>
  <c r="F395" i="37"/>
  <c r="I386" i="37"/>
  <c r="I384" i="37"/>
  <c r="I382" i="37"/>
  <c r="I380" i="37"/>
  <c r="I378" i="37"/>
  <c r="I376" i="37"/>
  <c r="I374" i="37"/>
  <c r="I372" i="37"/>
  <c r="I370" i="37"/>
  <c r="I368" i="37"/>
  <c r="I366" i="37"/>
  <c r="I364" i="37"/>
  <c r="I362" i="37"/>
  <c r="I360" i="37"/>
  <c r="I358" i="37"/>
  <c r="I356" i="37"/>
  <c r="I352" i="37"/>
  <c r="I350" i="37"/>
  <c r="I348" i="37"/>
  <c r="I346" i="37"/>
  <c r="I344" i="37"/>
  <c r="I342" i="37"/>
  <c r="I340" i="37"/>
  <c r="I338" i="37"/>
  <c r="I336" i="37"/>
  <c r="I334" i="37"/>
  <c r="I332" i="37"/>
  <c r="I330" i="37"/>
  <c r="I328" i="37"/>
  <c r="H313" i="37"/>
  <c r="H301" i="37"/>
  <c r="F250" i="37"/>
  <c r="F218" i="37"/>
  <c r="F210" i="37"/>
  <c r="F202" i="37"/>
  <c r="F190" i="37"/>
  <c r="F182" i="37"/>
  <c r="F174" i="37"/>
  <c r="F166" i="37"/>
  <c r="I128" i="37"/>
  <c r="I124" i="37"/>
  <c r="I120" i="37"/>
  <c r="I116" i="37"/>
  <c r="I112" i="37"/>
  <c r="I108" i="37"/>
  <c r="I104" i="37"/>
  <c r="I100" i="37"/>
  <c r="I92" i="37"/>
  <c r="I88" i="37"/>
  <c r="I84" i="37"/>
  <c r="I80" i="37"/>
  <c r="I76" i="37"/>
  <c r="I72" i="37"/>
  <c r="F27" i="37"/>
  <c r="I90" i="37"/>
  <c r="I971" i="37"/>
  <c r="I965" i="37"/>
  <c r="I963" i="37"/>
  <c r="I955" i="37"/>
  <c r="I939" i="37"/>
  <c r="I937" i="37"/>
  <c r="I927" i="37"/>
  <c r="F872" i="37"/>
  <c r="F864" i="37"/>
  <c r="I835" i="37"/>
  <c r="I813" i="37"/>
  <c r="I809" i="37"/>
  <c r="I791" i="37"/>
  <c r="I789" i="37"/>
  <c r="I780" i="37"/>
  <c r="I772" i="37"/>
  <c r="I752" i="37"/>
  <c r="I738" i="37"/>
  <c r="I724" i="37"/>
  <c r="H614" i="37"/>
  <c r="J549" i="37"/>
  <c r="H297" i="37"/>
  <c r="H287" i="37"/>
  <c r="J289" i="37"/>
  <c r="F549" i="37"/>
  <c r="E483" i="37"/>
  <c r="E354" i="37"/>
  <c r="G289" i="37"/>
  <c r="C289" i="37"/>
  <c r="E19" i="37"/>
  <c r="D19" i="37"/>
  <c r="I94" i="37"/>
  <c r="I86" i="37"/>
  <c r="I82" i="37"/>
  <c r="G549" i="37"/>
  <c r="C549" i="37"/>
  <c r="H354" i="37"/>
  <c r="D354" i="37"/>
  <c r="D289" i="37"/>
  <c r="F246" i="37"/>
  <c r="F242" i="37"/>
  <c r="F238" i="37"/>
  <c r="F234" i="37"/>
  <c r="F230" i="37"/>
  <c r="F226" i="37"/>
  <c r="F158" i="37"/>
  <c r="F154" i="37"/>
  <c r="F150" i="37"/>
  <c r="F146" i="37"/>
  <c r="F142" i="37"/>
  <c r="F138" i="37"/>
  <c r="F134" i="37"/>
  <c r="I122" i="37"/>
  <c r="I114" i="37"/>
  <c r="I106" i="37"/>
  <c r="I98" i="37"/>
  <c r="H96" i="37"/>
  <c r="D96" i="37"/>
  <c r="K96" i="37"/>
  <c r="I581" i="37"/>
  <c r="I579" i="37"/>
  <c r="I577" i="37"/>
  <c r="I575" i="37"/>
  <c r="I573" i="37"/>
  <c r="I571" i="37"/>
  <c r="I569" i="37"/>
  <c r="I567" i="37"/>
  <c r="I565" i="37"/>
  <c r="I563" i="37"/>
  <c r="I561" i="37"/>
  <c r="I559" i="37"/>
  <c r="I557" i="37"/>
  <c r="I555" i="37"/>
  <c r="I553" i="37"/>
  <c r="I551" i="37"/>
  <c r="I547" i="37"/>
  <c r="I545" i="37"/>
  <c r="I543" i="37"/>
  <c r="I541" i="37"/>
  <c r="I539" i="37"/>
  <c r="I537" i="37"/>
  <c r="I535" i="37"/>
  <c r="I533" i="37"/>
  <c r="I531" i="37"/>
  <c r="I529" i="37"/>
  <c r="I527" i="37"/>
  <c r="I525" i="37"/>
  <c r="I523" i="37"/>
  <c r="I682" i="37"/>
  <c r="L549" i="37"/>
  <c r="F479" i="37"/>
  <c r="F475" i="37"/>
  <c r="F471" i="37"/>
  <c r="F467" i="37"/>
  <c r="F463" i="37"/>
  <c r="F459" i="37"/>
  <c r="F451" i="37"/>
  <c r="F447" i="37"/>
  <c r="F443" i="37"/>
  <c r="F439" i="37"/>
  <c r="F435" i="37"/>
  <c r="F431" i="37"/>
  <c r="F427" i="37"/>
  <c r="F423" i="37"/>
  <c r="K354" i="37"/>
  <c r="H321" i="37"/>
  <c r="H317" i="37"/>
  <c r="H309" i="37"/>
  <c r="H305" i="37"/>
  <c r="H293" i="37"/>
  <c r="I289" i="37"/>
  <c r="H283" i="37"/>
  <c r="H279" i="37"/>
  <c r="H275" i="37"/>
  <c r="H271" i="37"/>
  <c r="H267" i="37"/>
  <c r="H263" i="37"/>
  <c r="F254" i="37"/>
  <c r="H549" i="37"/>
  <c r="D549" i="37"/>
  <c r="C483" i="37"/>
  <c r="G354" i="37"/>
  <c r="C354" i="37"/>
  <c r="E289" i="37"/>
  <c r="F222" i="37"/>
  <c r="F214" i="37"/>
  <c r="F206" i="37"/>
  <c r="F198" i="37"/>
  <c r="F186" i="37"/>
  <c r="F178" i="37"/>
  <c r="F170" i="37"/>
  <c r="F162" i="37"/>
  <c r="C160" i="37"/>
  <c r="E160" i="37"/>
  <c r="C96" i="37"/>
  <c r="J96" i="37"/>
  <c r="F23" i="37"/>
  <c r="C19" i="37"/>
  <c r="F15" i="37"/>
  <c r="F7" i="37"/>
  <c r="I74" i="37"/>
  <c r="I70" i="37"/>
  <c r="F61" i="37"/>
  <c r="F57" i="37"/>
  <c r="F53" i="37"/>
  <c r="F49" i="37"/>
  <c r="F45" i="37"/>
  <c r="F37" i="37"/>
  <c r="F33" i="37"/>
  <c r="D160" i="37"/>
  <c r="I126" i="37"/>
  <c r="I118" i="37"/>
  <c r="I110" i="37"/>
  <c r="I102" i="37"/>
  <c r="F96" i="37"/>
  <c r="I78" i="37"/>
  <c r="F41" i="37"/>
  <c r="G96" i="37"/>
  <c r="F19" i="37" l="1"/>
  <c r="F224" i="37"/>
  <c r="F419" i="37"/>
  <c r="F483" i="37"/>
  <c r="H289" i="37"/>
  <c r="I96" i="37"/>
  <c r="F160" i="37"/>
  <c r="I354" i="37"/>
  <c r="H683" i="37"/>
  <c r="F683" i="37"/>
  <c r="D683" i="37"/>
  <c r="G683" i="37"/>
  <c r="E683" i="37"/>
  <c r="C683" i="37"/>
  <c r="I549" i="37"/>
  <c r="F615" i="37"/>
  <c r="D615" i="37"/>
  <c r="G615" i="37"/>
  <c r="E615" i="37"/>
  <c r="C615" i="37"/>
</calcChain>
</file>

<file path=xl/sharedStrings.xml><?xml version="1.0" encoding="utf-8"?>
<sst xmlns="http://schemas.openxmlformats.org/spreadsheetml/2006/main" count="2965" uniqueCount="302">
  <si>
    <t>その他</t>
    <rPh sb="2" eb="3">
      <t>タ</t>
    </rPh>
    <phoneticPr fontId="2"/>
  </si>
  <si>
    <t>男</t>
    <rPh sb="0" eb="1">
      <t>オトコ</t>
    </rPh>
    <phoneticPr fontId="2"/>
  </si>
  <si>
    <t>女</t>
    <rPh sb="0" eb="1">
      <t>オンナ</t>
    </rPh>
    <phoneticPr fontId="2"/>
  </si>
  <si>
    <t>自営業・経営者</t>
    <rPh sb="0" eb="3">
      <t>ジエイギョウ</t>
    </rPh>
    <rPh sb="4" eb="7">
      <t>ケイエイシャ</t>
    </rPh>
    <phoneticPr fontId="2"/>
  </si>
  <si>
    <t>計</t>
    <rPh sb="0" eb="1">
      <t>ケイ</t>
    </rPh>
    <phoneticPr fontId="2"/>
  </si>
  <si>
    <t>無 回 答</t>
    <rPh sb="0" eb="1">
      <t>ナ</t>
    </rPh>
    <rPh sb="2" eb="3">
      <t>カイ</t>
    </rPh>
    <rPh sb="4" eb="5">
      <t>コタエ</t>
    </rPh>
    <phoneticPr fontId="2"/>
  </si>
  <si>
    <t>16～19歳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</si>
  <si>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</si>
  <si>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</si>
  <si>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</si>
  <si>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</si>
  <si>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</si>
  <si>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</si>
  <si>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勤め人（会社員・公務員・パート）</t>
    <rPh sb="0" eb="1">
      <t>ツト</t>
    </rPh>
    <rPh sb="2" eb="3">
      <t>ニン</t>
    </rPh>
    <rPh sb="4" eb="7">
      <t>カイシャイン</t>
    </rPh>
    <rPh sb="8" eb="11">
      <t>コウムイン</t>
    </rPh>
    <phoneticPr fontId="2"/>
  </si>
  <si>
    <t>専業主婦・主夫</t>
    <rPh sb="0" eb="2">
      <t>センギョウ</t>
    </rPh>
    <rPh sb="2" eb="4">
      <t>シュフ</t>
    </rPh>
    <rPh sb="5" eb="6">
      <t>シュ</t>
    </rPh>
    <rPh sb="6" eb="7">
      <t>オット</t>
    </rPh>
    <phoneticPr fontId="2"/>
  </si>
  <si>
    <t>そう思う</t>
    <rPh sb="2" eb="3">
      <t>オモ</t>
    </rPh>
    <phoneticPr fontId="2"/>
  </si>
  <si>
    <t>どちらかといえばそう思う</t>
    <rPh sb="10" eb="11">
      <t>オモ</t>
    </rPh>
    <phoneticPr fontId="2"/>
  </si>
  <si>
    <t>どちらかといえばそう思わない</t>
    <rPh sb="10" eb="11">
      <t>オモ</t>
    </rPh>
    <phoneticPr fontId="2"/>
  </si>
  <si>
    <t>そう思わない</t>
    <rPh sb="2" eb="3">
      <t>オモ</t>
    </rPh>
    <phoneticPr fontId="2"/>
  </si>
  <si>
    <t>旧弘前市（市街地）</t>
    <rPh sb="5" eb="6">
      <t>シ</t>
    </rPh>
    <rPh sb="6" eb="7">
      <t>マチ</t>
    </rPh>
    <rPh sb="7" eb="8">
      <t>チ</t>
    </rPh>
    <phoneticPr fontId="2"/>
  </si>
  <si>
    <t>旧弘前市（出張所地域）</t>
    <rPh sb="5" eb="6">
      <t>デ</t>
    </rPh>
    <rPh sb="6" eb="7">
      <t>チョウ</t>
    </rPh>
    <rPh sb="7" eb="8">
      <t>ショ</t>
    </rPh>
    <rPh sb="8" eb="9">
      <t>チ</t>
    </rPh>
    <rPh sb="9" eb="10">
      <t>イキ</t>
    </rPh>
    <phoneticPr fontId="2"/>
  </si>
  <si>
    <t>家族構成別</t>
    <rPh sb="0" eb="1">
      <t>イエ</t>
    </rPh>
    <rPh sb="1" eb="2">
      <t>ゾク</t>
    </rPh>
    <rPh sb="2" eb="3">
      <t>カマエ</t>
    </rPh>
    <rPh sb="3" eb="4">
      <t>シゲル</t>
    </rPh>
    <rPh sb="4" eb="5">
      <t>ベツ</t>
    </rPh>
    <phoneticPr fontId="2"/>
  </si>
  <si>
    <t>総数</t>
    <rPh sb="0" eb="1">
      <t>ソウ</t>
    </rPh>
    <rPh sb="1" eb="2">
      <t>カズ</t>
    </rPh>
    <phoneticPr fontId="2"/>
  </si>
  <si>
    <t>農林漁業</t>
    <rPh sb="0" eb="1">
      <t>ノウ</t>
    </rPh>
    <rPh sb="1" eb="2">
      <t>ハヤシ</t>
    </rPh>
    <rPh sb="2" eb="3">
      <t>リョウ</t>
    </rPh>
    <rPh sb="3" eb="4">
      <t>ギョウ</t>
    </rPh>
    <phoneticPr fontId="2"/>
  </si>
  <si>
    <t>無回答</t>
    <rPh sb="0" eb="1">
      <t>ナ</t>
    </rPh>
    <rPh sb="1" eb="2">
      <t>カイ</t>
    </rPh>
    <rPh sb="2" eb="3">
      <t>コタエ</t>
    </rPh>
    <phoneticPr fontId="2"/>
  </si>
  <si>
    <t>学生</t>
    <rPh sb="0" eb="1">
      <t>ガク</t>
    </rPh>
    <rPh sb="1" eb="2">
      <t>セイ</t>
    </rPh>
    <phoneticPr fontId="2"/>
  </si>
  <si>
    <t>無職</t>
    <rPh sb="0" eb="1">
      <t>ナ</t>
    </rPh>
    <rPh sb="1" eb="2">
      <t>ショク</t>
    </rPh>
    <phoneticPr fontId="2"/>
  </si>
  <si>
    <t>単身世帯</t>
    <rPh sb="0" eb="1">
      <t>タン</t>
    </rPh>
    <rPh sb="1" eb="2">
      <t>ミ</t>
    </rPh>
    <rPh sb="2" eb="3">
      <t>セイ</t>
    </rPh>
    <rPh sb="3" eb="4">
      <t>オビ</t>
    </rPh>
    <phoneticPr fontId="2"/>
  </si>
  <si>
    <t>一世代世帯</t>
    <rPh sb="0" eb="1">
      <t>イチ</t>
    </rPh>
    <rPh sb="1" eb="2">
      <t>セイ</t>
    </rPh>
    <rPh sb="2" eb="3">
      <t>ダイ</t>
    </rPh>
    <rPh sb="3" eb="4">
      <t>セイ</t>
    </rPh>
    <rPh sb="4" eb="5">
      <t>オビ</t>
    </rPh>
    <phoneticPr fontId="2"/>
  </si>
  <si>
    <t>二世代世帯</t>
    <rPh sb="0" eb="1">
      <t>２</t>
    </rPh>
    <rPh sb="1" eb="2">
      <t>セイ</t>
    </rPh>
    <rPh sb="2" eb="3">
      <t>ダイ</t>
    </rPh>
    <rPh sb="3" eb="4">
      <t>ヨ</t>
    </rPh>
    <rPh sb="4" eb="5">
      <t>オビ</t>
    </rPh>
    <phoneticPr fontId="2"/>
  </si>
  <si>
    <t>三世代世帯</t>
    <rPh sb="0" eb="1">
      <t>３</t>
    </rPh>
    <rPh sb="1" eb="2">
      <t>セイ</t>
    </rPh>
    <rPh sb="2" eb="3">
      <t>ダイ</t>
    </rPh>
    <rPh sb="3" eb="4">
      <t>ヨ</t>
    </rPh>
    <rPh sb="4" eb="5">
      <t>オビ</t>
    </rPh>
    <phoneticPr fontId="2"/>
  </si>
  <si>
    <t>参加したことがある</t>
    <rPh sb="0" eb="2">
      <t>サンカ</t>
    </rPh>
    <phoneticPr fontId="2"/>
  </si>
  <si>
    <t>参加したことがない</t>
    <rPh sb="0" eb="2">
      <t>サンカ</t>
    </rPh>
    <phoneticPr fontId="2"/>
  </si>
  <si>
    <t>上段：回答数
下段：回答比率</t>
    <rPh sb="0" eb="2">
      <t>ジョウダン</t>
    </rPh>
    <rPh sb="3" eb="6">
      <t>カイトウスウ</t>
    </rPh>
    <rPh sb="7" eb="9">
      <t>ゲダン</t>
    </rPh>
    <rPh sb="10" eb="12">
      <t>カイトウ</t>
    </rPh>
    <rPh sb="12" eb="14">
      <t>ヒリツ</t>
    </rPh>
    <phoneticPr fontId="2"/>
  </si>
  <si>
    <t>感じている</t>
    <rPh sb="0" eb="1">
      <t>カン</t>
    </rPh>
    <phoneticPr fontId="2"/>
  </si>
  <si>
    <t>感じていない</t>
    <rPh sb="0" eb="1">
      <t>カン</t>
    </rPh>
    <phoneticPr fontId="2"/>
  </si>
  <si>
    <t>吸っている</t>
    <rPh sb="0" eb="1">
      <t>ス</t>
    </rPh>
    <phoneticPr fontId="2"/>
  </si>
  <si>
    <t>吸っていない</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</si>
  <si>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</si>
  <si>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</si>
  <si>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</si>
  <si>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2">
      <t>ドウカン</t>
    </rPh>
    <phoneticPr fontId="2"/>
  </si>
  <si>
    <t>その他の世帯</t>
    <rPh sb="2" eb="3">
      <t>タ</t>
    </rPh>
    <rPh sb="4" eb="5">
      <t>セイ</t>
    </rPh>
    <rPh sb="5" eb="6">
      <t>オビ</t>
    </rPh>
    <phoneticPr fontId="2"/>
  </si>
  <si>
    <t>どちらともいえない</t>
    <phoneticPr fontId="2"/>
  </si>
  <si>
    <t>回</t>
    <rPh sb="0" eb="1">
      <t>カイ</t>
    </rPh>
    <phoneticPr fontId="2"/>
  </si>
  <si>
    <t>無回答</t>
    <phoneticPr fontId="2"/>
  </si>
  <si>
    <t>1+2</t>
    <phoneticPr fontId="2"/>
  </si>
  <si>
    <t>4+5</t>
    <phoneticPr fontId="2"/>
  </si>
  <si>
    <t>住所別</t>
    <rPh sb="0" eb="2">
      <t>ジュウショ</t>
    </rPh>
    <rPh sb="2" eb="3">
      <t>ベツ</t>
    </rPh>
    <phoneticPr fontId="2"/>
  </si>
  <si>
    <t>旧岩木町</t>
    <phoneticPr fontId="2"/>
  </si>
  <si>
    <t>旧相馬村</t>
    <phoneticPr fontId="2"/>
  </si>
  <si>
    <t>性別</t>
    <phoneticPr fontId="2"/>
  </si>
  <si>
    <t>年代別</t>
    <phoneticPr fontId="2"/>
  </si>
  <si>
    <t>職業別</t>
    <phoneticPr fontId="2"/>
  </si>
  <si>
    <t>保育料等の軽減に関する取り組みがなされている</t>
    <phoneticPr fontId="2"/>
  </si>
  <si>
    <t>医療費の軽減に関する取り組みがなされている</t>
    <phoneticPr fontId="2"/>
  </si>
  <si>
    <t>多子家族世帯への優遇に関する取り組みがなされている</t>
    <phoneticPr fontId="2"/>
  </si>
  <si>
    <t>その他</t>
    <phoneticPr fontId="2"/>
  </si>
  <si>
    <t>保育料等の軽減に関する取り組みが不十分</t>
    <phoneticPr fontId="2"/>
  </si>
  <si>
    <t>多子家族世帯への優遇に関する取り組みが不十分</t>
    <phoneticPr fontId="2"/>
  </si>
  <si>
    <t>子育ての負担軽減に関する取り組みがなされているかわからない</t>
    <phoneticPr fontId="2"/>
  </si>
  <si>
    <t>3+4</t>
    <phoneticPr fontId="2"/>
  </si>
  <si>
    <t>よく参加している</t>
    <rPh sb="2" eb="4">
      <t>サンカ</t>
    </rPh>
    <phoneticPr fontId="2"/>
  </si>
  <si>
    <t>ときどき参加している</t>
    <rPh sb="4" eb="6">
      <t>サンカ</t>
    </rPh>
    <phoneticPr fontId="2"/>
  </si>
  <si>
    <t>あまり参加していない</t>
    <rPh sb="3" eb="5">
      <t>サンカ</t>
    </rPh>
    <phoneticPr fontId="2"/>
  </si>
  <si>
    <t>参加していない</t>
    <rPh sb="0" eb="2">
      <t>サンカ</t>
    </rPh>
    <phoneticPr fontId="2"/>
  </si>
  <si>
    <t>参加している</t>
    <rPh sb="0" eb="2">
      <t>サンカ</t>
    </rPh>
    <phoneticPr fontId="2"/>
  </si>
  <si>
    <t>満足</t>
    <rPh sb="0" eb="2">
      <t>マンゾク</t>
    </rPh>
    <phoneticPr fontId="2"/>
  </si>
  <si>
    <t>どちらかといえば満足</t>
    <rPh sb="8" eb="10">
      <t>マンゾク</t>
    </rPh>
    <phoneticPr fontId="2"/>
  </si>
  <si>
    <t>どちらかといえば不満</t>
    <rPh sb="8" eb="10">
      <t>フマン</t>
    </rPh>
    <phoneticPr fontId="2"/>
  </si>
  <si>
    <t>不満</t>
    <rPh sb="0" eb="2">
      <t>フマン</t>
    </rPh>
    <phoneticPr fontId="2"/>
  </si>
  <si>
    <t>ふつう</t>
    <phoneticPr fontId="2"/>
  </si>
  <si>
    <t>子どもの教育環境が整っている</t>
    <phoneticPr fontId="2"/>
  </si>
  <si>
    <t>子育てに対する支援が充実している</t>
    <phoneticPr fontId="2"/>
  </si>
  <si>
    <t>医療施設が整っている</t>
    <phoneticPr fontId="2"/>
  </si>
  <si>
    <t>福祉施設、福祉サービスが充実している</t>
    <phoneticPr fontId="2"/>
  </si>
  <si>
    <t>文化・スポーツ施設が充実している</t>
    <phoneticPr fontId="2"/>
  </si>
  <si>
    <t>観光資源・特産物が豊富である</t>
    <phoneticPr fontId="2"/>
  </si>
  <si>
    <t>商業施設が多く、買い物に便利である</t>
    <phoneticPr fontId="2"/>
  </si>
  <si>
    <t>騒音・悪臭などの環境保全やごみの収集など生活環境が整っている</t>
    <phoneticPr fontId="2"/>
  </si>
  <si>
    <t>交通事故や犯罪が少ない</t>
    <phoneticPr fontId="2"/>
  </si>
  <si>
    <t>道路や上下水道、居住環境などの基盤整備が整っている</t>
    <phoneticPr fontId="2"/>
  </si>
  <si>
    <t>人情が厚く、近所づきあいがある</t>
    <phoneticPr fontId="2"/>
  </si>
  <si>
    <t>特にない</t>
    <phoneticPr fontId="2"/>
  </si>
  <si>
    <t>子どもの教育環境が不十分である</t>
    <phoneticPr fontId="2"/>
  </si>
  <si>
    <t>子育てに対する支援が不十分である</t>
    <phoneticPr fontId="2"/>
  </si>
  <si>
    <t>夜間、休日などの救急医療体制が不十分である</t>
    <phoneticPr fontId="2"/>
  </si>
  <si>
    <t>福祉施設、福祉サービスが充実していない</t>
    <phoneticPr fontId="2"/>
  </si>
  <si>
    <t>文化・スポーツ施設が充実していない</t>
    <phoneticPr fontId="2"/>
  </si>
  <si>
    <t>観光資源・特産物が十分生かされていない</t>
    <phoneticPr fontId="2"/>
  </si>
  <si>
    <t>商業施設が少なく、買い物に不便である</t>
    <phoneticPr fontId="2"/>
  </si>
  <si>
    <t>雪対策、除雪が不十分である</t>
    <phoneticPr fontId="2"/>
  </si>
  <si>
    <t>交通事故や犯罪が多い</t>
    <phoneticPr fontId="2"/>
  </si>
  <si>
    <t>道路や上下水道、居住環境などの基盤整備が不十分である</t>
    <phoneticPr fontId="2"/>
  </si>
  <si>
    <t>まちづくりやボランティア活動などの住民の自主的な活動が活発でない</t>
    <phoneticPr fontId="2"/>
  </si>
  <si>
    <t>人情が薄く、近所づきあいがあまりない</t>
    <phoneticPr fontId="2"/>
  </si>
  <si>
    <t>回以上</t>
    <rPh sb="0" eb="1">
      <t>カイ</t>
    </rPh>
    <rPh sb="1" eb="2">
      <t>イ</t>
    </rPh>
    <rPh sb="2" eb="3">
      <t>ジョウ</t>
    </rPh>
    <phoneticPr fontId="2"/>
  </si>
  <si>
    <t>0回</t>
    <rPh sb="1" eb="2">
      <t>カイ</t>
    </rPh>
    <phoneticPr fontId="2"/>
  </si>
  <si>
    <t>路線バス</t>
    <rPh sb="0" eb="2">
      <t>ロセン</t>
    </rPh>
    <phoneticPr fontId="2"/>
  </si>
  <si>
    <t>電車</t>
    <rPh sb="0" eb="2">
      <t>デンシャ</t>
    </rPh>
    <phoneticPr fontId="2"/>
  </si>
  <si>
    <t>タクシー</t>
    <phoneticPr fontId="2"/>
  </si>
  <si>
    <t>自動車（送迎含む）</t>
    <rPh sb="0" eb="3">
      <t>ジドウシャ</t>
    </rPh>
    <rPh sb="4" eb="6">
      <t>ソウゲイ</t>
    </rPh>
    <rPh sb="6" eb="7">
      <t>フク</t>
    </rPh>
    <phoneticPr fontId="2"/>
  </si>
  <si>
    <t>自転車</t>
    <rPh sb="0" eb="3">
      <t>ジテンシャ</t>
    </rPh>
    <phoneticPr fontId="2"/>
  </si>
  <si>
    <t>徒歩</t>
    <rPh sb="0" eb="2">
      <t>トホ</t>
    </rPh>
    <phoneticPr fontId="2"/>
  </si>
  <si>
    <t>広報ひろさき</t>
    <phoneticPr fontId="2"/>
  </si>
  <si>
    <t>町内会などの回覧板</t>
    <phoneticPr fontId="2"/>
  </si>
  <si>
    <t>新聞</t>
    <phoneticPr fontId="2"/>
  </si>
  <si>
    <t>公共施設等に配置されているチラシ等</t>
    <phoneticPr fontId="2"/>
  </si>
  <si>
    <t>ラジオ</t>
    <phoneticPr fontId="2"/>
  </si>
  <si>
    <t>テレビ</t>
    <phoneticPr fontId="2"/>
  </si>
  <si>
    <t>興味がないので調べない</t>
    <phoneticPr fontId="2"/>
  </si>
  <si>
    <t>どちらとも
いえない</t>
    <phoneticPr fontId="2"/>
  </si>
  <si>
    <t>その他</t>
    <rPh sb="2" eb="3">
      <t>タ</t>
    </rPh>
    <phoneticPr fontId="4"/>
  </si>
  <si>
    <t>重要だと思う</t>
    <rPh sb="0" eb="2">
      <t>ジュウヨウ</t>
    </rPh>
    <rPh sb="4" eb="5">
      <t>オモ</t>
    </rPh>
    <phoneticPr fontId="2"/>
  </si>
  <si>
    <t>どちらかといえば重要だと思う</t>
    <rPh sb="8" eb="10">
      <t>ジュウヨウ</t>
    </rPh>
    <rPh sb="12" eb="13">
      <t>オモ</t>
    </rPh>
    <phoneticPr fontId="2"/>
  </si>
  <si>
    <t>どちらかといえば重要でない</t>
    <rPh sb="8" eb="10">
      <t>ジュウヨウ</t>
    </rPh>
    <phoneticPr fontId="2"/>
  </si>
  <si>
    <t>重要でない</t>
    <rPh sb="0" eb="2">
      <t>ジュウヨウ</t>
    </rPh>
    <phoneticPr fontId="2"/>
  </si>
  <si>
    <t>まちづくりやボランティア活動などの住民の自主的な活動が活発である</t>
    <phoneticPr fontId="2"/>
  </si>
  <si>
    <t>１　学び</t>
    <rPh sb="2" eb="3">
      <t>マナ</t>
    </rPh>
    <phoneticPr fontId="2"/>
  </si>
  <si>
    <t>【問１】　学校や地域の子どもの活動に協力していますか（単一回答）</t>
    <rPh sb="1" eb="2">
      <t>トイ</t>
    </rPh>
    <rPh sb="5" eb="7">
      <t>ガッコウ</t>
    </rPh>
    <rPh sb="8" eb="10">
      <t>チイキ</t>
    </rPh>
    <rPh sb="11" eb="12">
      <t>コ</t>
    </rPh>
    <rPh sb="15" eb="17">
      <t>カツドウ</t>
    </rPh>
    <rPh sb="18" eb="20">
      <t>キョウリョク</t>
    </rPh>
    <rPh sb="27" eb="29">
      <t>タンイツ</t>
    </rPh>
    <rPh sb="29" eb="31">
      <t>カイトウ</t>
    </rPh>
    <phoneticPr fontId="2"/>
  </si>
  <si>
    <t>２　文化・スポーツ</t>
    <rPh sb="2" eb="4">
      <t>ブンカ</t>
    </rPh>
    <phoneticPr fontId="2"/>
  </si>
  <si>
    <t>３　子育て</t>
    <rPh sb="2" eb="4">
      <t>コソダ</t>
    </rPh>
    <phoneticPr fontId="2"/>
  </si>
  <si>
    <t>【問９】　子育てに係る負担が軽減されていると思いますか（単一回答）</t>
    <rPh sb="1" eb="2">
      <t>トイ</t>
    </rPh>
    <rPh sb="28" eb="30">
      <t>タンイツ</t>
    </rPh>
    <rPh sb="30" eb="32">
      <t>カイトウ</t>
    </rPh>
    <phoneticPr fontId="2"/>
  </si>
  <si>
    <t>【問９-１】　そう思った理由をお答えください（複数回答）</t>
    <rPh sb="1" eb="2">
      <t>トイ</t>
    </rPh>
    <rPh sb="9" eb="10">
      <t>オモ</t>
    </rPh>
    <rPh sb="12" eb="14">
      <t>リユウ</t>
    </rPh>
    <rPh sb="16" eb="17">
      <t>コタ</t>
    </rPh>
    <rPh sb="23" eb="25">
      <t>フクスウ</t>
    </rPh>
    <rPh sb="25" eb="27">
      <t>カイトウ</t>
    </rPh>
    <phoneticPr fontId="2"/>
  </si>
  <si>
    <t>【問９-2】　そう思った理由をお答えください（複数回答）</t>
    <rPh sb="1" eb="2">
      <t>トイ</t>
    </rPh>
    <rPh sb="9" eb="10">
      <t>オモ</t>
    </rPh>
    <rPh sb="12" eb="14">
      <t>リユウ</t>
    </rPh>
    <rPh sb="16" eb="17">
      <t>コタ</t>
    </rPh>
    <rPh sb="23" eb="25">
      <t>フクスウ</t>
    </rPh>
    <rPh sb="25" eb="27">
      <t>カイトウ</t>
    </rPh>
    <phoneticPr fontId="2"/>
  </si>
  <si>
    <t>４　健康・医療</t>
    <rPh sb="2" eb="4">
      <t>ケンコウ</t>
    </rPh>
    <rPh sb="5" eb="7">
      <t>イリョウ</t>
    </rPh>
    <phoneticPr fontId="2"/>
  </si>
  <si>
    <t>５　福祉</t>
    <rPh sb="2" eb="4">
      <t>フクシ</t>
    </rPh>
    <phoneticPr fontId="2"/>
  </si>
  <si>
    <t>参加して
いない</t>
    <rPh sb="0" eb="2">
      <t>サンカ</t>
    </rPh>
    <phoneticPr fontId="2"/>
  </si>
  <si>
    <t>参加したい</t>
    <rPh sb="0" eb="2">
      <t>サンカ</t>
    </rPh>
    <phoneticPr fontId="2"/>
  </si>
  <si>
    <t>必要性は感じない</t>
    <rPh sb="0" eb="3">
      <t>ヒツヨウセイ</t>
    </rPh>
    <rPh sb="4" eb="5">
      <t>カン</t>
    </rPh>
    <phoneticPr fontId="2"/>
  </si>
  <si>
    <t>必要性は感じるが、何をすればよいのかわからない</t>
    <rPh sb="0" eb="3">
      <t>ヒツヨウセイ</t>
    </rPh>
    <rPh sb="4" eb="5">
      <t>カン</t>
    </rPh>
    <rPh sb="9" eb="10">
      <t>ナニ</t>
    </rPh>
    <phoneticPr fontId="2"/>
  </si>
  <si>
    <t>市が実施している介護予防事業について知らない</t>
    <rPh sb="0" eb="1">
      <t>シ</t>
    </rPh>
    <rPh sb="2" eb="4">
      <t>ジッシ</t>
    </rPh>
    <rPh sb="8" eb="10">
      <t>カイゴ</t>
    </rPh>
    <rPh sb="10" eb="12">
      <t>ヨボウ</t>
    </rPh>
    <rPh sb="12" eb="14">
      <t>ジギョウ</t>
    </rPh>
    <rPh sb="18" eb="19">
      <t>シ</t>
    </rPh>
    <phoneticPr fontId="2"/>
  </si>
  <si>
    <t>６　雇用</t>
    <rPh sb="2" eb="4">
      <t>コヨウ</t>
    </rPh>
    <phoneticPr fontId="2"/>
  </si>
  <si>
    <t>どちらともいえない</t>
  </si>
  <si>
    <t>ある</t>
    <phoneticPr fontId="2"/>
  </si>
  <si>
    <t>ない</t>
    <phoneticPr fontId="2"/>
  </si>
  <si>
    <t>【問４６】　市から発信される情報はどこから入手していますか（３つまで）</t>
    <rPh sb="1" eb="2">
      <t>トイ</t>
    </rPh>
    <rPh sb="6" eb="7">
      <t>シ</t>
    </rPh>
    <rPh sb="9" eb="11">
      <t>ハッシン</t>
    </rPh>
    <rPh sb="14" eb="16">
      <t>ジョウホウ</t>
    </rPh>
    <rPh sb="21" eb="23">
      <t>ニュウシュ</t>
    </rPh>
    <phoneticPr fontId="2"/>
  </si>
  <si>
    <t>【問４７】　弘前市の良いところを市外の人にも伝えたいと思いますか（単一回答）</t>
    <rPh sb="1" eb="2">
      <t>トイ</t>
    </rPh>
    <rPh sb="6" eb="9">
      <t>ヒロサキシ</t>
    </rPh>
    <rPh sb="10" eb="11">
      <t>ヨ</t>
    </rPh>
    <rPh sb="16" eb="17">
      <t>シ</t>
    </rPh>
    <rPh sb="17" eb="18">
      <t>ガイ</t>
    </rPh>
    <rPh sb="19" eb="20">
      <t>ヒト</t>
    </rPh>
    <rPh sb="22" eb="23">
      <t>ツタ</t>
    </rPh>
    <rPh sb="27" eb="28">
      <t>オモ</t>
    </rPh>
    <rPh sb="33" eb="35">
      <t>タンイツ</t>
    </rPh>
    <rPh sb="35" eb="37">
      <t>カイトウ</t>
    </rPh>
    <phoneticPr fontId="2"/>
  </si>
  <si>
    <t>【問４８】　「広報ひろさき」などの広報活動による情報が役に立ちましたか（単一回答）</t>
    <rPh sb="1" eb="2">
      <t>トイ</t>
    </rPh>
    <rPh sb="7" eb="9">
      <t>コウホウ</t>
    </rPh>
    <rPh sb="17" eb="19">
      <t>コウホウ</t>
    </rPh>
    <rPh sb="19" eb="21">
      <t>カツドウ</t>
    </rPh>
    <rPh sb="24" eb="26">
      <t>ジョウホウ</t>
    </rPh>
    <rPh sb="27" eb="28">
      <t>ヤク</t>
    </rPh>
    <rPh sb="29" eb="30">
      <t>タ</t>
    </rPh>
    <rPh sb="36" eb="38">
      <t>タンイツ</t>
    </rPh>
    <rPh sb="38" eb="40">
      <t>カイトウ</t>
    </rPh>
    <phoneticPr fontId="2"/>
  </si>
  <si>
    <t>【問４９】　弘前市は住みよいまちだと思いますか（単一回答）</t>
    <rPh sb="1" eb="2">
      <t>トイ</t>
    </rPh>
    <rPh sb="6" eb="9">
      <t>ヒロサキシ</t>
    </rPh>
    <rPh sb="10" eb="11">
      <t>ス</t>
    </rPh>
    <rPh sb="18" eb="19">
      <t>オモ</t>
    </rPh>
    <rPh sb="24" eb="26">
      <t>タンイツ</t>
    </rPh>
    <rPh sb="26" eb="28">
      <t>カイトウ</t>
    </rPh>
    <phoneticPr fontId="2"/>
  </si>
  <si>
    <t>【問４９-１】　住みよいと思う理由をお答えください（複数回答）</t>
    <rPh sb="1" eb="2">
      <t>トイ</t>
    </rPh>
    <rPh sb="8" eb="9">
      <t>ス</t>
    </rPh>
    <rPh sb="13" eb="14">
      <t>オモ</t>
    </rPh>
    <rPh sb="15" eb="17">
      <t>リユウ</t>
    </rPh>
    <rPh sb="19" eb="20">
      <t>コタ</t>
    </rPh>
    <rPh sb="26" eb="28">
      <t>フクスウ</t>
    </rPh>
    <rPh sb="28" eb="30">
      <t>カイトウ</t>
    </rPh>
    <phoneticPr fontId="2"/>
  </si>
  <si>
    <t>問49で「1.住みよいと思う」を回答した件数</t>
    <rPh sb="20" eb="22">
      <t>ケンスウ</t>
    </rPh>
    <phoneticPr fontId="2"/>
  </si>
  <si>
    <t>【問４９-2】　住みにくいと思う理由をお答えください（複数回答）</t>
    <rPh sb="1" eb="2">
      <t>トイ</t>
    </rPh>
    <rPh sb="8" eb="9">
      <t>ス</t>
    </rPh>
    <rPh sb="14" eb="15">
      <t>オモ</t>
    </rPh>
    <rPh sb="16" eb="18">
      <t>リユウ</t>
    </rPh>
    <rPh sb="20" eb="21">
      <t>コタ</t>
    </rPh>
    <rPh sb="27" eb="29">
      <t>フクスウ</t>
    </rPh>
    <rPh sb="29" eb="31">
      <t>カイトウ</t>
    </rPh>
    <phoneticPr fontId="2"/>
  </si>
  <si>
    <t>問49で「2.住みにくいと思う」を回答した件数</t>
    <rPh sb="21" eb="23">
      <t>ケンスウ</t>
    </rPh>
    <phoneticPr fontId="4"/>
  </si>
  <si>
    <t>【問５０】　「男性は外で働き、女性は家庭を守るべき」という考え方についてどう思いますか（単一回答）</t>
    <rPh sb="1" eb="2">
      <t>トイ</t>
    </rPh>
    <rPh sb="7" eb="9">
      <t>ダンセイ</t>
    </rPh>
    <rPh sb="10" eb="11">
      <t>ソト</t>
    </rPh>
    <rPh sb="12" eb="13">
      <t>ハタラ</t>
    </rPh>
    <rPh sb="15" eb="17">
      <t>ジョセイ</t>
    </rPh>
    <rPh sb="18" eb="20">
      <t>カテイ</t>
    </rPh>
    <rPh sb="21" eb="22">
      <t>マモ</t>
    </rPh>
    <rPh sb="29" eb="30">
      <t>カンガ</t>
    </rPh>
    <rPh sb="31" eb="32">
      <t>カタ</t>
    </rPh>
    <rPh sb="38" eb="39">
      <t>オモ</t>
    </rPh>
    <rPh sb="44" eb="46">
      <t>タンイツ</t>
    </rPh>
    <rPh sb="46" eb="48">
      <t>カイトウ</t>
    </rPh>
    <phoneticPr fontId="2"/>
  </si>
  <si>
    <t>している</t>
  </si>
  <si>
    <t>していない</t>
  </si>
  <si>
    <t>無回答</t>
  </si>
  <si>
    <t>計</t>
  </si>
  <si>
    <t>計</t>
    <phoneticPr fontId="15"/>
  </si>
  <si>
    <t>問9で「1.そう思う」「2.どちらかといえばそう思う」を回答した件数</t>
    <rPh sb="32" eb="34">
      <t>ケンスウ</t>
    </rPh>
    <phoneticPr fontId="2"/>
  </si>
  <si>
    <t>問9で「4.どちらかといえばそう思わない」「5.そう思わない」を回答した件数</t>
    <rPh sb="16" eb="17">
      <t>オモ</t>
    </rPh>
    <rPh sb="36" eb="38">
      <t>ケンスウ</t>
    </rPh>
    <phoneticPr fontId="2"/>
  </si>
  <si>
    <t>60～64歳</t>
  </si>
  <si>
    <t>65～69歳</t>
  </si>
  <si>
    <t>【問４6】　市から発信される情報はどこから入手していますか（３つまで）</t>
    <rPh sb="1" eb="2">
      <t>トイ</t>
    </rPh>
    <rPh sb="6" eb="7">
      <t>シ</t>
    </rPh>
    <rPh sb="9" eb="11">
      <t>ハッシン</t>
    </rPh>
    <rPh sb="14" eb="16">
      <t>ジョウホウ</t>
    </rPh>
    <rPh sb="21" eb="23">
      <t>ニュウシュ</t>
    </rPh>
    <phoneticPr fontId="2"/>
  </si>
  <si>
    <t>【問３】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39" eb="40">
      <t>コ</t>
    </rPh>
    <rPh sb="46" eb="48">
      <t>タイケン</t>
    </rPh>
    <rPh sb="48" eb="50">
      <t>カツドウ</t>
    </rPh>
    <rPh sb="54" eb="56">
      <t>タイソウ</t>
    </rPh>
    <rPh sb="59" eb="61">
      <t>イクセイ</t>
    </rPh>
    <rPh sb="61" eb="63">
      <t>カツドウ</t>
    </rPh>
    <rPh sb="64" eb="66">
      <t>チイキ</t>
    </rPh>
    <rPh sb="66" eb="68">
      <t>ギョウジ</t>
    </rPh>
    <phoneticPr fontId="2"/>
  </si>
  <si>
    <t>意識している</t>
    <rPh sb="0" eb="2">
      <t>イシキ</t>
    </rPh>
    <phoneticPr fontId="2"/>
  </si>
  <si>
    <t>どちらかというと意識している</t>
    <rPh sb="8" eb="10">
      <t>イシキ</t>
    </rPh>
    <phoneticPr fontId="2"/>
  </si>
  <si>
    <t>どちらかというと意識していない</t>
    <rPh sb="8" eb="10">
      <t>イシキ</t>
    </rPh>
    <phoneticPr fontId="2"/>
  </si>
  <si>
    <t>意識していない</t>
    <rPh sb="0" eb="2">
      <t>イシキ</t>
    </rPh>
    <phoneticPr fontId="2"/>
  </si>
  <si>
    <t>参加したことがある</t>
    <rPh sb="0" eb="2">
      <t>サンカ</t>
    </rPh>
    <phoneticPr fontId="15"/>
  </si>
  <si>
    <t>参加したことがない</t>
    <rPh sb="0" eb="2">
      <t>サンカ</t>
    </rPh>
    <phoneticPr fontId="15"/>
  </si>
  <si>
    <t>【問７】　文化・芸術に係る活動への参加や文化・芸術公演等の鑑賞をしていますか（単一回答）</t>
    <rPh sb="1" eb="2">
      <t>トイ</t>
    </rPh>
    <rPh sb="5" eb="7">
      <t>ブンカ</t>
    </rPh>
    <rPh sb="8" eb="10">
      <t>ゲイジュツ</t>
    </rPh>
    <rPh sb="11" eb="12">
      <t>カカワ</t>
    </rPh>
    <rPh sb="13" eb="15">
      <t>カツドウ</t>
    </rPh>
    <rPh sb="17" eb="19">
      <t>サンカ</t>
    </rPh>
    <rPh sb="20" eb="22">
      <t>ブンカ</t>
    </rPh>
    <rPh sb="23" eb="25">
      <t>ゲイジュツ</t>
    </rPh>
    <rPh sb="25" eb="27">
      <t>コウエン</t>
    </rPh>
    <rPh sb="27" eb="28">
      <t>トウ</t>
    </rPh>
    <rPh sb="29" eb="31">
      <t>カンショウ</t>
    </rPh>
    <rPh sb="39" eb="41">
      <t>タンイツ</t>
    </rPh>
    <rPh sb="41" eb="43">
      <t>カイトウ</t>
    </rPh>
    <phoneticPr fontId="2"/>
  </si>
  <si>
    <t>【問８】　月１回以上軽スポーツ、競技スポーツ、レクリエーションをしていますか（単一回答）</t>
    <rPh sb="1" eb="2">
      <t>トイ</t>
    </rPh>
    <rPh sb="5" eb="6">
      <t>ツキ</t>
    </rPh>
    <rPh sb="7" eb="8">
      <t>カイ</t>
    </rPh>
    <rPh sb="8" eb="10">
      <t>イジョウ</t>
    </rPh>
    <rPh sb="10" eb="11">
      <t>ケイ</t>
    </rPh>
    <rPh sb="16" eb="18">
      <t>キョウギ</t>
    </rPh>
    <rPh sb="39" eb="41">
      <t>タンイツ</t>
    </rPh>
    <rPh sb="41" eb="43">
      <t>カイトウ</t>
    </rPh>
    <phoneticPr fontId="2"/>
  </si>
  <si>
    <t>【問１０】　幼児教育や保育サービスが整っていると思いますか（単一回答）</t>
    <rPh sb="1" eb="2">
      <t>トイ</t>
    </rPh>
    <rPh sb="6" eb="8">
      <t>ヨウジ</t>
    </rPh>
    <rPh sb="8" eb="10">
      <t>キョウイク</t>
    </rPh>
    <rPh sb="11" eb="13">
      <t>ホイク</t>
    </rPh>
    <rPh sb="18" eb="19">
      <t>トトノ</t>
    </rPh>
    <rPh sb="24" eb="25">
      <t>オモ</t>
    </rPh>
    <rPh sb="30" eb="32">
      <t>タンイツ</t>
    </rPh>
    <rPh sb="32" eb="34">
      <t>カイトウ</t>
    </rPh>
    <phoneticPr fontId="2"/>
  </si>
  <si>
    <t>【問１１】　子育てしやすいまちだと思いますか（単一回答）</t>
    <rPh sb="1" eb="2">
      <t>トイ</t>
    </rPh>
    <rPh sb="6" eb="8">
      <t>コソダ</t>
    </rPh>
    <rPh sb="17" eb="18">
      <t>オモ</t>
    </rPh>
    <rPh sb="23" eb="25">
      <t>タンイツ</t>
    </rPh>
    <rPh sb="25" eb="27">
      <t>カイトウ</t>
    </rPh>
    <phoneticPr fontId="2"/>
  </si>
  <si>
    <t>【問１３】公共施設の敷地内全面禁煙化に賛成ですか（単一回答）</t>
    <rPh sb="1" eb="2">
      <t>トイ</t>
    </rPh>
    <rPh sb="5" eb="7">
      <t>コウキョウ</t>
    </rPh>
    <rPh sb="7" eb="9">
      <t>シセツ</t>
    </rPh>
    <rPh sb="10" eb="12">
      <t>シキチ</t>
    </rPh>
    <rPh sb="12" eb="13">
      <t>ナイ</t>
    </rPh>
    <rPh sb="13" eb="18">
      <t>ゼンメンキンエンカ</t>
    </rPh>
    <rPh sb="19" eb="21">
      <t>サンセイ</t>
    </rPh>
    <rPh sb="25" eb="27">
      <t>タンイツ</t>
    </rPh>
    <rPh sb="27" eb="29">
      <t>カイトウ</t>
    </rPh>
    <phoneticPr fontId="2"/>
  </si>
  <si>
    <t>賛成</t>
    <rPh sb="0" eb="2">
      <t>サンセイ</t>
    </rPh>
    <phoneticPr fontId="2"/>
  </si>
  <si>
    <t>どちらかといえば賛成</t>
    <rPh sb="8" eb="10">
      <t>サンセイ</t>
    </rPh>
    <phoneticPr fontId="2"/>
  </si>
  <si>
    <t>どちらかといえば反対</t>
    <rPh sb="8" eb="10">
      <t>ハンタイ</t>
    </rPh>
    <phoneticPr fontId="2"/>
  </si>
  <si>
    <t>反対</t>
    <rPh sb="0" eb="2">
      <t>ハンタイ</t>
    </rPh>
    <phoneticPr fontId="2"/>
  </si>
  <si>
    <t>【問１４】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2"/>
  </si>
  <si>
    <t>よい</t>
    <phoneticPr fontId="2"/>
  </si>
  <si>
    <t>まあよい</t>
    <phoneticPr fontId="2"/>
  </si>
  <si>
    <t>あまりよくない</t>
    <phoneticPr fontId="2"/>
  </si>
  <si>
    <t>よくない</t>
    <phoneticPr fontId="2"/>
  </si>
  <si>
    <t>【問１５】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2"/>
  </si>
  <si>
    <t>【問１６】　生きがいを感じていますか（単一回答）</t>
    <rPh sb="1" eb="2">
      <t>トイ</t>
    </rPh>
    <rPh sb="6" eb="7">
      <t>イ</t>
    </rPh>
    <rPh sb="11" eb="12">
      <t>カン</t>
    </rPh>
    <rPh sb="19" eb="21">
      <t>タンイツ</t>
    </rPh>
    <rPh sb="21" eb="23">
      <t>カイトウ</t>
    </rPh>
    <phoneticPr fontId="2"/>
  </si>
  <si>
    <t>【問１８】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rPh sb="46" eb="48">
      <t>タンイツ</t>
    </rPh>
    <rPh sb="48" eb="50">
      <t>カイトウ</t>
    </rPh>
    <phoneticPr fontId="2"/>
  </si>
  <si>
    <t>【問１７】　あなた、またはあなたの家族で下記に該当する方はいますか（単一回答）</t>
    <rPh sb="1" eb="2">
      <t>トイ</t>
    </rPh>
    <rPh sb="17" eb="19">
      <t>カゾク</t>
    </rPh>
    <rPh sb="20" eb="22">
      <t>カキ</t>
    </rPh>
    <rPh sb="23" eb="25">
      <t>ガイトウ</t>
    </rPh>
    <rPh sb="27" eb="28">
      <t>カタ</t>
    </rPh>
    <rPh sb="34" eb="36">
      <t>タンイツ</t>
    </rPh>
    <rPh sb="36" eb="38">
      <t>カイトウ</t>
    </rPh>
    <phoneticPr fontId="2"/>
  </si>
  <si>
    <t>自分の趣味に関する用事の時だけ出かける</t>
    <rPh sb="0" eb="2">
      <t>ジブン</t>
    </rPh>
    <rPh sb="3" eb="5">
      <t>シュミ</t>
    </rPh>
    <rPh sb="6" eb="7">
      <t>カン</t>
    </rPh>
    <rPh sb="9" eb="11">
      <t>ヨウジ</t>
    </rPh>
    <rPh sb="12" eb="13">
      <t>トキ</t>
    </rPh>
    <rPh sb="15" eb="16">
      <t>デ</t>
    </rPh>
    <phoneticPr fontId="2"/>
  </si>
  <si>
    <t>近所のコンビニなどには出かける</t>
    <rPh sb="0" eb="2">
      <t>キンジョ</t>
    </rPh>
    <rPh sb="11" eb="12">
      <t>デ</t>
    </rPh>
    <phoneticPr fontId="2"/>
  </si>
  <si>
    <t>自室からは出るが、家からは出ない</t>
    <rPh sb="0" eb="2">
      <t>ジシツ</t>
    </rPh>
    <rPh sb="5" eb="6">
      <t>デ</t>
    </rPh>
    <rPh sb="9" eb="10">
      <t>イエ</t>
    </rPh>
    <rPh sb="13" eb="14">
      <t>デ</t>
    </rPh>
    <phoneticPr fontId="2"/>
  </si>
  <si>
    <t>該当する人はいない</t>
    <rPh sb="0" eb="2">
      <t>ガイトウ</t>
    </rPh>
    <rPh sb="4" eb="5">
      <t>ヒト</t>
    </rPh>
    <phoneticPr fontId="2"/>
  </si>
  <si>
    <t>【問１９-３】　そう思った理由をお答えください（複数回答）</t>
    <rPh sb="1" eb="2">
      <t>トイ</t>
    </rPh>
    <rPh sb="10" eb="11">
      <t>オモ</t>
    </rPh>
    <rPh sb="13" eb="15">
      <t>リユウ</t>
    </rPh>
    <rPh sb="17" eb="18">
      <t>コタ</t>
    </rPh>
    <rPh sb="24" eb="26">
      <t>フクスウ</t>
    </rPh>
    <rPh sb="26" eb="28">
      <t>カイトウ</t>
    </rPh>
    <phoneticPr fontId="2"/>
  </si>
  <si>
    <t>【問２０】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2"/>
  </si>
  <si>
    <t>７　商工業</t>
    <rPh sb="2" eb="5">
      <t>ショウコウギョウ</t>
    </rPh>
    <phoneticPr fontId="2"/>
  </si>
  <si>
    <t>８　観光</t>
    <rPh sb="2" eb="4">
      <t>カンコウ</t>
    </rPh>
    <phoneticPr fontId="2"/>
  </si>
  <si>
    <t>ぜひ来てほしい</t>
    <rPh sb="2" eb="3">
      <t>キ</t>
    </rPh>
    <phoneticPr fontId="2"/>
  </si>
  <si>
    <t>来てほしい</t>
    <rPh sb="0" eb="1">
      <t>キ</t>
    </rPh>
    <phoneticPr fontId="2"/>
  </si>
  <si>
    <t>あまり来てほしくない</t>
    <rPh sb="3" eb="4">
      <t>キ</t>
    </rPh>
    <phoneticPr fontId="2"/>
  </si>
  <si>
    <t>来てほしくない</t>
    <rPh sb="0" eb="1">
      <t>キ</t>
    </rPh>
    <phoneticPr fontId="2"/>
  </si>
  <si>
    <t>【問２２】　外国人観光客の来訪についてどう思いますか（単一回答）</t>
    <rPh sb="1" eb="2">
      <t>トイ</t>
    </rPh>
    <rPh sb="6" eb="12">
      <t>ガイコクジンカンコウキャク</t>
    </rPh>
    <rPh sb="13" eb="15">
      <t>ライホウ</t>
    </rPh>
    <rPh sb="21" eb="22">
      <t>オモ</t>
    </rPh>
    <rPh sb="27" eb="29">
      <t>タンイツ</t>
    </rPh>
    <rPh sb="29" eb="31">
      <t>カイトウ</t>
    </rPh>
    <phoneticPr fontId="2"/>
  </si>
  <si>
    <t>９　環境・エネルギー</t>
    <rPh sb="2" eb="4">
      <t>カンキョウ</t>
    </rPh>
    <phoneticPr fontId="2"/>
  </si>
  <si>
    <t>【問２４】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2"/>
  </si>
  <si>
    <t>将来的に家族(自分自身を含む）が後を継ぐ</t>
    <rPh sb="0" eb="3">
      <t>ショウライテキ</t>
    </rPh>
    <rPh sb="4" eb="6">
      <t>カゾク</t>
    </rPh>
    <rPh sb="7" eb="9">
      <t>ジブン</t>
    </rPh>
    <rPh sb="9" eb="11">
      <t>ジシン</t>
    </rPh>
    <rPh sb="12" eb="13">
      <t>フク</t>
    </rPh>
    <rPh sb="16" eb="17">
      <t>アト</t>
    </rPh>
    <rPh sb="18" eb="19">
      <t>ツ</t>
    </rPh>
    <phoneticPr fontId="2"/>
  </si>
  <si>
    <t>墓じまいをして、お寺や教会等の永代供養墓を利用する</t>
    <rPh sb="0" eb="1">
      <t>ハカ</t>
    </rPh>
    <rPh sb="9" eb="10">
      <t>テラ</t>
    </rPh>
    <rPh sb="11" eb="14">
      <t>キョウカイトウ</t>
    </rPh>
    <rPh sb="15" eb="19">
      <t>エイダイクヨウ</t>
    </rPh>
    <rPh sb="19" eb="20">
      <t>ハカ</t>
    </rPh>
    <rPh sb="21" eb="23">
      <t>リヨウ</t>
    </rPh>
    <phoneticPr fontId="2"/>
  </si>
  <si>
    <t>墓じまいをして、弘前霊園合葬墓(小沢)を利用する</t>
    <rPh sb="0" eb="1">
      <t>ハカ</t>
    </rPh>
    <rPh sb="8" eb="15">
      <t>ヒロサキレイエンガッソウボ</t>
    </rPh>
    <rPh sb="16" eb="18">
      <t>オザワ</t>
    </rPh>
    <rPh sb="20" eb="22">
      <t>リヨウ</t>
    </rPh>
    <phoneticPr fontId="15"/>
  </si>
  <si>
    <t>地域にある墓地にお墓を建て埋葬する</t>
    <rPh sb="0" eb="2">
      <t>チイキ</t>
    </rPh>
    <rPh sb="5" eb="7">
      <t>ボチ</t>
    </rPh>
    <rPh sb="9" eb="10">
      <t>ハカ</t>
    </rPh>
    <rPh sb="11" eb="12">
      <t>タ</t>
    </rPh>
    <rPh sb="13" eb="15">
      <t>マイソウ</t>
    </rPh>
    <phoneticPr fontId="2"/>
  </si>
  <si>
    <t>お寺や教会等に埋葬する</t>
    <rPh sb="1" eb="2">
      <t>テラ</t>
    </rPh>
    <rPh sb="3" eb="5">
      <t>キョウカイ</t>
    </rPh>
    <rPh sb="5" eb="6">
      <t>トウ</t>
    </rPh>
    <rPh sb="7" eb="9">
      <t>マイソウ</t>
    </rPh>
    <phoneticPr fontId="2"/>
  </si>
  <si>
    <t>弘前霊園(小沢)にお墓を建て埋葬する</t>
    <rPh sb="0" eb="2">
      <t>ヒロサキ</t>
    </rPh>
    <rPh sb="2" eb="4">
      <t>レイエン</t>
    </rPh>
    <rPh sb="5" eb="7">
      <t>オザワ</t>
    </rPh>
    <rPh sb="10" eb="11">
      <t>ハカ</t>
    </rPh>
    <rPh sb="12" eb="13">
      <t>タ</t>
    </rPh>
    <rPh sb="14" eb="16">
      <t>マイソウ</t>
    </rPh>
    <phoneticPr fontId="2"/>
  </si>
  <si>
    <t>弘前霊園合葬墓(小沢)に埋葬する</t>
    <rPh sb="0" eb="4">
      <t>ヒロサキレイエン</t>
    </rPh>
    <rPh sb="4" eb="7">
      <t>ガッソウボ</t>
    </rPh>
    <rPh sb="8" eb="10">
      <t>オザワ</t>
    </rPh>
    <rPh sb="12" eb="14">
      <t>マイソウ</t>
    </rPh>
    <phoneticPr fontId="2"/>
  </si>
  <si>
    <t>考えていない</t>
    <rPh sb="0" eb="1">
      <t>カンガ</t>
    </rPh>
    <phoneticPr fontId="2"/>
  </si>
  <si>
    <t>１０　安全・安心</t>
    <rPh sb="3" eb="5">
      <t>アンゼン</t>
    </rPh>
    <rPh sb="6" eb="8">
      <t>アンシン</t>
    </rPh>
    <phoneticPr fontId="2"/>
  </si>
  <si>
    <t>【問２６】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2"/>
  </si>
  <si>
    <t>【問２８】　雪対策について新しい取り組みが行われていると感じていますか（単一回答）</t>
    <rPh sb="1" eb="2">
      <t>トイ</t>
    </rPh>
    <rPh sb="6" eb="7">
      <t>ユキ</t>
    </rPh>
    <rPh sb="7" eb="9">
      <t>タイサク</t>
    </rPh>
    <rPh sb="13" eb="14">
      <t>アタラ</t>
    </rPh>
    <rPh sb="16" eb="17">
      <t>ト</t>
    </rPh>
    <rPh sb="18" eb="19">
      <t>ク</t>
    </rPh>
    <rPh sb="21" eb="22">
      <t>オコナ</t>
    </rPh>
    <rPh sb="28" eb="29">
      <t>カン</t>
    </rPh>
    <rPh sb="36" eb="38">
      <t>タンイツ</t>
    </rPh>
    <rPh sb="38" eb="40">
      <t>カイトウ</t>
    </rPh>
    <phoneticPr fontId="2"/>
  </si>
  <si>
    <t>【問２９】　市内の公園が適切に管理されていると感じますか（単一回答）</t>
    <rPh sb="1" eb="2">
      <t>トイ</t>
    </rPh>
    <rPh sb="6" eb="8">
      <t>シナイ</t>
    </rPh>
    <rPh sb="9" eb="11">
      <t>コウエン</t>
    </rPh>
    <rPh sb="12" eb="14">
      <t>テキセツ</t>
    </rPh>
    <rPh sb="15" eb="17">
      <t>カンリ</t>
    </rPh>
    <rPh sb="23" eb="24">
      <t>カン</t>
    </rPh>
    <rPh sb="29" eb="31">
      <t>タンイツ</t>
    </rPh>
    <rPh sb="31" eb="33">
      <t>カイトウ</t>
    </rPh>
    <phoneticPr fontId="2"/>
  </si>
  <si>
    <t>１２　都市基盤</t>
    <rPh sb="3" eb="5">
      <t>トシ</t>
    </rPh>
    <rPh sb="5" eb="7">
      <t>キバン</t>
    </rPh>
    <phoneticPr fontId="2"/>
  </si>
  <si>
    <t>【問３０】　道路整備について（単一回答）</t>
    <rPh sb="1" eb="2">
      <t>トイ</t>
    </rPh>
    <rPh sb="6" eb="8">
      <t>ドウロ</t>
    </rPh>
    <rPh sb="8" eb="10">
      <t>セイビ</t>
    </rPh>
    <rPh sb="15" eb="17">
      <t>タンイツ</t>
    </rPh>
    <rPh sb="17" eb="19">
      <t>カイトウ</t>
    </rPh>
    <phoneticPr fontId="2"/>
  </si>
  <si>
    <t>【問３１】　道路の安全・安心について（単一回答）</t>
    <rPh sb="1" eb="2">
      <t>トイ</t>
    </rPh>
    <rPh sb="6" eb="8">
      <t>ドウロ</t>
    </rPh>
    <rPh sb="9" eb="11">
      <t>アンゼン</t>
    </rPh>
    <rPh sb="12" eb="14">
      <t>アンシン</t>
    </rPh>
    <rPh sb="19" eb="21">
      <t>タンイツ</t>
    </rPh>
    <rPh sb="21" eb="23">
      <t>カイトウ</t>
    </rPh>
    <phoneticPr fontId="2"/>
  </si>
  <si>
    <t>【問３２】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2"/>
  </si>
  <si>
    <t>【問３３】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2"/>
  </si>
  <si>
    <t>【問３４】　通勤、通学、買い物などのための公共交通手段が整っていることについて（単一回答）</t>
    <rPh sb="1" eb="2">
      <t>トイ</t>
    </rPh>
    <rPh sb="6" eb="8">
      <t>ツウキン</t>
    </rPh>
    <rPh sb="9" eb="11">
      <t>ツウガク</t>
    </rPh>
    <rPh sb="12" eb="13">
      <t>カ</t>
    </rPh>
    <rPh sb="14" eb="15">
      <t>モノ</t>
    </rPh>
    <rPh sb="21" eb="23">
      <t>コウキョウ</t>
    </rPh>
    <rPh sb="23" eb="25">
      <t>コウツウ</t>
    </rPh>
    <rPh sb="25" eb="27">
      <t>シュダン</t>
    </rPh>
    <rPh sb="28" eb="29">
      <t>トトノ</t>
    </rPh>
    <rPh sb="40" eb="42">
      <t>タンイツ</t>
    </rPh>
    <rPh sb="42" eb="44">
      <t>カイトウ</t>
    </rPh>
    <phoneticPr fontId="2"/>
  </si>
  <si>
    <t>【問３６】　市の中心部へ出かける時の移動手段について（単一回答）</t>
    <rPh sb="1" eb="2">
      <t>トイ</t>
    </rPh>
    <rPh sb="6" eb="7">
      <t>シ</t>
    </rPh>
    <rPh sb="8" eb="11">
      <t>チュウシンブ</t>
    </rPh>
    <rPh sb="12" eb="13">
      <t>デ</t>
    </rPh>
    <rPh sb="16" eb="17">
      <t>トキ</t>
    </rPh>
    <rPh sb="18" eb="20">
      <t>イドウ</t>
    </rPh>
    <rPh sb="20" eb="22">
      <t>シュダン</t>
    </rPh>
    <rPh sb="27" eb="29">
      <t>タンイツ</t>
    </rPh>
    <rPh sb="29" eb="31">
      <t>カイトウ</t>
    </rPh>
    <phoneticPr fontId="2"/>
  </si>
  <si>
    <t>１３　景観・文化財</t>
    <rPh sb="3" eb="5">
      <t>ケイカン</t>
    </rPh>
    <rPh sb="6" eb="9">
      <t>ブンカザイ</t>
    </rPh>
    <phoneticPr fontId="2"/>
  </si>
  <si>
    <t>【問３７】　郷土弘前の歴史と文化遺産に親しみを感じていますか（単一回答）</t>
    <rPh sb="1" eb="2">
      <t>トイ</t>
    </rPh>
    <rPh sb="6" eb="8">
      <t>キョウド</t>
    </rPh>
    <rPh sb="8" eb="10">
      <t>ヒロサキ</t>
    </rPh>
    <rPh sb="11" eb="13">
      <t>レキシ</t>
    </rPh>
    <rPh sb="14" eb="16">
      <t>ブンカ</t>
    </rPh>
    <rPh sb="16" eb="18">
      <t>イサン</t>
    </rPh>
    <rPh sb="19" eb="20">
      <t>シタ</t>
    </rPh>
    <rPh sb="23" eb="24">
      <t>カン</t>
    </rPh>
    <rPh sb="31" eb="33">
      <t>タンイツ</t>
    </rPh>
    <rPh sb="33" eb="35">
      <t>カイトウ</t>
    </rPh>
    <phoneticPr fontId="2"/>
  </si>
  <si>
    <t>【問３８】　文化財の公開・活用イベントなどに参加したことがありますか（単一回答）</t>
    <rPh sb="1" eb="2">
      <t>トイ</t>
    </rPh>
    <rPh sb="6" eb="9">
      <t>ブンカザイ</t>
    </rPh>
    <rPh sb="10" eb="12">
      <t>コウカイ</t>
    </rPh>
    <rPh sb="13" eb="15">
      <t>カツヨウ</t>
    </rPh>
    <rPh sb="22" eb="24">
      <t>サンカ</t>
    </rPh>
    <rPh sb="35" eb="37">
      <t>タンイツ</t>
    </rPh>
    <rPh sb="37" eb="39">
      <t>カイトウ</t>
    </rPh>
    <phoneticPr fontId="2"/>
  </si>
  <si>
    <t>【問４０】　弘前の景観の魅力について（単一回答）</t>
    <rPh sb="1" eb="2">
      <t>トイ</t>
    </rPh>
    <rPh sb="6" eb="8">
      <t>ヒロサキ</t>
    </rPh>
    <rPh sb="9" eb="11">
      <t>ケイカン</t>
    </rPh>
    <rPh sb="12" eb="14">
      <t>ミリョク</t>
    </rPh>
    <rPh sb="19" eb="21">
      <t>タンイツ</t>
    </rPh>
    <rPh sb="21" eb="23">
      <t>カイトウ</t>
    </rPh>
    <phoneticPr fontId="2"/>
  </si>
  <si>
    <t>【問４１】　弘前の景観保全の取組みについて重要だと思いますか（単一回答）</t>
    <rPh sb="1" eb="2">
      <t>トイ</t>
    </rPh>
    <rPh sb="6" eb="8">
      <t>ヒロサキ</t>
    </rPh>
    <rPh sb="9" eb="11">
      <t>ケイカン</t>
    </rPh>
    <rPh sb="11" eb="13">
      <t>ホゼン</t>
    </rPh>
    <rPh sb="14" eb="16">
      <t>トリク</t>
    </rPh>
    <rPh sb="21" eb="23">
      <t>ジュウヨウ</t>
    </rPh>
    <rPh sb="25" eb="26">
      <t>オモ</t>
    </rPh>
    <rPh sb="31" eb="33">
      <t>タンイツ</t>
    </rPh>
    <rPh sb="33" eb="35">
      <t>カイトウ</t>
    </rPh>
    <phoneticPr fontId="2"/>
  </si>
  <si>
    <t>１４　市民協働</t>
    <rPh sb="3" eb="5">
      <t>シミン</t>
    </rPh>
    <rPh sb="5" eb="7">
      <t>キョウドウ</t>
    </rPh>
    <phoneticPr fontId="2"/>
  </si>
  <si>
    <t>特にない</t>
    <rPh sb="0" eb="1">
      <t>トク</t>
    </rPh>
    <phoneticPr fontId="2"/>
  </si>
  <si>
    <t>集会施設</t>
    <rPh sb="0" eb="4">
      <t>シュウカイシセツ</t>
    </rPh>
    <phoneticPr fontId="2"/>
  </si>
  <si>
    <t>文化施設</t>
    <rPh sb="0" eb="4">
      <t>ブンカシセツ</t>
    </rPh>
    <phoneticPr fontId="2"/>
  </si>
  <si>
    <t>スポーツ施設</t>
    <rPh sb="4" eb="6">
      <t>シセツ</t>
    </rPh>
    <phoneticPr fontId="2"/>
  </si>
  <si>
    <t>市営住宅</t>
    <rPh sb="0" eb="4">
      <t>シエイジュウタク</t>
    </rPh>
    <phoneticPr fontId="2"/>
  </si>
  <si>
    <t>病院・診療所</t>
    <rPh sb="0" eb="2">
      <t>ビョウイン</t>
    </rPh>
    <rPh sb="3" eb="6">
      <t>シンリョウジョ</t>
    </rPh>
    <phoneticPr fontId="2"/>
  </si>
  <si>
    <t>【問５３】　公共施設を取り巻く厳しい状況の中で必要だと考える取り組みはありますか（２つまで）</t>
    <rPh sb="1" eb="2">
      <t>トイ</t>
    </rPh>
    <rPh sb="6" eb="8">
      <t>コウキョウ</t>
    </rPh>
    <rPh sb="8" eb="10">
      <t>シセツ</t>
    </rPh>
    <rPh sb="11" eb="12">
      <t>ト</t>
    </rPh>
    <rPh sb="13" eb="14">
      <t>マ</t>
    </rPh>
    <rPh sb="15" eb="16">
      <t>キビ</t>
    </rPh>
    <rPh sb="18" eb="20">
      <t>ジョウキョウ</t>
    </rPh>
    <rPh sb="21" eb="22">
      <t>ナカ</t>
    </rPh>
    <rPh sb="23" eb="25">
      <t>ヒツヨウ</t>
    </rPh>
    <rPh sb="27" eb="28">
      <t>カンガ</t>
    </rPh>
    <rPh sb="30" eb="31">
      <t>ト</t>
    </rPh>
    <rPh sb="32" eb="33">
      <t>ク</t>
    </rPh>
    <phoneticPr fontId="2"/>
  </si>
  <si>
    <t>施設の統合</t>
    <rPh sb="0" eb="2">
      <t>シセツ</t>
    </rPh>
    <rPh sb="3" eb="5">
      <t>トウゴウ</t>
    </rPh>
    <phoneticPr fontId="2"/>
  </si>
  <si>
    <t>老朽化施設の休廃止</t>
    <rPh sb="0" eb="3">
      <t>ロウキュウカ</t>
    </rPh>
    <rPh sb="3" eb="5">
      <t>シセツ</t>
    </rPh>
    <rPh sb="6" eb="7">
      <t>キュウ</t>
    </rPh>
    <rPh sb="7" eb="9">
      <t>ハイシ</t>
    </rPh>
    <phoneticPr fontId="2"/>
  </si>
  <si>
    <t>施設の売却</t>
    <rPh sb="0" eb="2">
      <t>シセツ</t>
    </rPh>
    <rPh sb="3" eb="5">
      <t>バイキャク</t>
    </rPh>
    <phoneticPr fontId="2"/>
  </si>
  <si>
    <t>施設使用料の値上げ</t>
    <rPh sb="0" eb="5">
      <t>シセツシヨウリョウ</t>
    </rPh>
    <rPh sb="6" eb="8">
      <t>ネア</t>
    </rPh>
    <phoneticPr fontId="2"/>
  </si>
  <si>
    <t>維持管理費の削減</t>
    <rPh sb="0" eb="5">
      <t>イジカンリヒ</t>
    </rPh>
    <rPh sb="6" eb="8">
      <t>サクゲン</t>
    </rPh>
    <phoneticPr fontId="2"/>
  </si>
  <si>
    <t>わからない</t>
    <phoneticPr fontId="2"/>
  </si>
  <si>
    <t>【問１２】　習慣的*にたばこを吸っていますか（単一回答）
　* 習慣的に吸っているとは、毎日吸う、または時々吸う日があることをいいます</t>
    <rPh sb="1" eb="2">
      <t>トイ</t>
    </rPh>
    <rPh sb="6" eb="9">
      <t>シュウカンテキ</t>
    </rPh>
    <rPh sb="15" eb="16">
      <t>ス</t>
    </rPh>
    <rPh sb="23" eb="25">
      <t>タンイツ</t>
    </rPh>
    <rPh sb="25" eb="27">
      <t>カイトウ</t>
    </rPh>
    <rPh sb="32" eb="35">
      <t>シュウカンテキ</t>
    </rPh>
    <rPh sb="36" eb="37">
      <t>ス</t>
    </rPh>
    <rPh sb="44" eb="46">
      <t>マイニチ</t>
    </rPh>
    <rPh sb="46" eb="47">
      <t>ス</t>
    </rPh>
    <rPh sb="52" eb="54">
      <t>トキドキ</t>
    </rPh>
    <rPh sb="54" eb="55">
      <t>ス</t>
    </rPh>
    <rPh sb="56" eb="57">
      <t>ヒ</t>
    </rPh>
    <phoneticPr fontId="2"/>
  </si>
  <si>
    <t>※問９で「４．どちらかといえばそう思わない」「５．そう思わない」を回答した方のみ</t>
    <rPh sb="1" eb="2">
      <t>トイ</t>
    </rPh>
    <rPh sb="17" eb="18">
      <t>オモ</t>
    </rPh>
    <rPh sb="27" eb="28">
      <t>オモ</t>
    </rPh>
    <rPh sb="33" eb="35">
      <t>カイトウ</t>
    </rPh>
    <rPh sb="37" eb="38">
      <t>カタ</t>
    </rPh>
    <phoneticPr fontId="2"/>
  </si>
  <si>
    <t>※問９で「1．そう思う」「2．どちらかといえばそう思う」を回答した方のみ</t>
    <rPh sb="1" eb="2">
      <t>トイ</t>
    </rPh>
    <rPh sb="9" eb="10">
      <t>オモ</t>
    </rPh>
    <rPh sb="25" eb="26">
      <t>オモ</t>
    </rPh>
    <rPh sb="29" eb="31">
      <t>カイトウ</t>
    </rPh>
    <rPh sb="33" eb="34">
      <t>カタ</t>
    </rPh>
    <phoneticPr fontId="2"/>
  </si>
  <si>
    <t>参加したくない</t>
    <rPh sb="0" eb="2">
      <t>サンカ</t>
    </rPh>
    <phoneticPr fontId="2"/>
  </si>
  <si>
    <t>１１　雪対策</t>
    <rPh sb="3" eb="4">
      <t>ユキ</t>
    </rPh>
    <rPh sb="4" eb="6">
      <t>タイサク</t>
    </rPh>
    <phoneticPr fontId="2"/>
  </si>
  <si>
    <t>【問２７】　冬期間における安全・安心な道路環境について（単一回答）</t>
    <rPh sb="1" eb="2">
      <t>トイ</t>
    </rPh>
    <rPh sb="6" eb="9">
      <t>トウキカン</t>
    </rPh>
    <rPh sb="13" eb="15">
      <t>アンゼン</t>
    </rPh>
    <rPh sb="16" eb="18">
      <t>アンシン</t>
    </rPh>
    <rPh sb="19" eb="21">
      <t>ドウロ</t>
    </rPh>
    <rPh sb="21" eb="23">
      <t>カンキョウ</t>
    </rPh>
    <rPh sb="28" eb="30">
      <t>タンイツ</t>
    </rPh>
    <rPh sb="30" eb="32">
      <t>カイトウ</t>
    </rPh>
    <phoneticPr fontId="2"/>
  </si>
  <si>
    <t>町内会などの掲示板</t>
    <rPh sb="8" eb="9">
      <t>イタ</t>
    </rPh>
    <phoneticPr fontId="2"/>
  </si>
  <si>
    <t>１5　その他</t>
    <rPh sb="5" eb="6">
      <t>タ</t>
    </rPh>
    <phoneticPr fontId="2"/>
  </si>
  <si>
    <t>※問４９で「1．住みよいと思う」を回答した方のみ</t>
    <rPh sb="1" eb="2">
      <t>トイ</t>
    </rPh>
    <rPh sb="8" eb="9">
      <t>ス</t>
    </rPh>
    <rPh sb="13" eb="14">
      <t>オモ</t>
    </rPh>
    <rPh sb="17" eb="19">
      <t>カイトウ</t>
    </rPh>
    <rPh sb="21" eb="22">
      <t>カタ</t>
    </rPh>
    <phoneticPr fontId="2"/>
  </si>
  <si>
    <t>※問49で「２．住みにくいと思う」を回答した方のみ</t>
    <rPh sb="8" eb="9">
      <t>ス</t>
    </rPh>
    <rPh sb="14" eb="15">
      <t>オモ</t>
    </rPh>
    <phoneticPr fontId="4"/>
  </si>
  <si>
    <t>※問４９で「２．住みにくいと思う」を回答した方のみ</t>
    <rPh sb="8" eb="9">
      <t>ス</t>
    </rPh>
    <rPh sb="14" eb="15">
      <t>オモ</t>
    </rPh>
    <phoneticPr fontId="4"/>
  </si>
  <si>
    <t>斎場
(火葬場）</t>
    <rPh sb="0" eb="2">
      <t>サイジョウ</t>
    </rPh>
    <rPh sb="4" eb="6">
      <t>カソウ</t>
    </rPh>
    <rPh sb="6" eb="7">
      <t>ジョウ</t>
    </rPh>
    <phoneticPr fontId="2"/>
  </si>
  <si>
    <t>保健・福祉
施設</t>
    <rPh sb="0" eb="2">
      <t>ホケン</t>
    </rPh>
    <rPh sb="3" eb="5">
      <t>フクシ</t>
    </rPh>
    <rPh sb="6" eb="8">
      <t>シセツ</t>
    </rPh>
    <phoneticPr fontId="2"/>
  </si>
  <si>
    <t>子育て支援
施設</t>
    <rPh sb="0" eb="2">
      <t>コソダ</t>
    </rPh>
    <rPh sb="3" eb="5">
      <t>シエン</t>
    </rPh>
    <rPh sb="6" eb="8">
      <t>シセツ</t>
    </rPh>
    <phoneticPr fontId="2"/>
  </si>
  <si>
    <t>学校・教育
施設</t>
    <rPh sb="0" eb="2">
      <t>ガッコウ</t>
    </rPh>
    <rPh sb="3" eb="5">
      <t>キョウイク</t>
    </rPh>
    <rPh sb="6" eb="8">
      <t>シセツ</t>
    </rPh>
    <phoneticPr fontId="2"/>
  </si>
  <si>
    <t>レクリエーション・観光
・余暇施設</t>
    <rPh sb="9" eb="11">
      <t>カンコウ</t>
    </rPh>
    <rPh sb="13" eb="15">
      <t>ヨカ</t>
    </rPh>
    <rPh sb="15" eb="17">
      <t>シセツ</t>
    </rPh>
    <phoneticPr fontId="2"/>
  </si>
  <si>
    <t>図書館・
博物館</t>
    <rPh sb="0" eb="3">
      <t>トショカン</t>
    </rPh>
    <rPh sb="5" eb="8">
      <t>ハクブツカン</t>
    </rPh>
    <phoneticPr fontId="2"/>
  </si>
  <si>
    <t>働く場が
少ない</t>
    <phoneticPr fontId="2"/>
  </si>
  <si>
    <t>芸術性・
文化性が低い</t>
    <phoneticPr fontId="2"/>
  </si>
  <si>
    <t>豊かな自然、みどりに
恵まれている</t>
    <phoneticPr fontId="2"/>
  </si>
  <si>
    <t>芸術性・
文化性が高い</t>
    <phoneticPr fontId="2"/>
  </si>
  <si>
    <t>弘前市
ホームページ</t>
    <phoneticPr fontId="2"/>
  </si>
  <si>
    <t>弘前市フェイスブック</t>
    <rPh sb="2" eb="3">
      <t>シ</t>
    </rPh>
    <phoneticPr fontId="2"/>
  </si>
  <si>
    <t>弘前市
ツイッター</t>
    <phoneticPr fontId="2"/>
  </si>
  <si>
    <t>参加するのが
おっくうである</t>
    <rPh sb="0" eb="2">
      <t>サンカ</t>
    </rPh>
    <phoneticPr fontId="4"/>
  </si>
  <si>
    <t>参加するための
交通手段がない</t>
    <rPh sb="0" eb="2">
      <t>サンカ</t>
    </rPh>
    <rPh sb="8" eb="10">
      <t>コウツウ</t>
    </rPh>
    <rPh sb="10" eb="12">
      <t>シュダン</t>
    </rPh>
    <phoneticPr fontId="2"/>
  </si>
  <si>
    <t>参加する時間が
ない</t>
    <rPh sb="0" eb="2">
      <t>サンカ</t>
    </rPh>
    <rPh sb="4" eb="6">
      <t>ジカン</t>
    </rPh>
    <phoneticPr fontId="2"/>
  </si>
  <si>
    <t>自室から
ほとんど
出ない</t>
    <rPh sb="0" eb="2">
      <t>ジシツ</t>
    </rPh>
    <rPh sb="10" eb="11">
      <t>デ</t>
    </rPh>
    <phoneticPr fontId="2"/>
  </si>
  <si>
    <t>子育て支援サービスや施設の数が
不十分</t>
    <phoneticPr fontId="2"/>
  </si>
  <si>
    <t>医療費の軽減に関する取り組みが
不十分</t>
    <phoneticPr fontId="2"/>
  </si>
  <si>
    <t>子育て支援サービスや施設の数が
充実している</t>
    <phoneticPr fontId="2"/>
  </si>
  <si>
    <t>65～69歳</t>
    <rPh sb="5" eb="6">
      <t>サイ</t>
    </rPh>
    <phoneticPr fontId="2"/>
  </si>
  <si>
    <t>60～64歳</t>
    <rPh sb="5" eb="6">
      <t>サイ</t>
    </rPh>
    <phoneticPr fontId="2"/>
  </si>
  <si>
    <t>　</t>
    <phoneticPr fontId="15"/>
  </si>
  <si>
    <t>問19l1、問19l2で「2.参加していない」「2.参加したくない」を回答した件数</t>
    <rPh sb="6" eb="7">
      <t>トイ</t>
    </rPh>
    <rPh sb="15" eb="17">
      <t>サンカ</t>
    </rPh>
    <rPh sb="26" eb="28">
      <t>サンカ</t>
    </rPh>
    <rPh sb="39" eb="41">
      <t>ケンスウ</t>
    </rPh>
    <phoneticPr fontId="2"/>
  </si>
  <si>
    <t>※問23-1に対する回答の構成比については、問23-1で回答した件数（1,540）を母数とします。</t>
    <rPh sb="22" eb="23">
      <t>トイ</t>
    </rPh>
    <rPh sb="28" eb="30">
      <t>カイトウ</t>
    </rPh>
    <rPh sb="32" eb="34">
      <t>ケンスウ</t>
    </rPh>
    <rPh sb="42" eb="44">
      <t>ボスウ</t>
    </rPh>
    <phoneticPr fontId="15"/>
  </si>
  <si>
    <t>※問23-2に対する回答の構成比については、問23-2で回答した件数（458）を母数とします。</t>
    <rPh sb="22" eb="23">
      <t>トイ</t>
    </rPh>
    <rPh sb="28" eb="30">
      <t>カイトウ</t>
    </rPh>
    <rPh sb="32" eb="34">
      <t>ケンスウ</t>
    </rPh>
    <rPh sb="40" eb="42">
      <t>ボスウ</t>
    </rPh>
    <phoneticPr fontId="15"/>
  </si>
  <si>
    <t>【問３９】　昨年度、弘前市の文化財（建造物・史跡・名勝）を訪れましたか（単一回答）</t>
    <rPh sb="1" eb="2">
      <t>トイ</t>
    </rPh>
    <rPh sb="6" eb="9">
      <t>サクネンド</t>
    </rPh>
    <rPh sb="10" eb="13">
      <t>ヒロサキシ</t>
    </rPh>
    <rPh sb="14" eb="17">
      <t>ブンカザイ</t>
    </rPh>
    <rPh sb="18" eb="21">
      <t>ケンゾウブツ</t>
    </rPh>
    <rPh sb="22" eb="24">
      <t>シセキ</t>
    </rPh>
    <rPh sb="25" eb="27">
      <t>メイショウ</t>
    </rPh>
    <rPh sb="29" eb="30">
      <t>オトズ</t>
    </rPh>
    <rPh sb="36" eb="38">
      <t>タンイツ</t>
    </rPh>
    <rPh sb="38" eb="40">
      <t>カイトウ</t>
    </rPh>
    <phoneticPr fontId="2"/>
  </si>
  <si>
    <t>※問9-1に対する回答の構成比については、問9で「1.そう思う」「2.どちらかといえばそう思う」
　と回答した件数（472）を母数とします。</t>
    <rPh sb="21" eb="22">
      <t>トイ</t>
    </rPh>
    <rPh sb="29" eb="30">
      <t>オモ</t>
    </rPh>
    <rPh sb="45" eb="46">
      <t>オモ</t>
    </rPh>
    <rPh sb="51" eb="53">
      <t>カイトウ</t>
    </rPh>
    <phoneticPr fontId="15"/>
  </si>
  <si>
    <t>※問9-2に対する回答の構成比については、問9で「4.どちらかといえばそう思わない」「5.そう思わない」
　と回答した件数（465）を母数とします。</t>
    <rPh sb="21" eb="22">
      <t>トイ</t>
    </rPh>
    <rPh sb="37" eb="38">
      <t>オモ</t>
    </rPh>
    <rPh sb="47" eb="48">
      <t>オモ</t>
    </rPh>
    <rPh sb="55" eb="57">
      <t>カイトウ</t>
    </rPh>
    <phoneticPr fontId="15"/>
  </si>
  <si>
    <t>※問19-3に対する回答の構成比については、問19-1で「2.参加していない」、
　問19-2で「2.参加したくない」と回答した件数（1,254）を母数とします。</t>
    <rPh sb="22" eb="23">
      <t>トイ</t>
    </rPh>
    <rPh sb="31" eb="33">
      <t>サンカ</t>
    </rPh>
    <rPh sb="42" eb="43">
      <t>トイ</t>
    </rPh>
    <rPh sb="51" eb="53">
      <t>サンカ</t>
    </rPh>
    <rPh sb="60" eb="62">
      <t>カイトウ</t>
    </rPh>
    <rPh sb="64" eb="66">
      <t>ケンスウ</t>
    </rPh>
    <rPh sb="74" eb="76">
      <t>ボスウ</t>
    </rPh>
    <phoneticPr fontId="15"/>
  </si>
  <si>
    <t>よく参加
（活用）する</t>
    <rPh sb="2" eb="4">
      <t>サンカ</t>
    </rPh>
    <rPh sb="6" eb="8">
      <t>カツヨウ</t>
    </rPh>
    <phoneticPr fontId="2"/>
  </si>
  <si>
    <t>ときどき参加
（活用）する</t>
    <rPh sb="4" eb="6">
      <t>サンカ</t>
    </rPh>
    <rPh sb="8" eb="10">
      <t>カツヨウ</t>
    </rPh>
    <phoneticPr fontId="2"/>
  </si>
  <si>
    <t>ほとんど参加
（活用）しない</t>
    <rPh sb="4" eb="6">
      <t>サンカ</t>
    </rPh>
    <rPh sb="8" eb="10">
      <t>カツヨウ</t>
    </rPh>
    <phoneticPr fontId="2"/>
  </si>
  <si>
    <t>参加（活用）
しない</t>
    <rPh sb="0" eb="2">
      <t>サンカ</t>
    </rPh>
    <rPh sb="3" eb="5">
      <t>カツヨウ</t>
    </rPh>
    <phoneticPr fontId="2"/>
  </si>
  <si>
    <t>参加（活用）
する</t>
    <rPh sb="0" eb="2">
      <t>サンカ</t>
    </rPh>
    <rPh sb="3" eb="5">
      <t>カツヨウ</t>
    </rPh>
    <phoneticPr fontId="2"/>
  </si>
  <si>
    <t>※問49-1に対する回答の構成比については、問49で「1.住みよいと思う」と回答した件数（1,352）を
　母数とします。</t>
    <rPh sb="22" eb="23">
      <t>トイ</t>
    </rPh>
    <rPh sb="29" eb="30">
      <t>ス</t>
    </rPh>
    <rPh sb="34" eb="35">
      <t>オモ</t>
    </rPh>
    <rPh sb="38" eb="40">
      <t>カイトウ</t>
    </rPh>
    <rPh sb="42" eb="44">
      <t>ケンスウ</t>
    </rPh>
    <rPh sb="54" eb="56">
      <t>ボスウ</t>
    </rPh>
    <phoneticPr fontId="15"/>
  </si>
  <si>
    <t>※問49-2に対する回答の構成比については、問49で「2.住みにくいと思う」と回答した件数（193）を
　母数とします。</t>
    <rPh sb="22" eb="23">
      <t>トイ</t>
    </rPh>
    <rPh sb="29" eb="30">
      <t>ス</t>
    </rPh>
    <rPh sb="35" eb="36">
      <t>オモ</t>
    </rPh>
    <rPh sb="39" eb="41">
      <t>カイトウ</t>
    </rPh>
    <rPh sb="43" eb="45">
      <t>ケンスウ</t>
    </rPh>
    <rPh sb="53" eb="55">
      <t>ボスウ</t>
    </rPh>
    <phoneticPr fontId="15"/>
  </si>
  <si>
    <t>【問３５】　あなたは、通勤・通学以外で市中心部へ１ヶ月あたり何回程度出かけていますか（単一回答）
　※市中心部とは、主に弘前駅前、土手町を指します。                        　　　　　</t>
    <rPh sb="1" eb="2">
      <t>トイ</t>
    </rPh>
    <rPh sb="11" eb="13">
      <t>ツウキン</t>
    </rPh>
    <rPh sb="14" eb="16">
      <t>ツウガク</t>
    </rPh>
    <rPh sb="16" eb="18">
      <t>イガイ</t>
    </rPh>
    <rPh sb="19" eb="20">
      <t>シ</t>
    </rPh>
    <rPh sb="20" eb="23">
      <t>チュウシンブ</t>
    </rPh>
    <rPh sb="26" eb="27">
      <t>ゲツ</t>
    </rPh>
    <rPh sb="30" eb="32">
      <t>ナンカイ</t>
    </rPh>
    <rPh sb="32" eb="34">
      <t>テイド</t>
    </rPh>
    <rPh sb="51" eb="52">
      <t>シ</t>
    </rPh>
    <rPh sb="52" eb="55">
      <t>チュウシンブ</t>
    </rPh>
    <rPh sb="58" eb="59">
      <t>オモ</t>
    </rPh>
    <rPh sb="60" eb="62">
      <t>ヒロサキ</t>
    </rPh>
    <rPh sb="62" eb="64">
      <t>エキマエ</t>
    </rPh>
    <rPh sb="65" eb="68">
      <t>ドテマチ</t>
    </rPh>
    <rPh sb="69" eb="70">
      <t>サ</t>
    </rPh>
    <phoneticPr fontId="2"/>
  </si>
  <si>
    <t>【問２５】　災害等に対する取り組み（防災訓練、災害時の市の体制、市民への防災啓発など）について
　　　　　（単一回答）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54" eb="56">
      <t>タンイツ</t>
    </rPh>
    <rPh sb="56" eb="58">
      <t>カイトウ</t>
    </rPh>
    <phoneticPr fontId="2"/>
  </si>
  <si>
    <t>【問２３－２】　埋葬方法について今後の予定をお答えください（単一回答）
　　　　　※お墓を持っていない方のみ</t>
    <rPh sb="1" eb="2">
      <t>トイ</t>
    </rPh>
    <rPh sb="8" eb="12">
      <t>マイソウホウホウ</t>
    </rPh>
    <phoneticPr fontId="2"/>
  </si>
  <si>
    <t>【問23-1】　お持ちのお墓の管理について今後の予定をお答えください（単一回答）
　　　　　※お墓を持っている方のみ</t>
    <rPh sb="1" eb="2">
      <t>トイ</t>
    </rPh>
    <rPh sb="48" eb="49">
      <t>ハカ</t>
    </rPh>
    <rPh sb="50" eb="51">
      <t>モ</t>
    </rPh>
    <rPh sb="55" eb="56">
      <t>カタ</t>
    </rPh>
    <phoneticPr fontId="2"/>
  </si>
  <si>
    <t>【問２１】　地域産業の活性化、中心市街地などの賑わい創出や地元生産品の消費拡大など、市の商工業振興に
　　　　　ついて（単一回答）</t>
    <rPh sb="1" eb="2">
      <t>トイ</t>
    </rPh>
    <rPh sb="6" eb="8">
      <t>チイキ</t>
    </rPh>
    <rPh sb="8" eb="10">
      <t>サンギョウ</t>
    </rPh>
    <rPh sb="11" eb="14">
      <t>カッセイカ</t>
    </rPh>
    <rPh sb="15" eb="17">
      <t>チュウシン</t>
    </rPh>
    <rPh sb="17" eb="20">
      <t>シガイチ</t>
    </rPh>
    <rPh sb="23" eb="24">
      <t>ニギ</t>
    </rPh>
    <rPh sb="26" eb="28">
      <t>ソウシュツ</t>
    </rPh>
    <rPh sb="29" eb="31">
      <t>ジモト</t>
    </rPh>
    <rPh sb="31" eb="34">
      <t>セイサンヒン</t>
    </rPh>
    <rPh sb="35" eb="37">
      <t>ショウヒ</t>
    </rPh>
    <rPh sb="37" eb="39">
      <t>カクダイ</t>
    </rPh>
    <rPh sb="42" eb="43">
      <t>シ</t>
    </rPh>
    <rPh sb="44" eb="46">
      <t>ショウコウ</t>
    </rPh>
    <rPh sb="46" eb="47">
      <t>ギョウ</t>
    </rPh>
    <rPh sb="47" eb="49">
      <t>シンコウ</t>
    </rPh>
    <rPh sb="60" eb="62">
      <t>タンイツ</t>
    </rPh>
    <rPh sb="62" eb="64">
      <t>カイトウ</t>
    </rPh>
    <phoneticPr fontId="2"/>
  </si>
  <si>
    <t>【問１９－１】　介護予防事業のための活動（ヒロロほかで実施している高齢者健康トレーニング教室や高齢者が
　　　　　集うことができるふれあいの居場所など）に参加していますか（単一回答）
　　　　　※６５歳以上の方のみ</t>
    <rPh sb="1" eb="2">
      <t>トイ</t>
    </rPh>
    <rPh sb="8" eb="10">
      <t>カイゴ</t>
    </rPh>
    <rPh sb="10" eb="12">
      <t>ヨボウ</t>
    </rPh>
    <rPh sb="12" eb="14">
      <t>ジギョウ</t>
    </rPh>
    <rPh sb="27" eb="29">
      <t>ジッシ</t>
    </rPh>
    <rPh sb="33" eb="36">
      <t>コウレイシャ</t>
    </rPh>
    <rPh sb="36" eb="38">
      <t>ケンコウ</t>
    </rPh>
    <rPh sb="44" eb="46">
      <t>キョウシツ</t>
    </rPh>
    <rPh sb="47" eb="50">
      <t>コウレイシャ</t>
    </rPh>
    <rPh sb="57" eb="58">
      <t>ツド</t>
    </rPh>
    <rPh sb="70" eb="73">
      <t>イバショ</t>
    </rPh>
    <rPh sb="77" eb="79">
      <t>サンカ</t>
    </rPh>
    <rPh sb="86" eb="88">
      <t>タンイツ</t>
    </rPh>
    <rPh sb="88" eb="90">
      <t>カイトウ</t>
    </rPh>
    <phoneticPr fontId="2"/>
  </si>
  <si>
    <t>【問１９－２】　６５歳以上になった際には、介護予防事業のための活動（ヒロロほかで実施している高齢者
　　　　　健康トレーニング教室や高齢者が集うことができるふれあいの居場所など）に参加したいと思いま
　　　　　すか（単一回答）
　　　　　※６５歳未満の方のみ</t>
    <rPh sb="1" eb="2">
      <t>トイ</t>
    </rPh>
    <rPh sb="10" eb="11">
      <t>サイ</t>
    </rPh>
    <rPh sb="11" eb="13">
      <t>イジョウ</t>
    </rPh>
    <rPh sb="17" eb="18">
      <t>サイ</t>
    </rPh>
    <rPh sb="21" eb="23">
      <t>カイゴ</t>
    </rPh>
    <rPh sb="23" eb="25">
      <t>ヨボウ</t>
    </rPh>
    <rPh sb="25" eb="27">
      <t>ジギョウ</t>
    </rPh>
    <rPh sb="40" eb="42">
      <t>ジッシ</t>
    </rPh>
    <rPh sb="46" eb="49">
      <t>コウレイシャ</t>
    </rPh>
    <rPh sb="55" eb="57">
      <t>ケンコウ</t>
    </rPh>
    <rPh sb="63" eb="65">
      <t>キョウシツ</t>
    </rPh>
    <rPh sb="66" eb="69">
      <t>コウレイシャ</t>
    </rPh>
    <rPh sb="70" eb="71">
      <t>ツド</t>
    </rPh>
    <rPh sb="83" eb="86">
      <t>イバショ</t>
    </rPh>
    <rPh sb="90" eb="92">
      <t>サンカ</t>
    </rPh>
    <rPh sb="96" eb="97">
      <t>オモ</t>
    </rPh>
    <rPh sb="108" eb="110">
      <t>タンイツ</t>
    </rPh>
    <rPh sb="110" eb="112">
      <t>カイトウ</t>
    </rPh>
    <phoneticPr fontId="2"/>
  </si>
  <si>
    <t>※問19－2に対する回答の構成比については、65歳未満と回答した
　件数（1,375）を　母数とします。</t>
    <phoneticPr fontId="15"/>
  </si>
  <si>
    <t>※問19－1に対する回答の構成比については、65歳以上と回答した
　件数（779）を母数とします。</t>
    <phoneticPr fontId="15"/>
  </si>
  <si>
    <t>【問６】　弘前市の子どもにとって学習しやすい教育環境（教育に関する取り組みや学校施設など）だと
　　　　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52" eb="53">
      <t>オモ</t>
    </rPh>
    <rPh sb="58" eb="60">
      <t>タンイツ</t>
    </rPh>
    <rPh sb="60" eb="62">
      <t>カイトウ</t>
    </rPh>
    <phoneticPr fontId="2"/>
  </si>
  <si>
    <t>【問５】　町会や公民館、学校やPTA・NPO・ボランティア団体、企業などが行う地域の活動やイベントに
　　　　参加していますか（単一回答）</t>
    <rPh sb="1" eb="2">
      <t>トイ</t>
    </rPh>
    <rPh sb="5" eb="7">
      <t>チョウカイ</t>
    </rPh>
    <rPh sb="8" eb="11">
      <t>コウミンカン</t>
    </rPh>
    <rPh sb="12" eb="14">
      <t>ガッコウ</t>
    </rPh>
    <rPh sb="29" eb="31">
      <t>ダンタイ</t>
    </rPh>
    <rPh sb="32" eb="34">
      <t>キギョウ</t>
    </rPh>
    <rPh sb="37" eb="38">
      <t>オコナ</t>
    </rPh>
    <rPh sb="39" eb="41">
      <t>チイキ</t>
    </rPh>
    <rPh sb="42" eb="44">
      <t>カツドウ</t>
    </rPh>
    <rPh sb="55" eb="57">
      <t>サンカ</t>
    </rPh>
    <rPh sb="64" eb="66">
      <t>タンイツ</t>
    </rPh>
    <rPh sb="66" eb="68">
      <t>カイトウ</t>
    </rPh>
    <phoneticPr fontId="2"/>
  </si>
  <si>
    <t>【問４】　年１回以上個人やグループで趣味、スポーツ、文化等に関する活動（生涯学習活動）をしていますか
　　　　（単一回答）</t>
    <rPh sb="1" eb="2">
      <t>トイ</t>
    </rPh>
    <rPh sb="5" eb="6">
      <t>ネン</t>
    </rPh>
    <rPh sb="7" eb="8">
      <t>カイ</t>
    </rPh>
    <rPh sb="8" eb="10">
      <t>イジョウ</t>
    </rPh>
    <rPh sb="10" eb="12">
      <t>コジン</t>
    </rPh>
    <rPh sb="18" eb="20">
      <t>シュミ</t>
    </rPh>
    <rPh sb="26" eb="28">
      <t>ブンカ</t>
    </rPh>
    <rPh sb="28" eb="29">
      <t>トウ</t>
    </rPh>
    <rPh sb="30" eb="31">
      <t>カン</t>
    </rPh>
    <rPh sb="33" eb="35">
      <t>カツドウ</t>
    </rPh>
    <rPh sb="36" eb="38">
      <t>ショウガイ</t>
    </rPh>
    <rPh sb="38" eb="40">
      <t>ガクシュウ</t>
    </rPh>
    <rPh sb="40" eb="42">
      <t>カツドウ</t>
    </rPh>
    <rPh sb="56" eb="58">
      <t>タンイツ</t>
    </rPh>
    <rPh sb="58" eb="60">
      <t>カイトウ</t>
    </rPh>
    <phoneticPr fontId="2"/>
  </si>
  <si>
    <t>【問２】　子どもの登下校時にあいさつや言葉をかける運動に参加するなど、地域の子どもの見守りを意識して
　　　　いますか（単一回答）</t>
    <rPh sb="1" eb="2">
      <t>トイ</t>
    </rPh>
    <rPh sb="5" eb="6">
      <t>コ</t>
    </rPh>
    <rPh sb="9" eb="12">
      <t>トウゲコウ</t>
    </rPh>
    <rPh sb="12" eb="13">
      <t>ジ</t>
    </rPh>
    <rPh sb="19" eb="21">
      <t>コトバ</t>
    </rPh>
    <rPh sb="25" eb="27">
      <t>ウンドウ</t>
    </rPh>
    <rPh sb="28" eb="30">
      <t>サンカ</t>
    </rPh>
    <rPh sb="35" eb="37">
      <t>チイキ</t>
    </rPh>
    <rPh sb="38" eb="39">
      <t>コ</t>
    </rPh>
    <rPh sb="42" eb="44">
      <t>ミマモ</t>
    </rPh>
    <rPh sb="46" eb="48">
      <t>イシキ</t>
    </rPh>
    <rPh sb="60" eb="62">
      <t>タンイツ</t>
    </rPh>
    <rPh sb="62" eb="64">
      <t>カイトウ</t>
    </rPh>
    <phoneticPr fontId="2"/>
  </si>
  <si>
    <t>【問４２】　市民・町会・学生・企業等・行政がお互いに連携し、協力し合いながらまちづくりに取り組んで
　　　　　いると思いますか（単一回答）</t>
    <rPh sb="1" eb="2">
      <t>トイ</t>
    </rPh>
    <rPh sb="6" eb="8">
      <t>シミン</t>
    </rPh>
    <rPh sb="9" eb="11">
      <t>チョウカイ</t>
    </rPh>
    <rPh sb="12" eb="14">
      <t>ガクセイ</t>
    </rPh>
    <rPh sb="15" eb="17">
      <t>キギョウ</t>
    </rPh>
    <rPh sb="17" eb="18">
      <t>トウ</t>
    </rPh>
    <rPh sb="19" eb="21">
      <t>ギョウセイ</t>
    </rPh>
    <rPh sb="23" eb="24">
      <t>タガ</t>
    </rPh>
    <rPh sb="26" eb="28">
      <t>レンケイ</t>
    </rPh>
    <rPh sb="30" eb="32">
      <t>キョウリョク</t>
    </rPh>
    <rPh sb="33" eb="34">
      <t>ア</t>
    </rPh>
    <rPh sb="44" eb="45">
      <t>ト</t>
    </rPh>
    <rPh sb="46" eb="47">
      <t>ク</t>
    </rPh>
    <rPh sb="58" eb="59">
      <t>オモ</t>
    </rPh>
    <rPh sb="64" eb="66">
      <t>タンイツ</t>
    </rPh>
    <rPh sb="66" eb="68">
      <t>カイトウ</t>
    </rPh>
    <phoneticPr fontId="2"/>
  </si>
  <si>
    <t>【問４３】　大学が実施する公開講座や学園祭などへの参加、教員や学生との交流、図書館等の施設などを活用
　　　　　していますか（単一回答）</t>
    <rPh sb="1" eb="2">
      <t>トイ</t>
    </rPh>
    <rPh sb="6" eb="8">
      <t>ダイガク</t>
    </rPh>
    <rPh sb="9" eb="11">
      <t>ジッシ</t>
    </rPh>
    <rPh sb="13" eb="15">
      <t>コウカイ</t>
    </rPh>
    <rPh sb="15" eb="17">
      <t>コウザ</t>
    </rPh>
    <rPh sb="18" eb="21">
      <t>ガクエンサイ</t>
    </rPh>
    <rPh sb="25" eb="27">
      <t>サンカ</t>
    </rPh>
    <rPh sb="28" eb="30">
      <t>キョウイン</t>
    </rPh>
    <rPh sb="31" eb="33">
      <t>ガクセイ</t>
    </rPh>
    <rPh sb="35" eb="37">
      <t>コウリュウ</t>
    </rPh>
    <rPh sb="38" eb="41">
      <t>トショカン</t>
    </rPh>
    <rPh sb="41" eb="42">
      <t>トウ</t>
    </rPh>
    <rPh sb="43" eb="45">
      <t>シセツ</t>
    </rPh>
    <rPh sb="48" eb="50">
      <t>カツヨウ</t>
    </rPh>
    <rPh sb="63" eb="65">
      <t>タンイツ</t>
    </rPh>
    <rPh sb="65" eb="67">
      <t>カイトウ</t>
    </rPh>
    <phoneticPr fontId="2"/>
  </si>
  <si>
    <t>【問４４】　「アイデアポスト」、「市政懇談会」、「出前講座」、各種会議や意見交換会など、市民が意見や
　　　　　提案を伝える広聴の機会について（単一回答）</t>
    <rPh sb="1" eb="2">
      <t>トイ</t>
    </rPh>
    <rPh sb="17" eb="19">
      <t>シセイ</t>
    </rPh>
    <rPh sb="19" eb="22">
      <t>コンダンカイ</t>
    </rPh>
    <rPh sb="25" eb="27">
      <t>デマエ</t>
    </rPh>
    <rPh sb="27" eb="29">
      <t>コウザ</t>
    </rPh>
    <rPh sb="31" eb="33">
      <t>カクシュ</t>
    </rPh>
    <rPh sb="33" eb="35">
      <t>カイギ</t>
    </rPh>
    <rPh sb="36" eb="38">
      <t>イケン</t>
    </rPh>
    <rPh sb="38" eb="41">
      <t>コウカンカイ</t>
    </rPh>
    <rPh sb="44" eb="46">
      <t>シミン</t>
    </rPh>
    <rPh sb="47" eb="49">
      <t>イケン</t>
    </rPh>
    <rPh sb="56" eb="58">
      <t>テイアン</t>
    </rPh>
    <rPh sb="59" eb="60">
      <t>ツタ</t>
    </rPh>
    <rPh sb="62" eb="64">
      <t>コウチョウ</t>
    </rPh>
    <rPh sb="65" eb="67">
      <t>キカイ</t>
    </rPh>
    <rPh sb="72" eb="74">
      <t>タンイツ</t>
    </rPh>
    <rPh sb="74" eb="76">
      <t>カイトウ</t>
    </rPh>
    <phoneticPr fontId="2"/>
  </si>
  <si>
    <t>【問４５】　「広報ひろさき」、「市ホームページ」、「フェイスブック」、「出前講座」など市民に広く
　　　　　市政情報を提供する広報活動について（単一回答）</t>
    <rPh sb="1" eb="2">
      <t>トイ</t>
    </rPh>
    <rPh sb="7" eb="9">
      <t>コウホウ</t>
    </rPh>
    <rPh sb="16" eb="17">
      <t>シ</t>
    </rPh>
    <rPh sb="36" eb="38">
      <t>デマエ</t>
    </rPh>
    <rPh sb="38" eb="40">
      <t>コウザ</t>
    </rPh>
    <rPh sb="43" eb="45">
      <t>シミン</t>
    </rPh>
    <rPh sb="46" eb="47">
      <t>ヒロ</t>
    </rPh>
    <rPh sb="54" eb="56">
      <t>シセイ</t>
    </rPh>
    <rPh sb="56" eb="58">
      <t>ジョウホウ</t>
    </rPh>
    <rPh sb="59" eb="61">
      <t>テイキョウ</t>
    </rPh>
    <rPh sb="63" eb="65">
      <t>コウホウ</t>
    </rPh>
    <rPh sb="65" eb="67">
      <t>カツドウ</t>
    </rPh>
    <rPh sb="72" eb="74">
      <t>タンイツ</t>
    </rPh>
    <rPh sb="74" eb="76">
      <t>カイトウ</t>
    </rPh>
    <phoneticPr fontId="2"/>
  </si>
  <si>
    <t>【問５１】　市では、医療や福祉、産業、観光など、さまざまな分野で近隣市町村と連携して取り組んでいると
　　　　　思いますか（単一回答）</t>
    <rPh sb="1" eb="2">
      <t>トイ</t>
    </rPh>
    <rPh sb="6" eb="7">
      <t>シ</t>
    </rPh>
    <rPh sb="10" eb="12">
      <t>イリョウ</t>
    </rPh>
    <rPh sb="13" eb="15">
      <t>フクシ</t>
    </rPh>
    <rPh sb="16" eb="18">
      <t>サンギョウ</t>
    </rPh>
    <rPh sb="19" eb="21">
      <t>カンコウ</t>
    </rPh>
    <rPh sb="29" eb="31">
      <t>ブンヤ</t>
    </rPh>
    <rPh sb="32" eb="34">
      <t>キンリン</t>
    </rPh>
    <rPh sb="34" eb="37">
      <t>シチョウソン</t>
    </rPh>
    <rPh sb="38" eb="40">
      <t>レンケイ</t>
    </rPh>
    <rPh sb="42" eb="43">
      <t>ト</t>
    </rPh>
    <rPh sb="44" eb="45">
      <t>ク</t>
    </rPh>
    <rPh sb="56" eb="57">
      <t>オモ</t>
    </rPh>
    <rPh sb="62" eb="64">
      <t>タンイツ</t>
    </rPh>
    <rPh sb="64" eb="66">
      <t>カイトウ</t>
    </rPh>
    <phoneticPr fontId="2"/>
  </si>
  <si>
    <t>【問５２】　公共施設の老朽化が進み、財政状況も厳しくなる中で、これからも維持し続けてほしい公共施設は
　　　　　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45" eb="49">
      <t>コウキョウシセツ</t>
    </rPh>
    <phoneticPr fontId="2"/>
  </si>
  <si>
    <t>【問５２】　公共施設の老朽化が進み、財政状況も厳しくなる中で、これからも維持し続けてほしい
　　　　　公共施設はありますか（３つまで）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51" eb="55">
      <t>コウキョウシセツ</t>
    </rPh>
    <phoneticPr fontId="2"/>
  </si>
  <si>
    <t>※問１９－１または問１９－２で「２．参加していない」「２．参加したくない」と　答えた方のみ</t>
    <rPh sb="1" eb="2">
      <t>トイ</t>
    </rPh>
    <rPh sb="9" eb="10">
      <t>トイ</t>
    </rPh>
    <rPh sb="18" eb="20">
      <t>サンカ</t>
    </rPh>
    <rPh sb="29" eb="31">
      <t>サンカ</t>
    </rPh>
    <rPh sb="39" eb="40">
      <t>コタ</t>
    </rPh>
    <rPh sb="42" eb="43">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</si>
</sst>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0%"/>
    <numFmt numFmtId="177" formatCode="#,##0.0"/>
    <numFmt numFmtId="178" formatCode="0.0"/>
    <numFmt numFmtId="179" formatCode="#,##0.0;[Red]\-#,##0.0"/>
    <numFmt numFmtId="180" formatCode="0.0_ "/>
  </numFmts>
  <fonts count="2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HG丸ｺﾞｼｯｸM-PRO"/>
      <family val="3"/>
      <charset val="128"/>
    </font>
    <font>
      <sz val="9"/>
      <name val="ＭＳ Ｐゴシック"/>
      <family val="3"/>
      <charset val="128"/>
    </font>
    <font>
      <sz val="11"/>
      <name val="ＭＳ Ｐゴシック"/>
      <family val="3"/>
      <charset val="128"/>
    </font>
    <font>
      <sz val="10"/>
      <name val="HG丸ｺﾞｼｯｸM-PRO"/>
      <family val="3"/>
      <charset val="128"/>
    </font>
    <font>
      <sz val="10"/>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
      <sz val="9"/>
      <name val="ＭＳ Ｐゴシック"/>
      <family val="3"/>
      <charset val="128"/>
      <scheme val="minor"/>
    </font>
    <font>
      <sz val="6"/>
      <name val="ＭＳ Ｐゴシック"/>
      <family val="3"/>
      <charset val="128"/>
      <scheme val="minor"/>
    </font>
    <font>
      <sz val="5"/>
      <name val="ＭＳ Ｐゴシック"/>
      <family val="3"/>
      <charset val="128"/>
    </font>
    <font>
      <sz val="7"/>
      <name val="ＭＳ Ｐゴシック"/>
      <family val="3"/>
      <charset val="128"/>
    </font>
    <font>
      <sz val="9"/>
      <color rgb="FFFF0000"/>
      <name val="ＭＳ Ｐゴシック"/>
      <family val="3"/>
      <charset val="128"/>
    </font>
    <font>
      <sz val="9"/>
      <name val="HG丸ｺﾞｼｯｸM-PRO"/>
      <family val="3"/>
      <charset val="128"/>
    </font>
    <font>
      <b/>
      <sz val="10"/>
      <name val="HG丸ｺﾞｼｯｸM-PRO"/>
      <family val="3"/>
      <charset val="128"/>
    </font>
    <font>
      <sz val="5.5"/>
      <name val="ＭＳ Ｐゴシック"/>
      <family val="3"/>
      <charset val="128"/>
    </font>
    <font>
      <sz val="12"/>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thin">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263">
    <xf numFmtId="0" fontId="0" fillId="0" borderId="0" xfId="0">
      <alignment vertical="center"/>
    </xf>
    <xf numFmtId="0" fontId="7" fillId="0" borderId="0" xfId="2" applyFont="1">
      <alignment vertical="center"/>
    </xf>
    <xf numFmtId="0" fontId="8" fillId="0" borderId="0" xfId="2" applyFont="1">
      <alignment vertical="center"/>
    </xf>
    <xf numFmtId="0" fontId="10" fillId="0" borderId="0" xfId="2" applyFont="1">
      <alignment vertical="center"/>
    </xf>
    <xf numFmtId="0" fontId="7" fillId="0" borderId="8" xfId="2" applyFont="1" applyFill="1" applyBorder="1" applyAlignment="1" applyProtection="1">
      <alignment horizontal="center" vertical="center" textRotation="255" wrapText="1"/>
      <protection hidden="1"/>
    </xf>
    <xf numFmtId="0" fontId="7" fillId="0" borderId="20" xfId="2" applyFont="1" applyFill="1" applyBorder="1" applyAlignment="1" applyProtection="1">
      <alignment horizontal="center" vertical="center" textRotation="255" wrapText="1"/>
      <protection hidden="1"/>
    </xf>
    <xf numFmtId="0" fontId="7" fillId="0" borderId="0" xfId="2" applyFont="1" applyAlignment="1">
      <alignment vertical="center" textRotation="255"/>
    </xf>
    <xf numFmtId="38" fontId="7" fillId="0" borderId="59" xfId="5" applyFont="1" applyFill="1" applyBorder="1">
      <alignment vertical="center"/>
    </xf>
    <xf numFmtId="38" fontId="7" fillId="0" borderId="53" xfId="5" applyFont="1" applyFill="1" applyBorder="1">
      <alignment vertical="center"/>
    </xf>
    <xf numFmtId="38" fontId="7" fillId="0" borderId="54" xfId="5" applyFont="1" applyFill="1" applyBorder="1">
      <alignment vertical="center"/>
    </xf>
    <xf numFmtId="38" fontId="7" fillId="0" borderId="55" xfId="5" applyFont="1" applyFill="1" applyBorder="1">
      <alignment vertical="center"/>
    </xf>
    <xf numFmtId="3" fontId="11" fillId="0" borderId="0" xfId="2" applyNumberFormat="1" applyFont="1">
      <alignment vertical="center"/>
    </xf>
    <xf numFmtId="178" fontId="7" fillId="2" borderId="2" xfId="1" applyNumberFormat="1" applyFont="1" applyFill="1" applyBorder="1">
      <alignment vertical="center"/>
    </xf>
    <xf numFmtId="178" fontId="7" fillId="2" borderId="38" xfId="1" applyNumberFormat="1" applyFont="1" applyFill="1" applyBorder="1">
      <alignment vertical="center"/>
    </xf>
    <xf numFmtId="178" fontId="7" fillId="3" borderId="10" xfId="1" applyNumberFormat="1" applyFont="1" applyFill="1" applyBorder="1">
      <alignment vertical="center"/>
    </xf>
    <xf numFmtId="178" fontId="7" fillId="3" borderId="2" xfId="1" applyNumberFormat="1" applyFont="1" applyFill="1" applyBorder="1">
      <alignment vertical="center"/>
    </xf>
    <xf numFmtId="178" fontId="7" fillId="3" borderId="28" xfId="1" applyNumberFormat="1" applyFont="1" applyFill="1" applyBorder="1">
      <alignment vertical="center"/>
    </xf>
    <xf numFmtId="38" fontId="7" fillId="0" borderId="59" xfId="5" applyFont="1" applyFill="1" applyBorder="1" applyAlignment="1">
      <alignment horizontal="right" vertical="center"/>
    </xf>
    <xf numFmtId="178" fontId="7" fillId="3" borderId="44" xfId="1" applyNumberFormat="1" applyFont="1" applyFill="1" applyBorder="1">
      <alignment vertical="center"/>
    </xf>
    <xf numFmtId="178" fontId="7" fillId="3" borderId="43" xfId="1" applyNumberFormat="1" applyFont="1" applyFill="1" applyBorder="1">
      <alignment vertical="center"/>
    </xf>
    <xf numFmtId="0" fontId="12" fillId="0" borderId="44" xfId="0" applyFont="1" applyBorder="1" applyAlignment="1" applyProtection="1">
      <alignment horizontal="right" vertical="center" shrinkToFit="1"/>
      <protection locked="0"/>
    </xf>
    <xf numFmtId="38" fontId="7" fillId="0" borderId="46" xfId="5" applyFont="1" applyFill="1" applyBorder="1">
      <alignment vertical="center"/>
    </xf>
    <xf numFmtId="38" fontId="7" fillId="0" borderId="62" xfId="5" applyFont="1" applyFill="1" applyBorder="1">
      <alignment vertical="center"/>
    </xf>
    <xf numFmtId="38" fontId="7" fillId="0" borderId="44" xfId="5" applyFont="1" applyFill="1" applyBorder="1">
      <alignment vertical="center"/>
    </xf>
    <xf numFmtId="38" fontId="7" fillId="0" borderId="43" xfId="5" applyFont="1" applyFill="1" applyBorder="1">
      <alignment vertical="center"/>
    </xf>
    <xf numFmtId="178" fontId="7" fillId="2" borderId="18" xfId="1" applyNumberFormat="1" applyFont="1" applyFill="1" applyBorder="1" applyAlignment="1">
      <alignment horizontal="right" vertical="center"/>
    </xf>
    <xf numFmtId="178" fontId="7" fillId="2" borderId="7" xfId="1" applyNumberFormat="1" applyFont="1" applyFill="1" applyBorder="1" applyAlignment="1">
      <alignment horizontal="right" vertical="center"/>
    </xf>
    <xf numFmtId="178" fontId="7" fillId="0" borderId="46" xfId="1" applyNumberFormat="1" applyFont="1" applyFill="1" applyBorder="1">
      <alignment vertical="center"/>
    </xf>
    <xf numFmtId="38" fontId="7" fillId="0" borderId="47" xfId="5" applyFont="1" applyFill="1" applyBorder="1">
      <alignment vertical="center"/>
    </xf>
    <xf numFmtId="178" fontId="7" fillId="2" borderId="15" xfId="1" applyNumberFormat="1" applyFont="1" applyFill="1" applyBorder="1" applyAlignment="1">
      <alignment horizontal="right" vertical="center"/>
    </xf>
    <xf numFmtId="178" fontId="7" fillId="2" borderId="5" xfId="1" applyNumberFormat="1" applyFont="1" applyFill="1" applyBorder="1" applyAlignment="1">
      <alignment horizontal="right" vertical="center"/>
    </xf>
    <xf numFmtId="178" fontId="7" fillId="3" borderId="52" xfId="1" applyNumberFormat="1" applyFont="1" applyFill="1" applyBorder="1">
      <alignment vertical="center"/>
    </xf>
    <xf numFmtId="0" fontId="12" fillId="0" borderId="59" xfId="0" applyFont="1" applyBorder="1" applyAlignment="1" applyProtection="1">
      <alignment horizontal="right" vertical="center" shrinkToFit="1"/>
      <protection locked="0"/>
    </xf>
    <xf numFmtId="178" fontId="7" fillId="2" borderId="2" xfId="1" applyNumberFormat="1" applyFont="1" applyFill="1" applyBorder="1" applyAlignment="1">
      <alignment horizontal="right" vertical="center"/>
    </xf>
    <xf numFmtId="178" fontId="7" fillId="2" borderId="38" xfId="1" applyNumberFormat="1" applyFont="1" applyFill="1" applyBorder="1" applyAlignment="1">
      <alignment horizontal="right" vertical="center"/>
    </xf>
    <xf numFmtId="178" fontId="7" fillId="3" borderId="48" xfId="1" applyNumberFormat="1" applyFont="1" applyFill="1" applyBorder="1">
      <alignment vertical="center"/>
    </xf>
    <xf numFmtId="0" fontId="12" fillId="0" borderId="56" xfId="0" applyFont="1" applyBorder="1" applyAlignment="1" applyProtection="1">
      <alignment horizontal="right" vertical="center" shrinkToFit="1"/>
      <protection locked="0"/>
    </xf>
    <xf numFmtId="178" fontId="7" fillId="2" borderId="31" xfId="1" applyNumberFormat="1" applyFont="1" applyFill="1" applyBorder="1" applyAlignment="1">
      <alignment horizontal="right" vertical="center"/>
    </xf>
    <xf numFmtId="178" fontId="7" fillId="3" borderId="47" xfId="1" applyNumberFormat="1" applyFont="1" applyFill="1" applyBorder="1">
      <alignment vertical="center"/>
    </xf>
    <xf numFmtId="178" fontId="7" fillId="2" borderId="26" xfId="1" applyNumberFormat="1" applyFont="1" applyFill="1" applyBorder="1" applyAlignment="1">
      <alignment horizontal="right" vertical="center"/>
    </xf>
    <xf numFmtId="0" fontId="7" fillId="0" borderId="0" xfId="2" applyFont="1" applyFill="1" applyBorder="1" applyAlignment="1" applyProtection="1">
      <alignment horizontal="center" vertical="center" textRotation="255" wrapText="1"/>
      <protection hidden="1"/>
    </xf>
    <xf numFmtId="0" fontId="7" fillId="0" borderId="0" xfId="2" applyFont="1" applyFill="1" applyBorder="1" applyAlignment="1" applyProtection="1">
      <alignment horizontal="left" vertical="center" wrapText="1"/>
      <protection hidden="1"/>
    </xf>
    <xf numFmtId="178" fontId="7" fillId="0" borderId="0" xfId="1" applyNumberFormat="1" applyFont="1" applyFill="1" applyBorder="1">
      <alignment vertical="center"/>
    </xf>
    <xf numFmtId="0" fontId="7" fillId="0" borderId="0" xfId="2" applyFont="1" applyBorder="1">
      <alignment vertical="center"/>
    </xf>
    <xf numFmtId="38" fontId="7" fillId="0" borderId="64" xfId="5" applyFont="1" applyFill="1" applyBorder="1">
      <alignment vertical="center"/>
    </xf>
    <xf numFmtId="178" fontId="7" fillId="0" borderId="61" xfId="1" applyNumberFormat="1" applyFont="1" applyFill="1" applyBorder="1">
      <alignment vertical="center"/>
    </xf>
    <xf numFmtId="179" fontId="7" fillId="2" borderId="18" xfId="5" applyNumberFormat="1" applyFont="1" applyFill="1" applyBorder="1" applyAlignment="1">
      <alignment horizontal="right" vertical="center"/>
    </xf>
    <xf numFmtId="38" fontId="7" fillId="0" borderId="61" xfId="5" applyFont="1" applyFill="1" applyBorder="1">
      <alignment vertical="center"/>
    </xf>
    <xf numFmtId="3" fontId="11" fillId="0" borderId="32" xfId="2" applyNumberFormat="1" applyFont="1" applyBorder="1">
      <alignment vertical="center"/>
    </xf>
    <xf numFmtId="3" fontId="11" fillId="0" borderId="0" xfId="2" applyNumberFormat="1" applyFont="1" applyBorder="1">
      <alignment vertical="center"/>
    </xf>
    <xf numFmtId="178" fontId="7" fillId="2" borderId="48" xfId="1" applyNumberFormat="1" applyFont="1" applyFill="1" applyBorder="1" applyAlignment="1">
      <alignment horizontal="right" vertical="center"/>
    </xf>
    <xf numFmtId="178" fontId="7" fillId="0" borderId="63" xfId="1" applyNumberFormat="1" applyFont="1" applyFill="1" applyBorder="1">
      <alignment vertical="center"/>
    </xf>
    <xf numFmtId="0" fontId="8" fillId="0" borderId="0" xfId="2" applyFont="1" applyBorder="1">
      <alignment vertical="center"/>
    </xf>
    <xf numFmtId="176" fontId="7" fillId="0" borderId="0" xfId="1" applyNumberFormat="1" applyFont="1" applyFill="1" applyBorder="1">
      <alignment vertical="center"/>
    </xf>
    <xf numFmtId="0" fontId="8" fillId="0" borderId="0" xfId="2" applyFont="1" applyFill="1" applyBorder="1">
      <alignment vertical="center"/>
    </xf>
    <xf numFmtId="3" fontId="7" fillId="0" borderId="0" xfId="2" applyNumberFormat="1" applyFont="1">
      <alignment vertical="center"/>
    </xf>
    <xf numFmtId="178" fontId="7" fillId="2" borderId="48" xfId="1" applyNumberFormat="1" applyFont="1" applyFill="1" applyBorder="1">
      <alignment vertical="center"/>
    </xf>
    <xf numFmtId="178" fontId="7" fillId="3" borderId="51" xfId="1" applyNumberFormat="1" applyFont="1" applyFill="1" applyBorder="1">
      <alignment vertical="center"/>
    </xf>
    <xf numFmtId="178" fontId="7" fillId="0" borderId="50" xfId="1" applyNumberFormat="1" applyFont="1" applyFill="1" applyBorder="1">
      <alignment vertical="center"/>
    </xf>
    <xf numFmtId="178" fontId="7" fillId="2" borderId="49" xfId="1" applyNumberFormat="1" applyFont="1" applyFill="1" applyBorder="1">
      <alignment vertical="center"/>
    </xf>
    <xf numFmtId="0" fontId="10" fillId="0" borderId="0" xfId="2" applyFont="1" applyBorder="1">
      <alignment vertical="center"/>
    </xf>
    <xf numFmtId="38" fontId="7" fillId="0" borderId="60" xfId="5" applyFont="1" applyFill="1" applyBorder="1">
      <alignment vertical="center"/>
    </xf>
    <xf numFmtId="178" fontId="7" fillId="0" borderId="42" xfId="1" applyNumberFormat="1" applyFont="1" applyFill="1" applyBorder="1">
      <alignment vertical="center"/>
    </xf>
    <xf numFmtId="0" fontId="12" fillId="0" borderId="58" xfId="0" applyFont="1" applyBorder="1" applyAlignment="1" applyProtection="1">
      <alignment horizontal="right" vertical="center" shrinkToFit="1"/>
      <protection locked="0"/>
    </xf>
    <xf numFmtId="178" fontId="7" fillId="2" borderId="57" xfId="1" applyNumberFormat="1" applyFont="1" applyFill="1" applyBorder="1" applyAlignment="1">
      <alignment horizontal="right" vertical="center"/>
    </xf>
    <xf numFmtId="178" fontId="7" fillId="0" borderId="41" xfId="1" applyNumberFormat="1" applyFont="1" applyFill="1" applyBorder="1">
      <alignment vertical="center"/>
    </xf>
    <xf numFmtId="178" fontId="7" fillId="3" borderId="4" xfId="1" applyNumberFormat="1" applyFont="1" applyFill="1" applyBorder="1">
      <alignment vertical="center"/>
    </xf>
    <xf numFmtId="178" fontId="7" fillId="3" borderId="25" xfId="1" applyNumberFormat="1" applyFont="1" applyFill="1" applyBorder="1">
      <alignment vertical="center"/>
    </xf>
    <xf numFmtId="3" fontId="7" fillId="0" borderId="0" xfId="2" applyNumberFormat="1" applyFont="1" applyBorder="1">
      <alignment vertical="center"/>
    </xf>
    <xf numFmtId="0" fontId="10" fillId="0" borderId="0" xfId="2" applyFont="1" applyAlignment="1"/>
    <xf numFmtId="178" fontId="7" fillId="2" borderId="52" xfId="1" applyNumberFormat="1" applyFont="1" applyFill="1" applyBorder="1">
      <alignment vertical="center"/>
    </xf>
    <xf numFmtId="0" fontId="12" fillId="0" borderId="44" xfId="0" applyFont="1" applyFill="1" applyBorder="1" applyAlignment="1" applyProtection="1">
      <alignment horizontal="right" vertical="center" shrinkToFit="1"/>
      <protection locked="0"/>
    </xf>
    <xf numFmtId="0" fontId="12" fillId="0" borderId="43" xfId="0" applyFont="1" applyFill="1" applyBorder="1" applyAlignment="1" applyProtection="1">
      <alignment horizontal="right" vertical="center" shrinkToFit="1"/>
      <protection locked="0"/>
    </xf>
    <xf numFmtId="178" fontId="7" fillId="2" borderId="40" xfId="1" applyNumberFormat="1" applyFont="1" applyFill="1" applyBorder="1" applyAlignment="1">
      <alignment horizontal="right" vertical="center"/>
    </xf>
    <xf numFmtId="178" fontId="7" fillId="2" borderId="20" xfId="1" applyNumberFormat="1" applyFont="1" applyFill="1" applyBorder="1" applyAlignment="1">
      <alignment horizontal="right" vertical="center"/>
    </xf>
    <xf numFmtId="0" fontId="12" fillId="0" borderId="59" xfId="0" applyFont="1" applyFill="1" applyBorder="1" applyAlignment="1" applyProtection="1">
      <alignment horizontal="right" vertical="center" shrinkToFit="1"/>
      <protection locked="0"/>
    </xf>
    <xf numFmtId="0" fontId="12" fillId="0" borderId="55" xfId="0" applyFont="1" applyFill="1" applyBorder="1" applyAlignment="1" applyProtection="1">
      <alignment horizontal="right" vertical="center" shrinkToFit="1"/>
      <protection locked="0"/>
    </xf>
    <xf numFmtId="178" fontId="7" fillId="2" borderId="28" xfId="1" applyNumberFormat="1" applyFont="1" applyFill="1" applyBorder="1" applyAlignment="1">
      <alignment horizontal="right" vertical="center"/>
    </xf>
    <xf numFmtId="0" fontId="12" fillId="0" borderId="45" xfId="0" applyFont="1" applyFill="1" applyBorder="1" applyAlignment="1" applyProtection="1">
      <alignment horizontal="right" vertical="center" shrinkToFit="1"/>
      <protection locked="0"/>
    </xf>
    <xf numFmtId="178" fontId="7" fillId="2" borderId="49" xfId="1" applyNumberFormat="1" applyFont="1" applyFill="1" applyBorder="1" applyAlignment="1">
      <alignment horizontal="right" vertical="center"/>
    </xf>
    <xf numFmtId="178" fontId="7" fillId="2" borderId="52" xfId="1" applyNumberFormat="1" applyFont="1" applyFill="1" applyBorder="1" applyAlignment="1">
      <alignment horizontal="right" vertical="center"/>
    </xf>
    <xf numFmtId="38" fontId="7" fillId="0" borderId="64" xfId="5" applyFont="1" applyFill="1" applyBorder="1" applyAlignment="1">
      <alignment horizontal="right" vertical="center"/>
    </xf>
    <xf numFmtId="178" fontId="7" fillId="0" borderId="61" xfId="1" applyNumberFormat="1" applyFont="1" applyFill="1" applyBorder="1" applyAlignment="1">
      <alignment horizontal="right" vertical="center"/>
    </xf>
    <xf numFmtId="38" fontId="7" fillId="0" borderId="61" xfId="5" applyFont="1" applyFill="1" applyBorder="1" applyAlignment="1">
      <alignment horizontal="right" vertical="center"/>
    </xf>
    <xf numFmtId="178" fontId="7" fillId="0" borderId="63" xfId="1" applyNumberFormat="1" applyFont="1" applyFill="1" applyBorder="1" applyAlignment="1">
      <alignment horizontal="right" vertical="center"/>
    </xf>
    <xf numFmtId="0" fontId="7" fillId="0" borderId="63" xfId="1" applyNumberFormat="1" applyFont="1" applyFill="1" applyBorder="1" applyAlignment="1">
      <alignment horizontal="right" vertical="center"/>
    </xf>
    <xf numFmtId="180" fontId="7" fillId="0" borderId="61" xfId="1" applyNumberFormat="1" applyFont="1" applyFill="1" applyBorder="1" applyAlignment="1">
      <alignment horizontal="right" vertical="center"/>
    </xf>
    <xf numFmtId="177" fontId="7" fillId="0" borderId="0" xfId="2" applyNumberFormat="1" applyFont="1" applyFill="1" applyBorder="1">
      <alignment vertical="center"/>
    </xf>
    <xf numFmtId="0" fontId="8" fillId="0" borderId="0" xfId="2" applyFont="1" applyFill="1">
      <alignment vertical="center"/>
    </xf>
    <xf numFmtId="178" fontId="7" fillId="2" borderId="43" xfId="1" applyNumberFormat="1" applyFont="1" applyFill="1" applyBorder="1">
      <alignment vertical="center"/>
    </xf>
    <xf numFmtId="178" fontId="7" fillId="2" borderId="51" xfId="1" applyNumberFormat="1" applyFont="1" applyFill="1" applyBorder="1">
      <alignment vertical="center"/>
    </xf>
    <xf numFmtId="178" fontId="7" fillId="2" borderId="47" xfId="1" applyNumberFormat="1" applyFont="1" applyFill="1" applyBorder="1">
      <alignment vertical="center"/>
    </xf>
    <xf numFmtId="178" fontId="7" fillId="2" borderId="44" xfId="1" applyNumberFormat="1" applyFont="1" applyFill="1" applyBorder="1" applyAlignment="1">
      <alignment horizontal="right" vertical="center"/>
    </xf>
    <xf numFmtId="178" fontId="7" fillId="2" borderId="45" xfId="1" applyNumberFormat="1" applyFont="1" applyFill="1" applyBorder="1" applyAlignment="1">
      <alignment horizontal="right" vertical="center"/>
    </xf>
    <xf numFmtId="38" fontId="12" fillId="0" borderId="44" xfId="5" applyFont="1" applyFill="1" applyBorder="1" applyAlignment="1" applyProtection="1">
      <alignment horizontal="right" vertical="center" shrinkToFit="1"/>
      <protection locked="0"/>
    </xf>
    <xf numFmtId="38" fontId="14" fillId="4" borderId="59" xfId="5" applyFont="1" applyFill="1" applyBorder="1" applyAlignment="1">
      <alignment horizontal="right" vertical="center"/>
    </xf>
    <xf numFmtId="38" fontId="14" fillId="4" borderId="58" xfId="5" applyFont="1" applyFill="1" applyBorder="1" applyAlignment="1">
      <alignment horizontal="right" vertical="center"/>
    </xf>
    <xf numFmtId="178" fontId="7" fillId="0" borderId="0" xfId="1" applyNumberFormat="1" applyFont="1" applyFill="1" applyBorder="1" applyAlignment="1">
      <alignment horizontal="right" vertical="center"/>
    </xf>
    <xf numFmtId="178" fontId="7" fillId="0" borderId="0" xfId="1" applyNumberFormat="1" applyFont="1" applyFill="1" applyBorder="1" applyAlignment="1">
      <alignment vertical="center"/>
    </xf>
    <xf numFmtId="0" fontId="7" fillId="0" borderId="59" xfId="2" applyFont="1" applyFill="1" applyBorder="1" applyAlignment="1" applyProtection="1">
      <alignment horizontal="center" vertical="distributed"/>
      <protection hidden="1"/>
    </xf>
    <xf numFmtId="0" fontId="7" fillId="0" borderId="65" xfId="2" applyFont="1" applyFill="1" applyBorder="1" applyAlignment="1" applyProtection="1">
      <alignment horizontal="center" vertical="distributed"/>
      <protection hidden="1"/>
    </xf>
    <xf numFmtId="0" fontId="7" fillId="0" borderId="55" xfId="2" applyFont="1" applyFill="1" applyBorder="1" applyAlignment="1" applyProtection="1">
      <alignment horizontal="center" vertical="distributed"/>
      <protection hidden="1"/>
    </xf>
    <xf numFmtId="0" fontId="7" fillId="0" borderId="58" xfId="2" applyFont="1" applyFill="1" applyBorder="1" applyAlignment="1" applyProtection="1">
      <alignment horizontal="center" vertical="distributed"/>
      <protection hidden="1"/>
    </xf>
    <xf numFmtId="0" fontId="7" fillId="0" borderId="68" xfId="2" applyFont="1" applyFill="1" applyBorder="1" applyAlignment="1" applyProtection="1">
      <alignment horizontal="center" vertical="center" textRotation="255" wrapText="1"/>
      <protection hidden="1"/>
    </xf>
    <xf numFmtId="0" fontId="7" fillId="0" borderId="69" xfId="2" applyFont="1" applyFill="1" applyBorder="1" applyAlignment="1" applyProtection="1">
      <alignment horizontal="center" vertical="center" textRotation="255"/>
      <protection hidden="1"/>
    </xf>
    <xf numFmtId="0" fontId="7" fillId="0" borderId="70" xfId="2" applyFont="1" applyFill="1" applyBorder="1" applyAlignment="1" applyProtection="1">
      <alignment horizontal="center" vertical="center" textRotation="255"/>
      <protection hidden="1"/>
    </xf>
    <xf numFmtId="0" fontId="7" fillId="0" borderId="71" xfId="2" applyFont="1" applyFill="1" applyBorder="1" applyAlignment="1" applyProtection="1">
      <alignment horizontal="center" vertical="center" textRotation="255"/>
      <protection hidden="1"/>
    </xf>
    <xf numFmtId="0" fontId="0" fillId="0" borderId="70" xfId="0" applyBorder="1" applyAlignment="1">
      <alignment horizontal="center" vertical="center" textRotation="255"/>
    </xf>
    <xf numFmtId="38" fontId="7" fillId="0" borderId="0" xfId="5" applyFont="1" applyFill="1" applyBorder="1">
      <alignment vertical="center"/>
    </xf>
    <xf numFmtId="0" fontId="12" fillId="0" borderId="15" xfId="0" applyFont="1" applyBorder="1" applyAlignment="1" applyProtection="1">
      <alignment horizontal="right" vertical="center" shrinkToFit="1"/>
      <protection locked="0"/>
    </xf>
    <xf numFmtId="38" fontId="7" fillId="0" borderId="39" xfId="5" applyFont="1" applyFill="1" applyBorder="1">
      <alignment vertical="center"/>
    </xf>
    <xf numFmtId="38" fontId="7" fillId="0" borderId="15" xfId="5" applyFont="1" applyFill="1" applyBorder="1">
      <alignment vertical="center"/>
    </xf>
    <xf numFmtId="38" fontId="7" fillId="0" borderId="6" xfId="5" applyFont="1" applyFill="1" applyBorder="1">
      <alignment vertical="center"/>
    </xf>
    <xf numFmtId="38" fontId="7" fillId="0" borderId="40" xfId="5" applyFont="1" applyFill="1" applyBorder="1">
      <alignment vertical="center"/>
    </xf>
    <xf numFmtId="0" fontId="7" fillId="0" borderId="2" xfId="2" applyFont="1" applyFill="1" applyBorder="1" applyAlignment="1" applyProtection="1">
      <alignment vertical="center" textRotation="255" wrapText="1"/>
      <protection hidden="1"/>
    </xf>
    <xf numFmtId="0" fontId="7" fillId="0" borderId="10" xfId="2" applyFont="1" applyFill="1" applyBorder="1" applyAlignment="1" applyProtection="1">
      <alignment horizontal="center" vertical="center" textRotation="255" wrapText="1"/>
      <protection hidden="1"/>
    </xf>
    <xf numFmtId="0" fontId="7" fillId="0" borderId="28" xfId="2" applyFont="1" applyFill="1" applyBorder="1" applyAlignment="1" applyProtection="1">
      <alignment horizontal="center" vertical="center" textRotation="255" wrapText="1"/>
      <protection hidden="1"/>
    </xf>
    <xf numFmtId="0" fontId="7" fillId="0" borderId="2" xfId="2" applyFont="1" applyFill="1" applyBorder="1" applyAlignment="1" applyProtection="1">
      <alignment horizontal="distributed" vertical="center" textRotation="255"/>
      <protection hidden="1"/>
    </xf>
    <xf numFmtId="38" fontId="7" fillId="0" borderId="72" xfId="5" applyFont="1" applyFill="1" applyBorder="1">
      <alignment vertical="center"/>
    </xf>
    <xf numFmtId="0" fontId="2" fillId="0" borderId="2" xfId="2" applyFont="1" applyFill="1" applyBorder="1" applyAlignment="1" applyProtection="1">
      <alignment horizontal="center" vertical="center" textRotation="255" wrapText="1"/>
      <protection hidden="1"/>
    </xf>
    <xf numFmtId="0" fontId="2" fillId="0" borderId="68" xfId="2" applyFont="1" applyFill="1" applyBorder="1" applyAlignment="1" applyProtection="1">
      <alignment horizontal="center" vertical="center" textRotation="255" wrapText="1"/>
      <protection hidden="1"/>
    </xf>
    <xf numFmtId="0" fontId="2" fillId="0" borderId="71" xfId="2" applyFont="1" applyFill="1" applyBorder="1" applyAlignment="1" applyProtection="1">
      <alignment horizontal="center" vertical="center" textRotation="255" wrapText="1"/>
      <protection hidden="1"/>
    </xf>
    <xf numFmtId="0" fontId="2" fillId="0" borderId="2" xfId="2" applyFont="1" applyFill="1" applyBorder="1" applyAlignment="1" applyProtection="1">
      <alignment vertical="center" textRotation="255" wrapText="1"/>
      <protection hidden="1"/>
    </xf>
    <xf numFmtId="0" fontId="7" fillId="0" borderId="2" xfId="2" applyFont="1" applyFill="1" applyBorder="1" applyAlignment="1" applyProtection="1">
      <alignment horizontal="center" textRotation="255" wrapText="1"/>
      <protection hidden="1"/>
    </xf>
    <xf numFmtId="5" fontId="7" fillId="0" borderId="2" xfId="2" applyNumberFormat="1" applyFont="1" applyFill="1" applyBorder="1" applyAlignment="1" applyProtection="1">
      <alignment horizontal="center" textRotation="255" wrapText="1"/>
      <protection hidden="1"/>
    </xf>
    <xf numFmtId="0" fontId="12" fillId="0" borderId="15" xfId="0" applyFont="1" applyFill="1" applyBorder="1" applyAlignment="1" applyProtection="1">
      <alignment horizontal="right" vertical="center" shrinkToFit="1"/>
      <protection locked="0"/>
    </xf>
    <xf numFmtId="0" fontId="12" fillId="0" borderId="40" xfId="0" applyFont="1" applyFill="1" applyBorder="1" applyAlignment="1" applyProtection="1">
      <alignment horizontal="right" vertical="center" shrinkToFit="1"/>
      <protection locked="0"/>
    </xf>
    <xf numFmtId="178" fontId="18" fillId="0" borderId="0" xfId="1" applyNumberFormat="1" applyFont="1" applyFill="1" applyBorder="1" applyAlignment="1">
      <alignment horizontal="right" vertical="center"/>
    </xf>
    <xf numFmtId="0" fontId="7" fillId="0" borderId="0" xfId="2" applyFont="1" applyFill="1">
      <alignment vertical="center"/>
    </xf>
    <xf numFmtId="0" fontId="7" fillId="0" borderId="0" xfId="2" applyFont="1" applyAlignment="1">
      <alignment vertical="center" textRotation="255" wrapText="1"/>
    </xf>
    <xf numFmtId="0" fontId="7" fillId="0" borderId="59" xfId="2" applyFont="1" applyFill="1" applyBorder="1" applyAlignment="1" applyProtection="1">
      <alignment horizontal="center" vertical="center"/>
      <protection hidden="1"/>
    </xf>
    <xf numFmtId="0" fontId="7" fillId="0" borderId="58" xfId="2" applyFont="1" applyFill="1" applyBorder="1" applyAlignment="1" applyProtection="1">
      <alignment horizontal="center" vertical="center"/>
      <protection hidden="1"/>
    </xf>
    <xf numFmtId="0" fontId="11" fillId="0" borderId="18" xfId="2" applyFont="1" applyFill="1" applyBorder="1" applyAlignment="1" applyProtection="1">
      <alignment horizontal="center" vertical="center" textRotation="255" wrapText="1"/>
      <protection hidden="1"/>
    </xf>
    <xf numFmtId="0" fontId="11" fillId="0" borderId="18" xfId="2" applyFont="1" applyFill="1" applyBorder="1" applyAlignment="1" applyProtection="1">
      <alignment vertical="center" textRotation="255" wrapText="1"/>
      <protection hidden="1"/>
    </xf>
    <xf numFmtId="0" fontId="2" fillId="0" borderId="18" xfId="2" applyFont="1" applyFill="1" applyBorder="1" applyAlignment="1" applyProtection="1">
      <alignment horizontal="center" vertical="center" textRotation="255" wrapText="1"/>
      <protection hidden="1"/>
    </xf>
    <xf numFmtId="0" fontId="13" fillId="0" borderId="2" xfId="2" applyFont="1" applyFill="1" applyBorder="1" applyAlignment="1" applyProtection="1">
      <alignment horizontal="center" vertical="center" textRotation="255" wrapText="1"/>
      <protection hidden="1"/>
    </xf>
    <xf numFmtId="0" fontId="6" fillId="0" borderId="0" xfId="2" applyFont="1" applyFill="1" applyBorder="1" applyAlignment="1" applyProtection="1">
      <alignment horizontal="left" vertical="center"/>
      <protection hidden="1"/>
    </xf>
    <xf numFmtId="0" fontId="6" fillId="0" borderId="0" xfId="2" applyFont="1" applyFill="1" applyBorder="1" applyAlignment="1" applyProtection="1">
      <alignment vertical="center"/>
      <protection hidden="1"/>
    </xf>
    <xf numFmtId="0" fontId="7" fillId="0" borderId="18" xfId="2" applyFont="1" applyFill="1" applyBorder="1" applyAlignment="1" applyProtection="1">
      <alignment horizontal="center" vertical="center" textRotation="255" wrapText="1"/>
      <protection hidden="1"/>
    </xf>
    <xf numFmtId="0" fontId="7" fillId="0" borderId="2" xfId="2" applyFont="1" applyFill="1" applyBorder="1" applyAlignment="1" applyProtection="1">
      <alignment horizontal="center" vertical="center" textRotation="255" wrapText="1"/>
      <protection hidden="1"/>
    </xf>
    <xf numFmtId="0" fontId="11" fillId="0" borderId="2" xfId="2" applyFont="1" applyFill="1" applyBorder="1" applyAlignment="1" applyProtection="1">
      <alignment horizontal="center" vertical="center" textRotation="255" wrapText="1"/>
      <protection hidden="1"/>
    </xf>
    <xf numFmtId="178" fontId="7" fillId="2" borderId="56" xfId="1" applyNumberFormat="1" applyFont="1" applyFill="1" applyBorder="1" applyAlignment="1">
      <alignment horizontal="right" vertical="center"/>
    </xf>
    <xf numFmtId="38" fontId="12" fillId="0" borderId="59" xfId="5" applyFont="1" applyBorder="1" applyAlignment="1" applyProtection="1">
      <alignment vertical="center"/>
      <protection locked="0"/>
    </xf>
    <xf numFmtId="38" fontId="12" fillId="0" borderId="58" xfId="5" applyFont="1" applyBorder="1" applyAlignment="1" applyProtection="1">
      <alignment vertical="center"/>
      <protection locked="0"/>
    </xf>
    <xf numFmtId="38" fontId="12" fillId="0" borderId="44" xfId="5" applyFont="1" applyBorder="1" applyAlignment="1" applyProtection="1">
      <alignment vertical="center"/>
      <protection locked="0"/>
    </xf>
    <xf numFmtId="38" fontId="12" fillId="0" borderId="56" xfId="5" applyFont="1" applyBorder="1" applyAlignment="1" applyProtection="1">
      <alignment vertical="center"/>
      <protection locked="0"/>
    </xf>
    <xf numFmtId="178" fontId="7" fillId="2" borderId="73" xfId="1" applyNumberFormat="1" applyFont="1" applyFill="1" applyBorder="1" applyAlignment="1">
      <alignment horizontal="right" vertical="center"/>
    </xf>
    <xf numFmtId="3" fontId="7" fillId="0" borderId="0" xfId="2" applyNumberFormat="1" applyFont="1" applyAlignment="1">
      <alignment vertical="center"/>
    </xf>
    <xf numFmtId="0" fontId="7" fillId="0" borderId="0" xfId="2" applyFont="1" applyAlignment="1">
      <alignment vertical="center"/>
    </xf>
    <xf numFmtId="0" fontId="7" fillId="0" borderId="0" xfId="2" applyFont="1" applyBorder="1" applyAlignment="1">
      <alignment vertical="center"/>
    </xf>
    <xf numFmtId="0" fontId="7" fillId="0" borderId="0" xfId="2" applyFont="1" applyFill="1" applyBorder="1" applyAlignment="1">
      <alignment vertical="center"/>
    </xf>
    <xf numFmtId="0" fontId="7" fillId="0" borderId="0" xfId="2" applyFont="1" applyFill="1" applyAlignment="1">
      <alignment vertical="center"/>
    </xf>
    <xf numFmtId="3" fontId="7" fillId="0" borderId="44" xfId="2" applyNumberFormat="1" applyFont="1" applyBorder="1" applyAlignment="1">
      <alignment vertical="center"/>
    </xf>
    <xf numFmtId="3" fontId="7" fillId="0" borderId="56" xfId="2" applyNumberFormat="1" applyFont="1" applyBorder="1" applyAlignment="1">
      <alignment vertical="center"/>
    </xf>
    <xf numFmtId="0" fontId="7" fillId="0" borderId="56" xfId="2" applyFont="1" applyBorder="1" applyAlignment="1">
      <alignment vertical="center"/>
    </xf>
    <xf numFmtId="0" fontId="7" fillId="0" borderId="44" xfId="2" applyFont="1" applyBorder="1" applyAlignment="1">
      <alignment vertical="center"/>
    </xf>
    <xf numFmtId="178" fontId="7" fillId="2" borderId="57" xfId="1" applyNumberFormat="1" applyFont="1" applyFill="1" applyBorder="1">
      <alignment vertical="center"/>
    </xf>
    <xf numFmtId="38" fontId="12" fillId="0" borderId="44" xfId="0" applyNumberFormat="1" applyFont="1" applyBorder="1" applyAlignment="1" applyProtection="1">
      <alignment horizontal="right" vertical="center" shrinkToFit="1"/>
      <protection locked="0"/>
    </xf>
    <xf numFmtId="0" fontId="7" fillId="0" borderId="18" xfId="2" applyFont="1" applyFill="1" applyBorder="1" applyAlignment="1" applyProtection="1">
      <alignment horizontal="center" vertical="center" textRotation="255" wrapText="1"/>
      <protection hidden="1"/>
    </xf>
    <xf numFmtId="38" fontId="7" fillId="0" borderId="0" xfId="2" applyNumberFormat="1" applyFont="1">
      <alignment vertical="center"/>
    </xf>
    <xf numFmtId="3" fontId="7" fillId="0" borderId="0" xfId="2" quotePrefix="1" applyNumberFormat="1" applyFont="1">
      <alignment vertical="center"/>
    </xf>
    <xf numFmtId="0" fontId="14" fillId="0" borderId="44" xfId="0" applyFont="1" applyBorder="1" applyAlignment="1" applyProtection="1">
      <alignment horizontal="right" vertical="center" shrinkToFit="1"/>
      <protection locked="0"/>
    </xf>
    <xf numFmtId="0" fontId="14" fillId="0" borderId="15" xfId="0" applyFont="1" applyBorder="1" applyAlignment="1" applyProtection="1">
      <alignment horizontal="right" vertical="center" shrinkToFit="1"/>
      <protection locked="0"/>
    </xf>
    <xf numFmtId="0" fontId="19" fillId="0" borderId="32" xfId="2" applyFont="1" applyBorder="1" applyAlignment="1">
      <alignment vertical="top" wrapText="1"/>
    </xf>
    <xf numFmtId="0" fontId="19" fillId="0" borderId="0" xfId="2" applyFont="1" applyAlignment="1">
      <alignment vertical="top"/>
    </xf>
    <xf numFmtId="38" fontId="7" fillId="0" borderId="63" xfId="5" applyFont="1" applyFill="1" applyBorder="1">
      <alignment vertical="center"/>
    </xf>
    <xf numFmtId="0" fontId="7" fillId="0" borderId="0" xfId="2" applyFont="1" applyFill="1" applyBorder="1">
      <alignment vertical="center"/>
    </xf>
    <xf numFmtId="0" fontId="7" fillId="0" borderId="0" xfId="2" applyFont="1" applyAlignment="1"/>
    <xf numFmtId="0" fontId="19" fillId="0" borderId="0" xfId="2" applyFont="1" applyFill="1" applyBorder="1" applyAlignment="1" applyProtection="1">
      <alignment vertical="top" wrapText="1"/>
      <protection hidden="1"/>
    </xf>
    <xf numFmtId="38" fontId="12" fillId="0" borderId="44" xfId="5" applyFont="1" applyBorder="1" applyAlignment="1" applyProtection="1">
      <alignment horizontal="right" vertical="center" shrinkToFit="1"/>
      <protection locked="0"/>
    </xf>
    <xf numFmtId="3" fontId="7" fillId="0" borderId="0" xfId="2" applyNumberFormat="1" applyFont="1" applyBorder="1" applyAlignment="1">
      <alignment vertical="center"/>
    </xf>
    <xf numFmtId="0" fontId="7" fillId="0" borderId="52" xfId="2" applyFont="1" applyFill="1" applyBorder="1" applyAlignment="1" applyProtection="1">
      <alignment horizontal="center" vertical="center" textRotation="255" wrapText="1"/>
      <protection hidden="1"/>
    </xf>
    <xf numFmtId="0" fontId="13" fillId="0" borderId="0" xfId="2" applyFont="1" applyFill="1" applyBorder="1" applyAlignment="1" applyProtection="1">
      <alignment horizontal="center" vertical="center" textRotation="255" wrapText="1"/>
      <protection hidden="1"/>
    </xf>
    <xf numFmtId="0" fontId="11" fillId="0" borderId="0" xfId="2" applyFont="1" applyFill="1" applyBorder="1" applyAlignment="1" applyProtection="1">
      <alignment horizontal="center" vertical="center" textRotation="255" wrapText="1"/>
      <protection hidden="1"/>
    </xf>
    <xf numFmtId="0" fontId="16" fillId="0" borderId="0" xfId="2" applyFont="1" applyFill="1" applyBorder="1" applyAlignment="1" applyProtection="1">
      <alignment horizontal="center" vertical="center" textRotation="255" wrapText="1"/>
      <protection hidden="1"/>
    </xf>
    <xf numFmtId="0" fontId="19" fillId="0" borderId="0" xfId="2" applyFont="1" applyFill="1" applyBorder="1" applyAlignment="1" applyProtection="1">
      <alignment vertical="top" wrapText="1"/>
      <protection hidden="1"/>
    </xf>
    <xf numFmtId="0" fontId="20" fillId="0" borderId="0" xfId="2" applyFont="1" applyFill="1" applyBorder="1" applyAlignment="1" applyProtection="1">
      <alignment vertical="center" wrapText="1"/>
      <protection hidden="1"/>
    </xf>
    <xf numFmtId="0" fontId="9" fillId="0" borderId="36" xfId="2" applyFont="1" applyFill="1" applyBorder="1" applyAlignment="1" applyProtection="1">
      <alignment vertical="center" wrapText="1"/>
      <protection hidden="1"/>
    </xf>
    <xf numFmtId="0" fontId="7" fillId="0" borderId="32" xfId="2" applyFont="1" applyFill="1" applyBorder="1" applyAlignment="1">
      <alignment horizontal="right"/>
    </xf>
    <xf numFmtId="0" fontId="7" fillId="0" borderId="8" xfId="2" applyFont="1" applyFill="1" applyBorder="1" applyAlignment="1">
      <alignment horizontal="right"/>
    </xf>
    <xf numFmtId="0" fontId="13" fillId="0" borderId="18" xfId="2" applyFont="1" applyFill="1" applyBorder="1" applyAlignment="1" applyProtection="1">
      <alignment vertical="center" textRotation="255" wrapText="1"/>
      <protection hidden="1"/>
    </xf>
    <xf numFmtId="0" fontId="17" fillId="0" borderId="18" xfId="2" applyFont="1" applyFill="1" applyBorder="1" applyAlignment="1" applyProtection="1">
      <alignment vertical="center" textRotation="255" wrapText="1"/>
      <protection hidden="1"/>
    </xf>
    <xf numFmtId="0" fontId="2" fillId="0" borderId="18" xfId="2" applyFont="1" applyFill="1" applyBorder="1" applyAlignment="1" applyProtection="1">
      <alignment vertical="center" textRotation="255" wrapText="1"/>
      <protection hidden="1"/>
    </xf>
    <xf numFmtId="0" fontId="13" fillId="0" borderId="20" xfId="2" applyFont="1" applyFill="1" applyBorder="1" applyAlignment="1" applyProtection="1">
      <alignment vertical="center" textRotation="255" wrapText="1"/>
      <protection hidden="1"/>
    </xf>
    <xf numFmtId="0" fontId="7" fillId="0" borderId="1" xfId="2" applyFont="1" applyFill="1" applyBorder="1" applyAlignment="1" applyProtection="1">
      <alignment horizontal="left" vertical="center" wrapText="1"/>
      <protection hidden="1"/>
    </xf>
    <xf numFmtId="0" fontId="7" fillId="0" borderId="15" xfId="2" applyFont="1" applyFill="1" applyBorder="1" applyAlignment="1" applyProtection="1">
      <alignment horizontal="left" vertical="center" wrapText="1"/>
      <protection hidden="1"/>
    </xf>
    <xf numFmtId="0" fontId="13" fillId="0" borderId="0" xfId="2" applyFont="1" applyFill="1" applyBorder="1" applyAlignment="1" applyProtection="1">
      <alignment vertical="center" textRotation="255" wrapText="1"/>
      <protection hidden="1"/>
    </xf>
    <xf numFmtId="0" fontId="17" fillId="0" borderId="0" xfId="2" applyFont="1" applyFill="1" applyBorder="1" applyAlignment="1" applyProtection="1">
      <alignment vertical="center" textRotation="255" wrapText="1"/>
      <protection hidden="1"/>
    </xf>
    <xf numFmtId="0" fontId="2" fillId="0" borderId="0" xfId="2" applyFont="1" applyFill="1" applyBorder="1" applyAlignment="1" applyProtection="1">
      <alignment vertical="center" textRotation="255" wrapText="1"/>
      <protection hidden="1"/>
    </xf>
    <xf numFmtId="0" fontId="7" fillId="0" borderId="12" xfId="2" applyFont="1" applyFill="1" applyBorder="1" applyAlignment="1" applyProtection="1">
      <alignment horizontal="center" vertical="center" textRotation="255" wrapText="1"/>
      <protection hidden="1"/>
    </xf>
    <xf numFmtId="0" fontId="7" fillId="0" borderId="11" xfId="2" applyFont="1" applyFill="1" applyBorder="1" applyAlignment="1" applyProtection="1">
      <alignment horizontal="center" vertical="center" textRotation="255" wrapText="1"/>
      <protection hidden="1"/>
    </xf>
    <xf numFmtId="0" fontId="7" fillId="0" borderId="13" xfId="2" applyFont="1" applyFill="1" applyBorder="1" applyAlignment="1" applyProtection="1">
      <alignment horizontal="center" vertical="center" textRotation="255" wrapText="1"/>
      <protection hidden="1"/>
    </xf>
    <xf numFmtId="0" fontId="7" fillId="0" borderId="14" xfId="2" applyFont="1" applyFill="1" applyBorder="1" applyAlignment="1" applyProtection="1">
      <alignment horizontal="left" vertical="center" wrapText="1"/>
      <protection hidden="1"/>
    </xf>
    <xf numFmtId="0" fontId="7" fillId="0" borderId="18" xfId="2" applyFont="1" applyFill="1" applyBorder="1" applyAlignment="1" applyProtection="1">
      <alignment horizontal="left" vertical="center" wrapText="1"/>
      <protection hidden="1"/>
    </xf>
    <xf numFmtId="0" fontId="7" fillId="0" borderId="2" xfId="2" applyFont="1" applyFill="1" applyBorder="1" applyAlignment="1" applyProtection="1">
      <alignment horizontal="left" vertical="center" wrapText="1"/>
      <protection hidden="1"/>
    </xf>
    <xf numFmtId="0" fontId="22" fillId="0" borderId="0" xfId="2" applyFont="1" applyFill="1" applyBorder="1" applyAlignment="1" applyProtection="1">
      <alignment horizontal="left" vertical="center"/>
      <protection hidden="1"/>
    </xf>
    <xf numFmtId="0" fontId="9" fillId="0" borderId="0" xfId="2" applyFont="1" applyFill="1" applyBorder="1" applyAlignment="1" applyProtection="1">
      <alignment vertical="center" wrapText="1"/>
      <protection hidden="1"/>
    </xf>
    <xf numFmtId="0" fontId="7" fillId="0" borderId="66" xfId="2" applyFont="1" applyFill="1" applyBorder="1" applyAlignment="1">
      <alignment horizontal="left" wrapText="1"/>
    </xf>
    <xf numFmtId="0" fontId="7" fillId="0" borderId="67" xfId="2" applyFont="1" applyFill="1" applyBorder="1" applyAlignment="1">
      <alignment horizontal="left" wrapText="1"/>
    </xf>
    <xf numFmtId="0" fontId="7" fillId="0" borderId="21" xfId="2" applyFont="1" applyFill="1" applyBorder="1" applyAlignment="1" applyProtection="1">
      <alignment horizontal="center" vertical="center" wrapText="1"/>
      <protection hidden="1"/>
    </xf>
    <xf numFmtId="0" fontId="7" fillId="0" borderId="22" xfId="2" applyFont="1" applyFill="1" applyBorder="1" applyAlignment="1" applyProtection="1">
      <alignment horizontal="center" vertical="center" wrapText="1"/>
      <protection hidden="1"/>
    </xf>
    <xf numFmtId="0" fontId="7" fillId="0" borderId="9" xfId="2" applyFont="1" applyFill="1" applyBorder="1" applyAlignment="1" applyProtection="1">
      <alignment horizontal="center" vertical="center" wrapText="1"/>
      <protection hidden="1"/>
    </xf>
    <xf numFmtId="0" fontId="7" fillId="0" borderId="10" xfId="2" applyFont="1" applyFill="1" applyBorder="1" applyAlignment="1" applyProtection="1">
      <alignment horizontal="center" vertical="center" wrapText="1"/>
      <protection hidden="1"/>
    </xf>
    <xf numFmtId="0" fontId="7" fillId="0" borderId="21" xfId="2" applyFont="1" applyFill="1" applyBorder="1" applyAlignment="1">
      <alignment horizontal="right"/>
    </xf>
    <xf numFmtId="0" fontId="7" fillId="0" borderId="22" xfId="2" applyFont="1" applyFill="1" applyBorder="1" applyAlignment="1">
      <alignment horizontal="right"/>
    </xf>
    <xf numFmtId="0" fontId="7" fillId="0" borderId="17" xfId="2" applyFont="1" applyFill="1" applyBorder="1" applyAlignment="1" applyProtection="1">
      <alignment horizontal="center" vertical="center" textRotation="255"/>
      <protection hidden="1"/>
    </xf>
    <xf numFmtId="0" fontId="7" fillId="0" borderId="26" xfId="2" applyFont="1" applyFill="1" applyBorder="1" applyAlignment="1" applyProtection="1">
      <alignment horizontal="center" vertical="center" textRotation="255"/>
      <protection hidden="1"/>
    </xf>
    <xf numFmtId="0" fontId="7" fillId="0" borderId="16" xfId="2" applyFont="1" applyFill="1" applyBorder="1" applyAlignment="1" applyProtection="1">
      <alignment horizontal="center" vertical="center" textRotation="255" wrapText="1"/>
      <protection hidden="1"/>
    </xf>
    <xf numFmtId="0" fontId="0" fillId="0" borderId="27" xfId="0" applyBorder="1" applyAlignment="1">
      <alignment horizontal="center" vertical="center" textRotation="255"/>
    </xf>
    <xf numFmtId="0" fontId="7" fillId="0" borderId="9" xfId="2" applyFont="1" applyFill="1" applyBorder="1" applyAlignment="1">
      <alignment horizontal="left" wrapText="1"/>
    </xf>
    <xf numFmtId="0" fontId="7" fillId="0" borderId="10" xfId="2" applyFont="1" applyFill="1" applyBorder="1" applyAlignment="1">
      <alignment horizontal="left" wrapText="1"/>
    </xf>
    <xf numFmtId="0" fontId="7" fillId="0" borderId="33" xfId="2" applyFont="1" applyFill="1" applyBorder="1" applyAlignment="1" applyProtection="1">
      <alignment horizontal="center" vertical="center" textRotation="255"/>
      <protection hidden="1"/>
    </xf>
    <xf numFmtId="0" fontId="7" fillId="0" borderId="34" xfId="2" applyFont="1" applyFill="1" applyBorder="1" applyAlignment="1" applyProtection="1">
      <alignment horizontal="center" vertical="center" textRotation="255"/>
      <protection hidden="1"/>
    </xf>
    <xf numFmtId="0" fontId="7" fillId="0" borderId="35" xfId="2" applyFont="1" applyFill="1" applyBorder="1" applyAlignment="1" applyProtection="1">
      <alignment horizontal="center" vertical="center" textRotation="255"/>
      <protection hidden="1"/>
    </xf>
    <xf numFmtId="0" fontId="7" fillId="0" borderId="37" xfId="2" applyFont="1" applyFill="1" applyBorder="1" applyAlignment="1" applyProtection="1">
      <alignment horizontal="center" vertical="center" textRotation="255"/>
      <protection hidden="1"/>
    </xf>
    <xf numFmtId="0" fontId="7" fillId="0" borderId="7" xfId="2" applyFont="1" applyFill="1" applyBorder="1" applyAlignment="1" applyProtection="1">
      <alignment horizontal="center" vertical="center" textRotation="255"/>
      <protection hidden="1"/>
    </xf>
    <xf numFmtId="0" fontId="7" fillId="0" borderId="32" xfId="2" applyFont="1" applyFill="1" applyBorder="1" applyAlignment="1">
      <alignment horizontal="left" wrapText="1"/>
    </xf>
    <xf numFmtId="0" fontId="7" fillId="0" borderId="8" xfId="2" applyFont="1" applyFill="1" applyBorder="1" applyAlignment="1">
      <alignment horizontal="left" wrapText="1"/>
    </xf>
    <xf numFmtId="0" fontId="6" fillId="0" borderId="0" xfId="2" applyFont="1" applyFill="1" applyBorder="1" applyAlignment="1" applyProtection="1">
      <alignment horizontal="left" vertical="center"/>
      <protection hidden="1"/>
    </xf>
    <xf numFmtId="0" fontId="7" fillId="0" borderId="32" xfId="2" applyFont="1" applyFill="1" applyBorder="1" applyAlignment="1" applyProtection="1">
      <alignment horizontal="center" vertical="center" wrapText="1"/>
      <protection hidden="1"/>
    </xf>
    <xf numFmtId="0" fontId="7" fillId="0" borderId="8" xfId="2" applyFont="1" applyFill="1" applyBorder="1" applyAlignment="1" applyProtection="1">
      <alignment horizontal="center" vertical="center" wrapText="1"/>
      <protection hidden="1"/>
    </xf>
    <xf numFmtId="0" fontId="6" fillId="0" borderId="0" xfId="2" applyFont="1" applyFill="1" applyBorder="1" applyAlignment="1" applyProtection="1">
      <alignment vertical="center"/>
      <protection hidden="1"/>
    </xf>
    <xf numFmtId="0" fontId="7" fillId="0" borderId="38" xfId="2" applyFont="1" applyFill="1" applyBorder="1" applyAlignment="1" applyProtection="1">
      <alignment horizontal="center" vertical="center" textRotation="255"/>
      <protection hidden="1"/>
    </xf>
    <xf numFmtId="0" fontId="20" fillId="0" borderId="0" xfId="2" applyFont="1" applyFill="1" applyBorder="1" applyAlignment="1" applyProtection="1">
      <alignment vertical="center"/>
      <protection hidden="1"/>
    </xf>
    <xf numFmtId="0" fontId="2" fillId="0" borderId="23" xfId="2" applyFont="1" applyFill="1" applyBorder="1" applyAlignment="1" applyProtection="1">
      <alignment horizontal="center" vertical="center" textRotation="255" wrapText="1"/>
      <protection hidden="1"/>
    </xf>
    <xf numFmtId="0" fontId="11" fillId="0" borderId="29" xfId="2" applyFont="1" applyFill="1" applyBorder="1" applyAlignment="1" applyProtection="1">
      <alignment horizontal="center" vertical="center" textRotation="255" wrapText="1"/>
      <protection hidden="1"/>
    </xf>
    <xf numFmtId="0" fontId="7" fillId="0" borderId="37" xfId="2" applyFont="1" applyFill="1" applyBorder="1" applyAlignment="1" applyProtection="1">
      <alignment horizontal="left" vertical="center" wrapText="1"/>
      <protection hidden="1"/>
    </xf>
    <xf numFmtId="0" fontId="7" fillId="0" borderId="7" xfId="2" applyFont="1" applyFill="1" applyBorder="1" applyAlignment="1" applyProtection="1">
      <alignment horizontal="left" vertical="center" wrapText="1"/>
      <protection hidden="1"/>
    </xf>
    <xf numFmtId="0" fontId="7" fillId="0" borderId="3" xfId="2" applyFont="1" applyFill="1" applyBorder="1" applyAlignment="1" applyProtection="1">
      <alignment horizontal="left" vertical="center" wrapText="1"/>
      <protection hidden="1"/>
    </xf>
    <xf numFmtId="0" fontId="7" fillId="0" borderId="5" xfId="2" applyFont="1" applyFill="1" applyBorder="1" applyAlignment="1" applyProtection="1">
      <alignment horizontal="left" vertical="center" wrapText="1"/>
      <protection hidden="1"/>
    </xf>
    <xf numFmtId="0" fontId="7" fillId="0" borderId="38" xfId="2" applyFont="1" applyFill="1" applyBorder="1" applyAlignment="1" applyProtection="1">
      <alignment horizontal="left" vertical="center" wrapText="1"/>
      <protection hidden="1"/>
    </xf>
    <xf numFmtId="0" fontId="20" fillId="0" borderId="0" xfId="2" applyFont="1" applyFill="1" applyBorder="1" applyAlignment="1" applyProtection="1">
      <alignment horizontal="left" vertical="center" wrapText="1"/>
      <protection hidden="1"/>
    </xf>
    <xf numFmtId="0" fontId="16" fillId="0" borderId="23" xfId="2" applyFont="1" applyFill="1" applyBorder="1" applyAlignment="1" applyProtection="1">
      <alignment horizontal="center" vertical="center" textRotation="255" wrapText="1"/>
      <protection hidden="1"/>
    </xf>
    <xf numFmtId="0" fontId="16" fillId="0" borderId="30" xfId="2" applyFont="1" applyFill="1" applyBorder="1" applyAlignment="1" applyProtection="1">
      <alignment horizontal="center" vertical="center" textRotation="255" wrapText="1"/>
      <protection hidden="1"/>
    </xf>
    <xf numFmtId="0" fontId="19" fillId="0" borderId="0" xfId="2" applyFont="1" applyFill="1" applyBorder="1" applyAlignment="1" applyProtection="1">
      <alignment horizontal="left" vertical="top" wrapText="1"/>
      <protection hidden="1"/>
    </xf>
    <xf numFmtId="0" fontId="9" fillId="0" borderId="36" xfId="2" applyFont="1" applyFill="1" applyBorder="1" applyAlignment="1" applyProtection="1">
      <alignment horizontal="left" vertical="center" wrapText="1"/>
      <protection hidden="1"/>
    </xf>
    <xf numFmtId="0" fontId="0" fillId="0" borderId="11" xfId="0" applyBorder="1" applyAlignment="1">
      <alignment horizontal="center" vertical="center" textRotation="255" wrapText="1"/>
    </xf>
    <xf numFmtId="0" fontId="0" fillId="0" borderId="13" xfId="0" applyBorder="1" applyAlignment="1">
      <alignment horizontal="center" vertical="center" textRotation="255" wrapText="1"/>
    </xf>
    <xf numFmtId="0" fontId="7" fillId="0" borderId="23" xfId="2" applyFont="1" applyFill="1" applyBorder="1" applyAlignment="1" applyProtection="1">
      <alignment horizontal="center" vertical="center" textRotation="255" wrapText="1"/>
      <protection hidden="1"/>
    </xf>
    <xf numFmtId="0" fontId="0" fillId="0" borderId="30" xfId="0" applyBorder="1" applyAlignment="1">
      <alignment horizontal="center" vertical="center" textRotation="255"/>
    </xf>
    <xf numFmtId="0" fontId="7" fillId="0" borderId="14" xfId="2" applyFont="1" applyFill="1" applyBorder="1" applyAlignment="1" applyProtection="1">
      <alignment horizontal="center" vertical="center" textRotation="255" wrapText="1"/>
      <protection hidden="1"/>
    </xf>
    <xf numFmtId="0" fontId="7" fillId="0" borderId="18" xfId="2" applyFont="1" applyFill="1" applyBorder="1" applyAlignment="1" applyProtection="1">
      <alignment horizontal="center" vertical="center" textRotation="255" wrapText="1"/>
      <protection hidden="1"/>
    </xf>
    <xf numFmtId="0" fontId="7" fillId="0" borderId="31" xfId="2" applyFont="1" applyFill="1" applyBorder="1" applyAlignment="1" applyProtection="1">
      <alignment horizontal="center" vertical="center" textRotation="255"/>
      <protection hidden="1"/>
    </xf>
    <xf numFmtId="0" fontId="0" fillId="0" borderId="24" xfId="0" applyBorder="1" applyAlignment="1">
      <alignment horizontal="center" vertical="center" textRotation="255"/>
    </xf>
    <xf numFmtId="0" fontId="13" fillId="0" borderId="18" xfId="2" applyFont="1" applyFill="1" applyBorder="1" applyAlignment="1" applyProtection="1">
      <alignment horizontal="center" vertical="center" textRotation="255" wrapText="1"/>
      <protection hidden="1"/>
    </xf>
    <xf numFmtId="0" fontId="13" fillId="0" borderId="20" xfId="2" applyFont="1" applyFill="1" applyBorder="1" applyAlignment="1" applyProtection="1">
      <alignment horizontal="center" vertical="center" textRotation="255" wrapText="1"/>
      <protection hidden="1"/>
    </xf>
    <xf numFmtId="0" fontId="13" fillId="0" borderId="14" xfId="2" applyFont="1" applyFill="1" applyBorder="1" applyAlignment="1" applyProtection="1">
      <alignment horizontal="center" vertical="center" textRotation="255" wrapText="1"/>
      <protection hidden="1"/>
    </xf>
    <xf numFmtId="0" fontId="13" fillId="0" borderId="19" xfId="2" applyFont="1" applyFill="1" applyBorder="1" applyAlignment="1" applyProtection="1">
      <alignment horizontal="center" vertical="center" textRotation="255" wrapText="1"/>
      <protection hidden="1"/>
    </xf>
    <xf numFmtId="0" fontId="13" fillId="0" borderId="0" xfId="2" applyFont="1" applyFill="1" applyBorder="1" applyAlignment="1" applyProtection="1">
      <alignment horizontal="center" vertical="top" textRotation="255" wrapText="1"/>
      <protection hidden="1"/>
    </xf>
    <xf numFmtId="0" fontId="7" fillId="0" borderId="2" xfId="2" applyFont="1" applyFill="1" applyBorder="1" applyAlignment="1" applyProtection="1">
      <alignment horizontal="center" vertical="center" textRotation="255" wrapText="1"/>
      <protection hidden="1"/>
    </xf>
    <xf numFmtId="0" fontId="16" fillId="0" borderId="20" xfId="2" applyFont="1" applyFill="1" applyBorder="1" applyAlignment="1" applyProtection="1">
      <alignment horizontal="center" vertical="center" textRotation="255" wrapText="1"/>
      <protection hidden="1"/>
    </xf>
    <xf numFmtId="0" fontId="13" fillId="0" borderId="2" xfId="2" applyFont="1" applyFill="1" applyBorder="1" applyAlignment="1" applyProtection="1">
      <alignment horizontal="center" vertical="center" textRotation="255" wrapText="1"/>
      <protection hidden="1"/>
    </xf>
    <xf numFmtId="0" fontId="11" fillId="0" borderId="14" xfId="2" applyFont="1" applyFill="1" applyBorder="1" applyAlignment="1" applyProtection="1">
      <alignment horizontal="center" vertical="center" textRotation="255" wrapText="1"/>
      <protection hidden="1"/>
    </xf>
    <xf numFmtId="0" fontId="11" fillId="0" borderId="2" xfId="2" applyFont="1" applyFill="1" applyBorder="1" applyAlignment="1" applyProtection="1">
      <alignment horizontal="center" vertical="center" textRotation="255" wrapText="1"/>
      <protection hidden="1"/>
    </xf>
    <xf numFmtId="0" fontId="16" fillId="0" borderId="14" xfId="2" applyFont="1" applyFill="1" applyBorder="1" applyAlignment="1" applyProtection="1">
      <alignment horizontal="center" vertical="center" textRotation="255" wrapText="1"/>
      <protection hidden="1"/>
    </xf>
    <xf numFmtId="0" fontId="16" fillId="0" borderId="2" xfId="2" applyFont="1" applyFill="1" applyBorder="1" applyAlignment="1" applyProtection="1">
      <alignment horizontal="center" vertical="center" textRotation="255" wrapText="1"/>
      <protection hidden="1"/>
    </xf>
    <xf numFmtId="0" fontId="13" fillId="0" borderId="37" xfId="2" applyFont="1" applyFill="1" applyBorder="1" applyAlignment="1" applyProtection="1">
      <alignment horizontal="center" vertical="center" textRotation="255" wrapText="1"/>
      <protection hidden="1"/>
    </xf>
    <xf numFmtId="0" fontId="13" fillId="0" borderId="38" xfId="2" applyFont="1" applyFill="1" applyBorder="1" applyAlignment="1" applyProtection="1">
      <alignment horizontal="center" vertical="center" textRotation="255" wrapText="1"/>
      <protection hidden="1"/>
    </xf>
    <xf numFmtId="0" fontId="17" fillId="0" borderId="23" xfId="2" applyFont="1" applyFill="1" applyBorder="1" applyAlignment="1" applyProtection="1">
      <alignment horizontal="center" vertical="center" textRotation="255" wrapText="1"/>
      <protection hidden="1"/>
    </xf>
    <xf numFmtId="0" fontId="17" fillId="0" borderId="30" xfId="2" applyFont="1" applyFill="1" applyBorder="1" applyAlignment="1" applyProtection="1">
      <alignment horizontal="center" vertical="center" textRotation="255" wrapText="1"/>
      <protection hidden="1"/>
    </xf>
    <xf numFmtId="0" fontId="21" fillId="0" borderId="14" xfId="2" applyFont="1" applyFill="1" applyBorder="1" applyAlignment="1" applyProtection="1">
      <alignment horizontal="center" vertical="center" textRotation="255" wrapText="1" shrinkToFit="1"/>
      <protection hidden="1"/>
    </xf>
    <xf numFmtId="0" fontId="21" fillId="0" borderId="2" xfId="2" applyFont="1" applyFill="1" applyBorder="1" applyAlignment="1" applyProtection="1">
      <alignment horizontal="center" vertical="center" textRotation="255" wrapText="1" shrinkToFit="1"/>
      <protection hidden="1"/>
    </xf>
    <xf numFmtId="0" fontId="13" fillId="0" borderId="28" xfId="2" applyFont="1" applyFill="1" applyBorder="1" applyAlignment="1" applyProtection="1">
      <alignment horizontal="center" vertical="center" textRotation="255" wrapText="1"/>
      <protection hidden="1"/>
    </xf>
  </cellXfs>
  <cellStyles count="6">
    <cellStyle name="パーセント" xfId="1" builtinId="5"/>
    <cellStyle name="パーセント 2" xfId="4"/>
    <cellStyle name="桁区切り" xfId="5"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519</xdr:row>
      <xdr:rowOff>0</xdr:rowOff>
    </xdr:from>
    <xdr:to>
      <xdr:col>2</xdr:col>
      <xdr:colOff>9525</xdr:colOff>
      <xdr:row>521</xdr:row>
      <xdr:rowOff>0</xdr:rowOff>
    </xdr:to>
    <xdr:cxnSp macro="">
      <xdr:nvCxnSpPr>
        <xdr:cNvPr id="2"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816102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 name="直線コネクタ 2">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4"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5"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6"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7"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8" name="直線コネクタ 2">
          <a:extLst>
            <a:ext uri="{FF2B5EF4-FFF2-40B4-BE49-F238E27FC236}">
              <a16:creationId xmlns:a16="http://schemas.microsoft.com/office/drawing/2014/main" id="{3CB4702B-2E86-4821-9BCB-A040E1B39E85}"/>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9" name="直線コネクタ 2">
          <a:extLst>
            <a:ext uri="{FF2B5EF4-FFF2-40B4-BE49-F238E27FC236}">
              <a16:creationId xmlns:a16="http://schemas.microsoft.com/office/drawing/2014/main" id="{D84016F2-2FE9-4DF6-B087-1DCCE04CEE9D}"/>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10" name="直線コネクタ 2">
          <a:extLst>
            <a:ext uri="{FF2B5EF4-FFF2-40B4-BE49-F238E27FC236}">
              <a16:creationId xmlns:a16="http://schemas.microsoft.com/office/drawing/2014/main" id="{1B56FC62-6D2E-4ACB-901A-E800B48AC54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3536</xdr:row>
      <xdr:rowOff>0</xdr:rowOff>
    </xdr:from>
    <xdr:to>
      <xdr:col>2</xdr:col>
      <xdr:colOff>9525</xdr:colOff>
      <xdr:row>3538</xdr:row>
      <xdr:rowOff>0</xdr:rowOff>
    </xdr:to>
    <xdr:cxnSp macro="">
      <xdr:nvCxnSpPr>
        <xdr:cNvPr id="11" name="直線コネクタ 2">
          <a:extLst>
            <a:ext uri="{FF2B5EF4-FFF2-40B4-BE49-F238E27FC236}">
              <a16:creationId xmlns:a16="http://schemas.microsoft.com/office/drawing/2014/main" id="{9BEA7851-02B4-4D1F-A2F4-11C529B2A409}"/>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3536</xdr:row>
      <xdr:rowOff>0</xdr:rowOff>
    </xdr:from>
    <xdr:to>
      <xdr:col>2</xdr:col>
      <xdr:colOff>9525</xdr:colOff>
      <xdr:row>3538</xdr:row>
      <xdr:rowOff>0</xdr:rowOff>
    </xdr:to>
    <xdr:cxnSp macro="">
      <xdr:nvCxnSpPr>
        <xdr:cNvPr id="12" name="直線コネクタ 2">
          <a:extLst>
            <a:ext uri="{FF2B5EF4-FFF2-40B4-BE49-F238E27FC236}">
              <a16:creationId xmlns:a16="http://schemas.microsoft.com/office/drawing/2014/main" id="{1C5B27D2-FEDB-451E-B1D3-8D97EE997AB5}"/>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3536</xdr:row>
      <xdr:rowOff>0</xdr:rowOff>
    </xdr:from>
    <xdr:to>
      <xdr:col>2</xdr:col>
      <xdr:colOff>9525</xdr:colOff>
      <xdr:row>3538</xdr:row>
      <xdr:rowOff>0</xdr:rowOff>
    </xdr:to>
    <xdr:cxnSp macro="">
      <xdr:nvCxnSpPr>
        <xdr:cNvPr id="13" name="直線コネクタ 2">
          <a:extLst>
            <a:ext uri="{FF2B5EF4-FFF2-40B4-BE49-F238E27FC236}">
              <a16:creationId xmlns:a16="http://schemas.microsoft.com/office/drawing/2014/main" id="{3D5DCB25-119E-49C5-85AB-31CF682617D3}"/>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14" name="直線コネクタ 2">
          <a:extLst>
            <a:ext uri="{FF2B5EF4-FFF2-40B4-BE49-F238E27FC236}">
              <a16:creationId xmlns:a16="http://schemas.microsoft.com/office/drawing/2014/main" id="{A99E31CC-1FA6-4162-ACB2-1E29FB86E70E}"/>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15" name="直線コネクタ 2">
          <a:extLst>
            <a:ext uri="{FF2B5EF4-FFF2-40B4-BE49-F238E27FC236}">
              <a16:creationId xmlns:a16="http://schemas.microsoft.com/office/drawing/2014/main" id="{740DF6C7-5B24-4F7C-8FD1-1C4060F3CDA3}"/>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16" name="直線コネクタ 2">
          <a:extLst>
            <a:ext uri="{FF2B5EF4-FFF2-40B4-BE49-F238E27FC236}">
              <a16:creationId xmlns:a16="http://schemas.microsoft.com/office/drawing/2014/main" id="{B00B8D28-7BAF-4037-877B-D1C4BBD42F03}"/>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17" name="直線コネクタ 2">
          <a:extLst>
            <a:ext uri="{FF2B5EF4-FFF2-40B4-BE49-F238E27FC236}">
              <a16:creationId xmlns:a16="http://schemas.microsoft.com/office/drawing/2014/main" id="{BFB45CD1-D07D-4860-8513-A04CD057A859}"/>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18" name="直線コネクタ 2">
          <a:extLst>
            <a:ext uri="{FF2B5EF4-FFF2-40B4-BE49-F238E27FC236}">
              <a16:creationId xmlns:a16="http://schemas.microsoft.com/office/drawing/2014/main" id="{001511F7-980F-4A72-9DEB-A74F77FDAAA8}"/>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19" name="直線コネクタ 2">
          <a:extLst>
            <a:ext uri="{FF2B5EF4-FFF2-40B4-BE49-F238E27FC236}">
              <a16:creationId xmlns:a16="http://schemas.microsoft.com/office/drawing/2014/main" id="{A361A763-78DB-42CF-9AB9-E36753D3838F}"/>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20" name="直線コネクタ 2">
          <a:extLst>
            <a:ext uri="{FF2B5EF4-FFF2-40B4-BE49-F238E27FC236}">
              <a16:creationId xmlns:a16="http://schemas.microsoft.com/office/drawing/2014/main" id="{0CC16256-3E9A-430C-B178-257BBC4FE5D9}"/>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3145</xdr:row>
      <xdr:rowOff>0</xdr:rowOff>
    </xdr:from>
    <xdr:to>
      <xdr:col>2</xdr:col>
      <xdr:colOff>9525</xdr:colOff>
      <xdr:row>3147</xdr:row>
      <xdr:rowOff>0</xdr:rowOff>
    </xdr:to>
    <xdr:cxnSp macro="">
      <xdr:nvCxnSpPr>
        <xdr:cNvPr id="21"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490756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3210</xdr:row>
      <xdr:rowOff>0</xdr:rowOff>
    </xdr:from>
    <xdr:to>
      <xdr:col>2</xdr:col>
      <xdr:colOff>9525</xdr:colOff>
      <xdr:row>3212</xdr:row>
      <xdr:rowOff>0</xdr:rowOff>
    </xdr:to>
    <xdr:cxnSp macro="">
      <xdr:nvCxnSpPr>
        <xdr:cNvPr id="22" name="直線コネクタ 2">
          <a:extLst>
            <a:ext uri="{FF2B5EF4-FFF2-40B4-BE49-F238E27FC236}">
              <a16:creationId xmlns:a16="http://schemas.microsoft.com/office/drawing/2014/main" id="{C5E70B54-4CD6-4C87-A90C-F87F1097A27A}"/>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23" name="直線コネクタ 2">
          <a:extLst>
            <a:ext uri="{FF2B5EF4-FFF2-40B4-BE49-F238E27FC236}">
              <a16:creationId xmlns:a16="http://schemas.microsoft.com/office/drawing/2014/main" id="{06FBE0C1-BF62-4D45-B72F-E4B63140AAF6}"/>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585</xdr:row>
      <xdr:rowOff>0</xdr:rowOff>
    </xdr:from>
    <xdr:to>
      <xdr:col>2</xdr:col>
      <xdr:colOff>9525</xdr:colOff>
      <xdr:row>587</xdr:row>
      <xdr:rowOff>0</xdr:rowOff>
    </xdr:to>
    <xdr:cxnSp macro="">
      <xdr:nvCxnSpPr>
        <xdr:cNvPr id="24"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91849575"/>
          <a:ext cx="2085975" cy="1057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653</xdr:row>
      <xdr:rowOff>0</xdr:rowOff>
    </xdr:from>
    <xdr:to>
      <xdr:col>2</xdr:col>
      <xdr:colOff>9525</xdr:colOff>
      <xdr:row>655</xdr:row>
      <xdr:rowOff>0</xdr:rowOff>
    </xdr:to>
    <xdr:cxnSp macro="">
      <xdr:nvCxnSpPr>
        <xdr:cNvPr id="25" name="直線コネクタ 2">
          <a:extLst>
            <a:ext uri="{FF2B5EF4-FFF2-40B4-BE49-F238E27FC236}">
              <a16:creationId xmlns:a16="http://schemas.microsoft.com/office/drawing/2014/main" id="{25C9A0A2-D0BD-41FA-985A-CFAC209A2FC4}"/>
            </a:ext>
          </a:extLst>
        </xdr:cNvPr>
        <xdr:cNvCxnSpPr>
          <a:cxnSpLocks noChangeShapeType="1"/>
        </xdr:cNvCxnSpPr>
      </xdr:nvCxnSpPr>
      <xdr:spPr bwMode="auto">
        <a:xfrm>
          <a:off x="9525" y="102260400"/>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26" name="直線コネクタ 2">
          <a:extLst>
            <a:ext uri="{FF2B5EF4-FFF2-40B4-BE49-F238E27FC236}">
              <a16:creationId xmlns:a16="http://schemas.microsoft.com/office/drawing/2014/main" id="{FC7B7DB4-29DC-46C2-952B-8EE05DA49FAC}"/>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27" name="直線コネクタ 2">
          <a:extLst>
            <a:ext uri="{FF2B5EF4-FFF2-40B4-BE49-F238E27FC236}">
              <a16:creationId xmlns:a16="http://schemas.microsoft.com/office/drawing/2014/main" id="{BAF9A208-5216-4F61-8F1E-30572AB12458}"/>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28" name="直線コネクタ 2">
          <a:extLst>
            <a:ext uri="{FF2B5EF4-FFF2-40B4-BE49-F238E27FC236}">
              <a16:creationId xmlns:a16="http://schemas.microsoft.com/office/drawing/2014/main" id="{27490DAB-0A69-4C7B-A3DC-A24803F07437}"/>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29" name="直線コネクタ 2">
          <a:extLst>
            <a:ext uri="{FF2B5EF4-FFF2-40B4-BE49-F238E27FC236}">
              <a16:creationId xmlns:a16="http://schemas.microsoft.com/office/drawing/2014/main" id="{03C88925-7EDF-4476-B66C-30BF6B6C8212}"/>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30" name="直線コネクタ 2">
          <a:extLst>
            <a:ext uri="{FF2B5EF4-FFF2-40B4-BE49-F238E27FC236}">
              <a16:creationId xmlns:a16="http://schemas.microsoft.com/office/drawing/2014/main" id="{68CE5432-F03B-4CB9-82D9-23A71FA1A1E3}"/>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31" name="直線コネクタ 2">
          <a:extLst>
            <a:ext uri="{FF2B5EF4-FFF2-40B4-BE49-F238E27FC236}">
              <a16:creationId xmlns:a16="http://schemas.microsoft.com/office/drawing/2014/main" id="{3C2BD813-3734-4647-8C0E-C7A9DDA6727D}"/>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32" name="直線コネクタ 2">
          <a:extLst>
            <a:ext uri="{FF2B5EF4-FFF2-40B4-BE49-F238E27FC236}">
              <a16:creationId xmlns:a16="http://schemas.microsoft.com/office/drawing/2014/main" id="{5E35B4A5-CE27-4EF1-A6F8-C3E310445EC7}"/>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33" name="直線コネクタ 2">
          <a:extLst>
            <a:ext uri="{FF2B5EF4-FFF2-40B4-BE49-F238E27FC236}">
              <a16:creationId xmlns:a16="http://schemas.microsoft.com/office/drawing/2014/main" id="{16948D86-740F-4FFE-9F1A-122A6CA5BC3F}"/>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34" name="直線コネクタ 2">
          <a:extLst>
            <a:ext uri="{FF2B5EF4-FFF2-40B4-BE49-F238E27FC236}">
              <a16:creationId xmlns:a16="http://schemas.microsoft.com/office/drawing/2014/main" id="{5E07A46E-0F6F-49BE-A24A-1EBDFE246D54}"/>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35" name="直線コネクタ 2">
          <a:extLst>
            <a:ext uri="{FF2B5EF4-FFF2-40B4-BE49-F238E27FC236}">
              <a16:creationId xmlns:a16="http://schemas.microsoft.com/office/drawing/2014/main" id="{A1E0C24B-81AC-4557-9F20-D0B8F0B9CE0E}"/>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36" name="直線コネクタ 2">
          <a:extLst>
            <a:ext uri="{FF2B5EF4-FFF2-40B4-BE49-F238E27FC236}">
              <a16:creationId xmlns:a16="http://schemas.microsoft.com/office/drawing/2014/main" id="{FD2DD410-CCB6-4D80-8FDB-567A25629491}"/>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37" name="直線コネクタ 2">
          <a:extLst>
            <a:ext uri="{FF2B5EF4-FFF2-40B4-BE49-F238E27FC236}">
              <a16:creationId xmlns:a16="http://schemas.microsoft.com/office/drawing/2014/main" id="{70EC6B34-1A67-498F-8775-DEF4FA720293}"/>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519</xdr:row>
      <xdr:rowOff>0</xdr:rowOff>
    </xdr:from>
    <xdr:to>
      <xdr:col>2</xdr:col>
      <xdr:colOff>9525</xdr:colOff>
      <xdr:row>521</xdr:row>
      <xdr:rowOff>0</xdr:rowOff>
    </xdr:to>
    <xdr:cxnSp macro="">
      <xdr:nvCxnSpPr>
        <xdr:cNvPr id="38"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816102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9" name="直線コネクタ 38">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40"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41"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42"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43"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4" name="直線コネクタ 2">
          <a:extLst>
            <a:ext uri="{FF2B5EF4-FFF2-40B4-BE49-F238E27FC236}">
              <a16:creationId xmlns:a16="http://schemas.microsoft.com/office/drawing/2014/main" id="{6762CCA7-BAD5-493F-92DD-4D6765935C1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5" name="直線コネクタ 2">
          <a:extLst>
            <a:ext uri="{FF2B5EF4-FFF2-40B4-BE49-F238E27FC236}">
              <a16:creationId xmlns:a16="http://schemas.microsoft.com/office/drawing/2014/main" id="{DBE76F49-9FB0-4842-8A5E-B13230861BE2}"/>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6" name="直線コネクタ 2">
          <a:extLst>
            <a:ext uri="{FF2B5EF4-FFF2-40B4-BE49-F238E27FC236}">
              <a16:creationId xmlns:a16="http://schemas.microsoft.com/office/drawing/2014/main" id="{D898BE4A-E648-4D85-9E5E-D87C65DE2613}"/>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3536</xdr:row>
      <xdr:rowOff>0</xdr:rowOff>
    </xdr:from>
    <xdr:to>
      <xdr:col>2</xdr:col>
      <xdr:colOff>9525</xdr:colOff>
      <xdr:row>3538</xdr:row>
      <xdr:rowOff>0</xdr:rowOff>
    </xdr:to>
    <xdr:cxnSp macro="">
      <xdr:nvCxnSpPr>
        <xdr:cNvPr id="47" name="直線コネクタ 2">
          <a:extLst>
            <a:ext uri="{FF2B5EF4-FFF2-40B4-BE49-F238E27FC236}">
              <a16:creationId xmlns:a16="http://schemas.microsoft.com/office/drawing/2014/main" id="{1738E431-DB23-46D9-B297-2C3B39D7FE47}"/>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3536</xdr:row>
      <xdr:rowOff>0</xdr:rowOff>
    </xdr:from>
    <xdr:to>
      <xdr:col>2</xdr:col>
      <xdr:colOff>9525</xdr:colOff>
      <xdr:row>3538</xdr:row>
      <xdr:rowOff>0</xdr:rowOff>
    </xdr:to>
    <xdr:cxnSp macro="">
      <xdr:nvCxnSpPr>
        <xdr:cNvPr id="48" name="直線コネクタ 2">
          <a:extLst>
            <a:ext uri="{FF2B5EF4-FFF2-40B4-BE49-F238E27FC236}">
              <a16:creationId xmlns:a16="http://schemas.microsoft.com/office/drawing/2014/main" id="{D9922B00-46CA-4FCA-B57D-D31FD71EB5F7}"/>
            </a:ext>
          </a:extLst>
        </xdr:cNvPr>
        <xdr:cNvCxnSpPr>
          <a:cxnSpLocks noChangeShapeType="1"/>
        </xdr:cNvCxnSpPr>
      </xdr:nvCxnSpPr>
      <xdr:spPr bwMode="auto">
        <a:xfrm>
          <a:off x="9525" y="5516975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3536</xdr:row>
      <xdr:rowOff>7937</xdr:rowOff>
    </xdr:from>
    <xdr:to>
      <xdr:col>2</xdr:col>
      <xdr:colOff>0</xdr:colOff>
      <xdr:row>3538</xdr:row>
      <xdr:rowOff>7937</xdr:rowOff>
    </xdr:to>
    <xdr:cxnSp macro="">
      <xdr:nvCxnSpPr>
        <xdr:cNvPr id="49" name="直線コネクタ 2">
          <a:extLst>
            <a:ext uri="{FF2B5EF4-FFF2-40B4-BE49-F238E27FC236}">
              <a16:creationId xmlns:a16="http://schemas.microsoft.com/office/drawing/2014/main" id="{2DE12465-E109-4093-A016-2BAC14A39CBF}"/>
            </a:ext>
          </a:extLst>
        </xdr:cNvPr>
        <xdr:cNvCxnSpPr>
          <a:cxnSpLocks noChangeShapeType="1"/>
        </xdr:cNvCxnSpPr>
      </xdr:nvCxnSpPr>
      <xdr:spPr bwMode="auto">
        <a:xfrm>
          <a:off x="0" y="551705462"/>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 name="直線コネクタ 2">
          <a:extLst>
            <a:ext uri="{FF2B5EF4-FFF2-40B4-BE49-F238E27FC236}">
              <a16:creationId xmlns:a16="http://schemas.microsoft.com/office/drawing/2014/main" id="{E5C1FD7F-EC7C-4474-A1F0-5F790780792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51" name="直線コネクタ 2">
          <a:extLst>
            <a:ext uri="{FF2B5EF4-FFF2-40B4-BE49-F238E27FC236}">
              <a16:creationId xmlns:a16="http://schemas.microsoft.com/office/drawing/2014/main" id="{642719F7-8449-473D-907E-D91D64746D36}"/>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52" name="直線コネクタ 2">
          <a:extLst>
            <a:ext uri="{FF2B5EF4-FFF2-40B4-BE49-F238E27FC236}">
              <a16:creationId xmlns:a16="http://schemas.microsoft.com/office/drawing/2014/main" id="{8A26060F-83C0-408E-A58F-7370BD4516C6}"/>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3869</xdr:row>
      <xdr:rowOff>0</xdr:rowOff>
    </xdr:from>
    <xdr:to>
      <xdr:col>2</xdr:col>
      <xdr:colOff>9525</xdr:colOff>
      <xdr:row>3871</xdr:row>
      <xdr:rowOff>0</xdr:rowOff>
    </xdr:to>
    <xdr:cxnSp macro="">
      <xdr:nvCxnSpPr>
        <xdr:cNvPr id="53" name="直線コネクタ 2">
          <a:extLst>
            <a:ext uri="{FF2B5EF4-FFF2-40B4-BE49-F238E27FC236}">
              <a16:creationId xmlns:a16="http://schemas.microsoft.com/office/drawing/2014/main" id="{4DBD7A08-C091-413E-B341-6329E11B39B1}"/>
            </a:ext>
          </a:extLst>
        </xdr:cNvPr>
        <xdr:cNvCxnSpPr>
          <a:cxnSpLocks noChangeShapeType="1"/>
        </xdr:cNvCxnSpPr>
      </xdr:nvCxnSpPr>
      <xdr:spPr bwMode="auto">
        <a:xfrm>
          <a:off x="9525" y="603103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54" name="直線コネクタ 2">
          <a:extLst>
            <a:ext uri="{FF2B5EF4-FFF2-40B4-BE49-F238E27FC236}">
              <a16:creationId xmlns:a16="http://schemas.microsoft.com/office/drawing/2014/main" id="{A548AEE4-AC02-471F-9E44-7D3AB0B3F7D2}"/>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55" name="直線コネクタ 2">
          <a:extLst>
            <a:ext uri="{FF2B5EF4-FFF2-40B4-BE49-F238E27FC236}">
              <a16:creationId xmlns:a16="http://schemas.microsoft.com/office/drawing/2014/main" id="{CB1A9813-B229-4E05-A19A-EB6AAFAA55B4}"/>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56" name="直線コネクタ 2">
          <a:extLst>
            <a:ext uri="{FF2B5EF4-FFF2-40B4-BE49-F238E27FC236}">
              <a16:creationId xmlns:a16="http://schemas.microsoft.com/office/drawing/2014/main" id="{0B39AA42-8A5F-4729-83C4-EFBB574F1C54}"/>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3145</xdr:row>
      <xdr:rowOff>0</xdr:rowOff>
    </xdr:from>
    <xdr:to>
      <xdr:col>2</xdr:col>
      <xdr:colOff>0</xdr:colOff>
      <xdr:row>3147</xdr:row>
      <xdr:rowOff>0</xdr:rowOff>
    </xdr:to>
    <xdr:cxnSp macro="">
      <xdr:nvCxnSpPr>
        <xdr:cNvPr id="57"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4907565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3210</xdr:row>
      <xdr:rowOff>0</xdr:rowOff>
    </xdr:from>
    <xdr:to>
      <xdr:col>2</xdr:col>
      <xdr:colOff>9525</xdr:colOff>
      <xdr:row>3212</xdr:row>
      <xdr:rowOff>0</xdr:rowOff>
    </xdr:to>
    <xdr:cxnSp macro="">
      <xdr:nvCxnSpPr>
        <xdr:cNvPr id="58" name="直線コネクタ 2">
          <a:extLst>
            <a:ext uri="{FF2B5EF4-FFF2-40B4-BE49-F238E27FC236}">
              <a16:creationId xmlns:a16="http://schemas.microsoft.com/office/drawing/2014/main" id="{3B762841-1AA6-423C-86E1-BF4D82CDE58A}"/>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3080</xdr:row>
      <xdr:rowOff>0</xdr:rowOff>
    </xdr:from>
    <xdr:to>
      <xdr:col>2</xdr:col>
      <xdr:colOff>9525</xdr:colOff>
      <xdr:row>3082</xdr:row>
      <xdr:rowOff>0</xdr:rowOff>
    </xdr:to>
    <xdr:cxnSp macro="">
      <xdr:nvCxnSpPr>
        <xdr:cNvPr id="59" name="直線コネクタ 2">
          <a:extLst>
            <a:ext uri="{FF2B5EF4-FFF2-40B4-BE49-F238E27FC236}">
              <a16:creationId xmlns:a16="http://schemas.microsoft.com/office/drawing/2014/main" id="{B444F9BE-E152-4C3F-B78B-A051BE9E3BFA}"/>
            </a:ext>
          </a:extLst>
        </xdr:cNvPr>
        <xdr:cNvCxnSpPr>
          <a:cxnSpLocks noChangeShapeType="1"/>
        </xdr:cNvCxnSpPr>
      </xdr:nvCxnSpPr>
      <xdr:spPr bwMode="auto">
        <a:xfrm>
          <a:off x="9525" y="4806315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585</xdr:row>
      <xdr:rowOff>0</xdr:rowOff>
    </xdr:from>
    <xdr:to>
      <xdr:col>2</xdr:col>
      <xdr:colOff>9525</xdr:colOff>
      <xdr:row>587</xdr:row>
      <xdr:rowOff>0</xdr:rowOff>
    </xdr:to>
    <xdr:cxnSp macro="">
      <xdr:nvCxnSpPr>
        <xdr:cNvPr id="60"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91849575"/>
          <a:ext cx="2085975" cy="1057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653</xdr:row>
      <xdr:rowOff>0</xdr:rowOff>
    </xdr:from>
    <xdr:to>
      <xdr:col>2</xdr:col>
      <xdr:colOff>9525</xdr:colOff>
      <xdr:row>655</xdr:row>
      <xdr:rowOff>0</xdr:rowOff>
    </xdr:to>
    <xdr:cxnSp macro="">
      <xdr:nvCxnSpPr>
        <xdr:cNvPr id="61" name="直線コネクタ 2">
          <a:extLst>
            <a:ext uri="{FF2B5EF4-FFF2-40B4-BE49-F238E27FC236}">
              <a16:creationId xmlns:a16="http://schemas.microsoft.com/office/drawing/2014/main" id="{56C257F3-2CA0-4E4F-A782-E22AD22C84C2}"/>
            </a:ext>
          </a:extLst>
        </xdr:cNvPr>
        <xdr:cNvCxnSpPr>
          <a:cxnSpLocks noChangeShapeType="1"/>
        </xdr:cNvCxnSpPr>
      </xdr:nvCxnSpPr>
      <xdr:spPr bwMode="auto">
        <a:xfrm>
          <a:off x="9525" y="102260400"/>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62" name="直線コネクタ 2">
          <a:extLst>
            <a:ext uri="{FF2B5EF4-FFF2-40B4-BE49-F238E27FC236}">
              <a16:creationId xmlns:a16="http://schemas.microsoft.com/office/drawing/2014/main" id="{40BB7712-7E00-49CA-9FF6-618F209C65F9}"/>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63" name="直線コネクタ 2">
          <a:extLst>
            <a:ext uri="{FF2B5EF4-FFF2-40B4-BE49-F238E27FC236}">
              <a16:creationId xmlns:a16="http://schemas.microsoft.com/office/drawing/2014/main" id="{155E3C28-7380-482B-B85D-510817A64CED}"/>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64" name="直線コネクタ 2">
          <a:extLst>
            <a:ext uri="{FF2B5EF4-FFF2-40B4-BE49-F238E27FC236}">
              <a16:creationId xmlns:a16="http://schemas.microsoft.com/office/drawing/2014/main" id="{79DBBB54-E44C-4990-9B35-E130188E321D}"/>
            </a:ext>
          </a:extLst>
        </xdr:cNvPr>
        <xdr:cNvCxnSpPr>
          <a:cxnSpLocks noChangeShapeType="1"/>
        </xdr:cNvCxnSpPr>
      </xdr:nvCxnSpPr>
      <xdr:spPr bwMode="auto">
        <a:xfrm>
          <a:off x="9525" y="562013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65" name="直線コネクタ 2">
          <a:extLst>
            <a:ext uri="{FF2B5EF4-FFF2-40B4-BE49-F238E27FC236}">
              <a16:creationId xmlns:a16="http://schemas.microsoft.com/office/drawing/2014/main" id="{3C07CE34-3A5E-4969-B990-55CE472EC21A}"/>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66" name="直線コネクタ 2">
          <a:extLst>
            <a:ext uri="{FF2B5EF4-FFF2-40B4-BE49-F238E27FC236}">
              <a16:creationId xmlns:a16="http://schemas.microsoft.com/office/drawing/2014/main" id="{5B0E9798-C33D-48DC-B806-8C6571C48F1F}"/>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3668</xdr:row>
      <xdr:rowOff>0</xdr:rowOff>
    </xdr:from>
    <xdr:to>
      <xdr:col>2</xdr:col>
      <xdr:colOff>9525</xdr:colOff>
      <xdr:row>3670</xdr:row>
      <xdr:rowOff>0</xdr:rowOff>
    </xdr:to>
    <xdr:cxnSp macro="">
      <xdr:nvCxnSpPr>
        <xdr:cNvPr id="67" name="直線コネクタ 2">
          <a:extLst>
            <a:ext uri="{FF2B5EF4-FFF2-40B4-BE49-F238E27FC236}">
              <a16:creationId xmlns:a16="http://schemas.microsoft.com/office/drawing/2014/main" id="{1E9C6770-069F-4600-9FCB-9DC7AE79FF8E}"/>
            </a:ext>
          </a:extLst>
        </xdr:cNvPr>
        <xdr:cNvCxnSpPr>
          <a:cxnSpLocks noChangeShapeType="1"/>
        </xdr:cNvCxnSpPr>
      </xdr:nvCxnSpPr>
      <xdr:spPr bwMode="auto">
        <a:xfrm>
          <a:off x="9525" y="5723286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68" name="直線コネクタ 2">
          <a:extLst>
            <a:ext uri="{FF2B5EF4-FFF2-40B4-BE49-F238E27FC236}">
              <a16:creationId xmlns:a16="http://schemas.microsoft.com/office/drawing/2014/main" id="{DDC63A34-D189-4FC3-89DE-7087930CD343}"/>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69" name="直線コネクタ 2">
          <a:extLst>
            <a:ext uri="{FF2B5EF4-FFF2-40B4-BE49-F238E27FC236}">
              <a16:creationId xmlns:a16="http://schemas.microsoft.com/office/drawing/2014/main" id="{1632E123-6D94-4893-913A-7FD40E1A0F79}"/>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3736</xdr:row>
      <xdr:rowOff>0</xdr:rowOff>
    </xdr:from>
    <xdr:to>
      <xdr:col>2</xdr:col>
      <xdr:colOff>9525</xdr:colOff>
      <xdr:row>3738</xdr:row>
      <xdr:rowOff>0</xdr:rowOff>
    </xdr:to>
    <xdr:cxnSp macro="">
      <xdr:nvCxnSpPr>
        <xdr:cNvPr id="70" name="直線コネクタ 2">
          <a:extLst>
            <a:ext uri="{FF2B5EF4-FFF2-40B4-BE49-F238E27FC236}">
              <a16:creationId xmlns:a16="http://schemas.microsoft.com/office/drawing/2014/main" id="{8DEFC524-8134-4EB8-AB28-DBB25CD6C9F3}"/>
            </a:ext>
          </a:extLst>
        </xdr:cNvPr>
        <xdr:cNvCxnSpPr>
          <a:cxnSpLocks noChangeShapeType="1"/>
        </xdr:cNvCxnSpPr>
      </xdr:nvCxnSpPr>
      <xdr:spPr bwMode="auto">
        <a:xfrm>
          <a:off x="9525" y="582663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71" name="直線コネクタ 2">
          <a:extLst>
            <a:ext uri="{FF2B5EF4-FFF2-40B4-BE49-F238E27FC236}">
              <a16:creationId xmlns:a16="http://schemas.microsoft.com/office/drawing/2014/main" id="{CC3B364B-0B40-4001-BBE2-127D27AE748E}"/>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72" name="直線コネクタ 2">
          <a:extLst>
            <a:ext uri="{FF2B5EF4-FFF2-40B4-BE49-F238E27FC236}">
              <a16:creationId xmlns:a16="http://schemas.microsoft.com/office/drawing/2014/main" id="{026A0B36-4EBC-4D40-916D-35EBED996979}"/>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3802</xdr:row>
      <xdr:rowOff>0</xdr:rowOff>
    </xdr:from>
    <xdr:to>
      <xdr:col>2</xdr:col>
      <xdr:colOff>9525</xdr:colOff>
      <xdr:row>3804</xdr:row>
      <xdr:rowOff>0</xdr:rowOff>
    </xdr:to>
    <xdr:cxnSp macro="">
      <xdr:nvCxnSpPr>
        <xdr:cNvPr id="73" name="直線コネクタ 2">
          <a:extLst>
            <a:ext uri="{FF2B5EF4-FFF2-40B4-BE49-F238E27FC236}">
              <a16:creationId xmlns:a16="http://schemas.microsoft.com/office/drawing/2014/main" id="{AB0089E5-6263-4CCF-9C30-43302493CB85}"/>
            </a:ext>
          </a:extLst>
        </xdr:cNvPr>
        <xdr:cNvCxnSpPr>
          <a:cxnSpLocks noChangeShapeType="1"/>
        </xdr:cNvCxnSpPr>
      </xdr:nvCxnSpPr>
      <xdr:spPr bwMode="auto">
        <a:xfrm>
          <a:off x="9525" y="592978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4" name="直線コネクタ 2">
          <a:extLst>
            <a:ext uri="{FF2B5EF4-FFF2-40B4-BE49-F238E27FC236}">
              <a16:creationId xmlns:a16="http://schemas.microsoft.com/office/drawing/2014/main" id="{50D741D9-FE1F-4B20-8020-F60E975AC119}"/>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5" name="直線コネクタ 2">
          <a:extLst>
            <a:ext uri="{FF2B5EF4-FFF2-40B4-BE49-F238E27FC236}">
              <a16:creationId xmlns:a16="http://schemas.microsoft.com/office/drawing/2014/main" id="{1F528C2F-932D-4914-B08A-84D4EF8FEE6B}"/>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6" name="直線コネクタ 2">
          <a:extLst>
            <a:ext uri="{FF2B5EF4-FFF2-40B4-BE49-F238E27FC236}">
              <a16:creationId xmlns:a16="http://schemas.microsoft.com/office/drawing/2014/main" id="{844A9387-C181-4EC2-845D-A11EA76E6551}"/>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7" name="直線コネクタ 2">
          <a:extLst>
            <a:ext uri="{FF2B5EF4-FFF2-40B4-BE49-F238E27FC236}">
              <a16:creationId xmlns:a16="http://schemas.microsoft.com/office/drawing/2014/main" id="{8325C10D-5EC1-48A8-9FC7-36A03C13E67A}"/>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8" name="直線コネクタ 2">
          <a:extLst>
            <a:ext uri="{FF2B5EF4-FFF2-40B4-BE49-F238E27FC236}">
              <a16:creationId xmlns:a16="http://schemas.microsoft.com/office/drawing/2014/main" id="{267042EB-16A1-4115-8887-44E68577D578}"/>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2754</xdr:row>
      <xdr:rowOff>0</xdr:rowOff>
    </xdr:from>
    <xdr:to>
      <xdr:col>2</xdr:col>
      <xdr:colOff>9525</xdr:colOff>
      <xdr:row>2756</xdr:row>
      <xdr:rowOff>0</xdr:rowOff>
    </xdr:to>
    <xdr:cxnSp macro="">
      <xdr:nvCxnSpPr>
        <xdr:cNvPr id="79" name="直線コネクタ 2">
          <a:extLst>
            <a:ext uri="{FF2B5EF4-FFF2-40B4-BE49-F238E27FC236}">
              <a16:creationId xmlns:a16="http://schemas.microsoft.com/office/drawing/2014/main" id="{63EC23ED-DEFF-4D30-A714-EE181CC49189}"/>
            </a:ext>
          </a:extLst>
        </xdr:cNvPr>
        <xdr:cNvCxnSpPr>
          <a:cxnSpLocks noChangeShapeType="1"/>
        </xdr:cNvCxnSpPr>
      </xdr:nvCxnSpPr>
      <xdr:spPr bwMode="auto">
        <a:xfrm>
          <a:off x="9525" y="429815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2949</xdr:row>
      <xdr:rowOff>0</xdr:rowOff>
    </xdr:from>
    <xdr:to>
      <xdr:col>2</xdr:col>
      <xdr:colOff>9525</xdr:colOff>
      <xdr:row>2951</xdr:row>
      <xdr:rowOff>0</xdr:rowOff>
    </xdr:to>
    <xdr:cxnSp macro="">
      <xdr:nvCxnSpPr>
        <xdr:cNvPr id="80" name="直線コネクタ 2">
          <a:extLst>
            <a:ext uri="{FF2B5EF4-FFF2-40B4-BE49-F238E27FC236}">
              <a16:creationId xmlns:a16="http://schemas.microsoft.com/office/drawing/2014/main" id="{1547FED0-71BC-4374-A63B-90068BF439B5}"/>
            </a:ext>
          </a:extLst>
        </xdr:cNvPr>
        <xdr:cNvCxnSpPr>
          <a:cxnSpLocks noChangeShapeType="1"/>
        </xdr:cNvCxnSpPr>
      </xdr:nvCxnSpPr>
      <xdr:spPr bwMode="auto">
        <a:xfrm>
          <a:off x="9525" y="4601908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2949</xdr:row>
      <xdr:rowOff>0</xdr:rowOff>
    </xdr:from>
    <xdr:to>
      <xdr:col>2</xdr:col>
      <xdr:colOff>9525</xdr:colOff>
      <xdr:row>2951</xdr:row>
      <xdr:rowOff>0</xdr:rowOff>
    </xdr:to>
    <xdr:cxnSp macro="">
      <xdr:nvCxnSpPr>
        <xdr:cNvPr id="81" name="直線コネクタ 2">
          <a:extLst>
            <a:ext uri="{FF2B5EF4-FFF2-40B4-BE49-F238E27FC236}">
              <a16:creationId xmlns:a16="http://schemas.microsoft.com/office/drawing/2014/main" id="{84995DE5-5091-4420-85AF-45EEFEC95C80}"/>
            </a:ext>
          </a:extLst>
        </xdr:cNvPr>
        <xdr:cNvCxnSpPr>
          <a:cxnSpLocks noChangeShapeType="1"/>
        </xdr:cNvCxnSpPr>
      </xdr:nvCxnSpPr>
      <xdr:spPr bwMode="auto">
        <a:xfrm>
          <a:off x="9525" y="4601908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2" name="直線コネクタ 2">
          <a:extLst>
            <a:ext uri="{FF2B5EF4-FFF2-40B4-BE49-F238E27FC236}">
              <a16:creationId xmlns:a16="http://schemas.microsoft.com/office/drawing/2014/main" id="{CA3EA9E0-46D6-4B15-9EC9-0CE061FCC291}"/>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3" name="直線コネクタ 2">
          <a:extLst>
            <a:ext uri="{FF2B5EF4-FFF2-40B4-BE49-F238E27FC236}">
              <a16:creationId xmlns:a16="http://schemas.microsoft.com/office/drawing/2014/main" id="{A41302CB-1499-4D4F-8736-A94A2A423A34}"/>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4" name="直線コネクタ 2">
          <a:extLst>
            <a:ext uri="{FF2B5EF4-FFF2-40B4-BE49-F238E27FC236}">
              <a16:creationId xmlns:a16="http://schemas.microsoft.com/office/drawing/2014/main" id="{C6528C02-AF36-4C7C-AEEB-F327909A93F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5" name="直線コネクタ 2">
          <a:extLst>
            <a:ext uri="{FF2B5EF4-FFF2-40B4-BE49-F238E27FC236}">
              <a16:creationId xmlns:a16="http://schemas.microsoft.com/office/drawing/2014/main" id="{F9E226C1-618D-4EDB-A103-29404536F1F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6" name="直線コネクタ 2">
          <a:extLst>
            <a:ext uri="{FF2B5EF4-FFF2-40B4-BE49-F238E27FC236}">
              <a16:creationId xmlns:a16="http://schemas.microsoft.com/office/drawing/2014/main" id="{0C3E4A7F-2D8D-4BB5-8E08-3848036C3959}"/>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87" name="直線コネクタ 2">
          <a:extLst>
            <a:ext uri="{FF2B5EF4-FFF2-40B4-BE49-F238E27FC236}">
              <a16:creationId xmlns:a16="http://schemas.microsoft.com/office/drawing/2014/main" id="{D515FCE8-1D98-4CAB-AA28-4B034D57C22A}"/>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8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8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942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4" name="直線コネクタ 2">
          <a:extLst>
            <a:ext uri="{FF2B5EF4-FFF2-40B4-BE49-F238E27FC236}">
              <a16:creationId xmlns:a16="http://schemas.microsoft.com/office/drawing/2014/main" id="{59EEAD5A-3933-42FD-80C7-34F12A197946}"/>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5" name="直線コネクタ 2">
          <a:extLst>
            <a:ext uri="{FF2B5EF4-FFF2-40B4-BE49-F238E27FC236}">
              <a16:creationId xmlns:a16="http://schemas.microsoft.com/office/drawing/2014/main" id="{C3869629-7B83-4B65-9F6D-113120AB3984}"/>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6" name="直線コネクタ 2">
          <a:extLst>
            <a:ext uri="{FF2B5EF4-FFF2-40B4-BE49-F238E27FC236}">
              <a16:creationId xmlns:a16="http://schemas.microsoft.com/office/drawing/2014/main" id="{C27FF872-4F0E-447F-ADB5-BC61FCDF4CB8}"/>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7" name="直線コネクタ 2">
          <a:extLst>
            <a:ext uri="{FF2B5EF4-FFF2-40B4-BE49-F238E27FC236}">
              <a16:creationId xmlns:a16="http://schemas.microsoft.com/office/drawing/2014/main" id="{6C1CD3B1-425B-46F5-9697-84C9F29D55D3}"/>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8" name="直線コネクタ 2">
          <a:extLst>
            <a:ext uri="{FF2B5EF4-FFF2-40B4-BE49-F238E27FC236}">
              <a16:creationId xmlns:a16="http://schemas.microsoft.com/office/drawing/2014/main" id="{DAB3DB34-19D2-410D-B1B0-B09A717BE9C1}"/>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99" name="直線コネクタ 2">
          <a:extLst>
            <a:ext uri="{FF2B5EF4-FFF2-40B4-BE49-F238E27FC236}">
              <a16:creationId xmlns:a16="http://schemas.microsoft.com/office/drawing/2014/main" id="{A02D599B-86CB-49A6-B34D-B0AF26109FB0}"/>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0" name="直線コネクタ 2">
          <a:extLst>
            <a:ext uri="{FF2B5EF4-FFF2-40B4-BE49-F238E27FC236}">
              <a16:creationId xmlns:a16="http://schemas.microsoft.com/office/drawing/2014/main" id="{36CA7B46-DCEF-450D-A01B-CF02DA11F1F8}"/>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1" name="直線コネクタ 2">
          <a:extLst>
            <a:ext uri="{FF2B5EF4-FFF2-40B4-BE49-F238E27FC236}">
              <a16:creationId xmlns:a16="http://schemas.microsoft.com/office/drawing/2014/main" id="{B796482F-510E-4D0F-8C19-21B17C508AF0}"/>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2" name="直線コネクタ 2">
          <a:extLst>
            <a:ext uri="{FF2B5EF4-FFF2-40B4-BE49-F238E27FC236}">
              <a16:creationId xmlns:a16="http://schemas.microsoft.com/office/drawing/2014/main" id="{4BDFCCA2-9D61-4C84-BD9C-428CFF2316DB}"/>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3" name="直線コネクタ 2">
          <a:extLst>
            <a:ext uri="{FF2B5EF4-FFF2-40B4-BE49-F238E27FC236}">
              <a16:creationId xmlns:a16="http://schemas.microsoft.com/office/drawing/2014/main" id="{80403633-65A5-408C-8F91-66F267E44B3B}"/>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4" name="直線コネクタ 2">
          <a:extLst>
            <a:ext uri="{FF2B5EF4-FFF2-40B4-BE49-F238E27FC236}">
              <a16:creationId xmlns:a16="http://schemas.microsoft.com/office/drawing/2014/main" id="{ABE6E0BE-6D1B-43A8-8E08-1C554D197775}"/>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259</xdr:row>
      <xdr:rowOff>0</xdr:rowOff>
    </xdr:from>
    <xdr:to>
      <xdr:col>2</xdr:col>
      <xdr:colOff>9525</xdr:colOff>
      <xdr:row>261</xdr:row>
      <xdr:rowOff>0</xdr:rowOff>
    </xdr:to>
    <xdr:cxnSp macro="">
      <xdr:nvCxnSpPr>
        <xdr:cNvPr id="105" name="直線コネクタ 2">
          <a:extLst>
            <a:ext uri="{FF2B5EF4-FFF2-40B4-BE49-F238E27FC236}">
              <a16:creationId xmlns:a16="http://schemas.microsoft.com/office/drawing/2014/main" id="{90CFBDFB-890D-4A16-81DF-8B50EE45E3A7}"/>
            </a:ext>
          </a:extLst>
        </xdr:cNvPr>
        <xdr:cNvCxnSpPr>
          <a:cxnSpLocks noChangeShapeType="1"/>
        </xdr:cNvCxnSpPr>
      </xdr:nvCxnSpPr>
      <xdr:spPr bwMode="auto">
        <a:xfrm>
          <a:off x="9525" y="41062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06"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07"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08"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09"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10"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324</xdr:row>
      <xdr:rowOff>0</xdr:rowOff>
    </xdr:from>
    <xdr:to>
      <xdr:col>2</xdr:col>
      <xdr:colOff>9525</xdr:colOff>
      <xdr:row>326</xdr:row>
      <xdr:rowOff>0</xdr:rowOff>
    </xdr:to>
    <xdr:cxnSp macro="">
      <xdr:nvCxnSpPr>
        <xdr:cNvPr id="111"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51187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2" name="直線コネクタ 2">
          <a:extLst>
            <a:ext uri="{FF2B5EF4-FFF2-40B4-BE49-F238E27FC236}">
              <a16:creationId xmlns:a16="http://schemas.microsoft.com/office/drawing/2014/main" id="{77833CA9-6BB9-4681-9440-857B6D4C05F8}"/>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3" name="直線コネクタ 2">
          <a:extLst>
            <a:ext uri="{FF2B5EF4-FFF2-40B4-BE49-F238E27FC236}">
              <a16:creationId xmlns:a16="http://schemas.microsoft.com/office/drawing/2014/main" id="{85B38B66-3301-4D5D-9672-81C6E7B83D5C}"/>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4" name="直線コネクタ 2">
          <a:extLst>
            <a:ext uri="{FF2B5EF4-FFF2-40B4-BE49-F238E27FC236}">
              <a16:creationId xmlns:a16="http://schemas.microsoft.com/office/drawing/2014/main" id="{9FFD555A-5F98-4940-AB11-BEEFD4E78A09}"/>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5" name="直線コネクタ 2">
          <a:extLst>
            <a:ext uri="{FF2B5EF4-FFF2-40B4-BE49-F238E27FC236}">
              <a16:creationId xmlns:a16="http://schemas.microsoft.com/office/drawing/2014/main" id="{758C2F28-1706-4A65-A44C-D17EFBDDFC7B}"/>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6" name="直線コネクタ 2">
          <a:extLst>
            <a:ext uri="{FF2B5EF4-FFF2-40B4-BE49-F238E27FC236}">
              <a16:creationId xmlns:a16="http://schemas.microsoft.com/office/drawing/2014/main" id="{ACD29EAF-4557-464D-A1B8-D1452055B68C}"/>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390</xdr:row>
      <xdr:rowOff>0</xdr:rowOff>
    </xdr:from>
    <xdr:to>
      <xdr:col>2</xdr:col>
      <xdr:colOff>9525</xdr:colOff>
      <xdr:row>391</xdr:row>
      <xdr:rowOff>0</xdr:rowOff>
    </xdr:to>
    <xdr:cxnSp macro="">
      <xdr:nvCxnSpPr>
        <xdr:cNvPr id="117" name="直線コネクタ 2">
          <a:extLst>
            <a:ext uri="{FF2B5EF4-FFF2-40B4-BE49-F238E27FC236}">
              <a16:creationId xmlns:a16="http://schemas.microsoft.com/office/drawing/2014/main" id="{7F5C4515-FA05-471F-A43C-92FD71C92EF3}"/>
            </a:ext>
          </a:extLst>
        </xdr:cNvPr>
        <xdr:cNvCxnSpPr>
          <a:cxnSpLocks noChangeShapeType="1"/>
        </xdr:cNvCxnSpPr>
      </xdr:nvCxnSpPr>
      <xdr:spPr bwMode="auto">
        <a:xfrm>
          <a:off x="9525" y="614934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18" name="直線コネクタ 2">
          <a:extLst>
            <a:ext uri="{FF2B5EF4-FFF2-40B4-BE49-F238E27FC236}">
              <a16:creationId xmlns:a16="http://schemas.microsoft.com/office/drawing/2014/main" id="{AD3C8D1F-5C39-47D9-847D-3DEF9BFF0A75}"/>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19" name="直線コネクタ 2">
          <a:extLst>
            <a:ext uri="{FF2B5EF4-FFF2-40B4-BE49-F238E27FC236}">
              <a16:creationId xmlns:a16="http://schemas.microsoft.com/office/drawing/2014/main" id="{5060BD6E-735C-4B8D-94B0-DC856806AB2B}"/>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20" name="直線コネクタ 2">
          <a:extLst>
            <a:ext uri="{FF2B5EF4-FFF2-40B4-BE49-F238E27FC236}">
              <a16:creationId xmlns:a16="http://schemas.microsoft.com/office/drawing/2014/main" id="{8C275E38-1602-433E-A4A3-178CE2A3858F}"/>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21" name="直線コネクタ 2">
          <a:extLst>
            <a:ext uri="{FF2B5EF4-FFF2-40B4-BE49-F238E27FC236}">
              <a16:creationId xmlns:a16="http://schemas.microsoft.com/office/drawing/2014/main" id="{546B7E13-4139-4FCB-AAAF-289767CF65C4}"/>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22" name="直線コネクタ 2">
          <a:extLst>
            <a:ext uri="{FF2B5EF4-FFF2-40B4-BE49-F238E27FC236}">
              <a16:creationId xmlns:a16="http://schemas.microsoft.com/office/drawing/2014/main" id="{1973884B-A67A-4156-83C5-CD930487FF07}"/>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xdr:row>
      <xdr:rowOff>0</xdr:rowOff>
    </xdr:from>
    <xdr:to>
      <xdr:col>2</xdr:col>
      <xdr:colOff>9525</xdr:colOff>
      <xdr:row>455</xdr:row>
      <xdr:rowOff>0</xdr:rowOff>
    </xdr:to>
    <xdr:cxnSp macro="">
      <xdr:nvCxnSpPr>
        <xdr:cNvPr id="123" name="直線コネクタ 2">
          <a:extLst>
            <a:ext uri="{FF2B5EF4-FFF2-40B4-BE49-F238E27FC236}">
              <a16:creationId xmlns:a16="http://schemas.microsoft.com/office/drawing/2014/main" id="{B2F6EDD9-BC21-4508-9E5A-51E234DB87A6}"/>
            </a:ext>
          </a:extLst>
        </xdr:cNvPr>
        <xdr:cNvCxnSpPr>
          <a:cxnSpLocks noChangeShapeType="1"/>
        </xdr:cNvCxnSpPr>
      </xdr:nvCxnSpPr>
      <xdr:spPr bwMode="auto">
        <a:xfrm>
          <a:off x="9525" y="7149465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4" name="直線コネクタ 123">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5"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6"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7"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8"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29" name="直線コネクタ 128">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30"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31"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32"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133"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4"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5" name="直線コネクタ 2">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6"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7"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8"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851</xdr:row>
      <xdr:rowOff>0</xdr:rowOff>
    </xdr:from>
    <xdr:to>
      <xdr:col>2</xdr:col>
      <xdr:colOff>9525</xdr:colOff>
      <xdr:row>852</xdr:row>
      <xdr:rowOff>0</xdr:rowOff>
    </xdr:to>
    <xdr:cxnSp macro="">
      <xdr:nvCxnSpPr>
        <xdr:cNvPr id="139"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133045200"/>
          <a:ext cx="2085975" cy="8477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980</xdr:row>
      <xdr:rowOff>0</xdr:rowOff>
    </xdr:from>
    <xdr:to>
      <xdr:col>2</xdr:col>
      <xdr:colOff>9525</xdr:colOff>
      <xdr:row>982</xdr:row>
      <xdr:rowOff>0</xdr:rowOff>
    </xdr:to>
    <xdr:cxnSp macro="">
      <xdr:nvCxnSpPr>
        <xdr:cNvPr id="140"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53257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980</xdr:row>
      <xdr:rowOff>0</xdr:rowOff>
    </xdr:from>
    <xdr:to>
      <xdr:col>2</xdr:col>
      <xdr:colOff>9525</xdr:colOff>
      <xdr:row>982</xdr:row>
      <xdr:rowOff>0</xdr:rowOff>
    </xdr:to>
    <xdr:cxnSp macro="">
      <xdr:nvCxnSpPr>
        <xdr:cNvPr id="141"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53257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1045</xdr:row>
      <xdr:rowOff>0</xdr:rowOff>
    </xdr:from>
    <xdr:to>
      <xdr:col>2</xdr:col>
      <xdr:colOff>9525</xdr:colOff>
      <xdr:row>1047</xdr:row>
      <xdr:rowOff>0</xdr:rowOff>
    </xdr:to>
    <xdr:cxnSp macro="">
      <xdr:nvCxnSpPr>
        <xdr:cNvPr id="142"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1633823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1045</xdr:row>
      <xdr:rowOff>0</xdr:rowOff>
    </xdr:from>
    <xdr:to>
      <xdr:col>2</xdr:col>
      <xdr:colOff>9525</xdr:colOff>
      <xdr:row>1047</xdr:row>
      <xdr:rowOff>0</xdr:rowOff>
    </xdr:to>
    <xdr:cxnSp macro="">
      <xdr:nvCxnSpPr>
        <xdr:cNvPr id="143"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1633823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4" name="直線コネクタ 2">
          <a:extLst>
            <a:ext uri="{FF2B5EF4-FFF2-40B4-BE49-F238E27FC236}">
              <a16:creationId xmlns:a16="http://schemas.microsoft.com/office/drawing/2014/main" id="{CAB8B329-7A17-4F0E-884C-89EA2B280AB8}"/>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5" name="直線コネクタ 2">
          <a:extLst>
            <a:ext uri="{FF2B5EF4-FFF2-40B4-BE49-F238E27FC236}">
              <a16:creationId xmlns:a16="http://schemas.microsoft.com/office/drawing/2014/main" id="{CA8782BA-42EE-4D5E-A4C2-E3EF1136FE19}"/>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6" name="直線コネクタ 2">
          <a:extLst>
            <a:ext uri="{FF2B5EF4-FFF2-40B4-BE49-F238E27FC236}">
              <a16:creationId xmlns:a16="http://schemas.microsoft.com/office/drawing/2014/main" id="{8AEDA46E-675B-401B-8D71-A4FA33504CC6}"/>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7" name="直線コネクタ 2">
          <a:extLst>
            <a:ext uri="{FF2B5EF4-FFF2-40B4-BE49-F238E27FC236}">
              <a16:creationId xmlns:a16="http://schemas.microsoft.com/office/drawing/2014/main" id="{A065D78C-A2B5-41C9-90C5-131852ADFEE7}"/>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8" name="直線コネクタ 2">
          <a:extLst>
            <a:ext uri="{FF2B5EF4-FFF2-40B4-BE49-F238E27FC236}">
              <a16:creationId xmlns:a16="http://schemas.microsoft.com/office/drawing/2014/main" id="{B18A74D2-D61D-4544-A54F-78C274FABB34}"/>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1111</xdr:row>
      <xdr:rowOff>0</xdr:rowOff>
    </xdr:from>
    <xdr:to>
      <xdr:col>2</xdr:col>
      <xdr:colOff>9525</xdr:colOff>
      <xdr:row>1112</xdr:row>
      <xdr:rowOff>0</xdr:rowOff>
    </xdr:to>
    <xdr:cxnSp macro="">
      <xdr:nvCxnSpPr>
        <xdr:cNvPr id="149" name="直線コネクタ 2">
          <a:extLst>
            <a:ext uri="{FF2B5EF4-FFF2-40B4-BE49-F238E27FC236}">
              <a16:creationId xmlns:a16="http://schemas.microsoft.com/office/drawing/2014/main" id="{9AF56A10-17D5-4751-A70D-DD4A1EA2CB49}"/>
            </a:ext>
          </a:extLst>
        </xdr:cNvPr>
        <xdr:cNvCxnSpPr>
          <a:cxnSpLocks noChangeShapeType="1"/>
        </xdr:cNvCxnSpPr>
      </xdr:nvCxnSpPr>
      <xdr:spPr bwMode="auto">
        <a:xfrm>
          <a:off x="9525" y="17369790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0" name="直線コネクタ 2">
          <a:extLst>
            <a:ext uri="{FF2B5EF4-FFF2-40B4-BE49-F238E27FC236}">
              <a16:creationId xmlns:a16="http://schemas.microsoft.com/office/drawing/2014/main" id="{091E018A-6D45-488C-997E-B118CA0D27A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1" name="直線コネクタ 2">
          <a:extLst>
            <a:ext uri="{FF2B5EF4-FFF2-40B4-BE49-F238E27FC236}">
              <a16:creationId xmlns:a16="http://schemas.microsoft.com/office/drawing/2014/main" id="{3842B553-BF07-44CB-80F7-82DCCC308CD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2" name="直線コネクタ 2">
          <a:extLst>
            <a:ext uri="{FF2B5EF4-FFF2-40B4-BE49-F238E27FC236}">
              <a16:creationId xmlns:a16="http://schemas.microsoft.com/office/drawing/2014/main" id="{85E74626-4996-4B53-A6B9-C8ECA6CE24E8}"/>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3" name="直線コネクタ 2">
          <a:extLst>
            <a:ext uri="{FF2B5EF4-FFF2-40B4-BE49-F238E27FC236}">
              <a16:creationId xmlns:a16="http://schemas.microsoft.com/office/drawing/2014/main" id="{7DED3DBA-97BE-4DAA-80A5-6E6B9FA1D2C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4" name="直線コネクタ 2">
          <a:extLst>
            <a:ext uri="{FF2B5EF4-FFF2-40B4-BE49-F238E27FC236}">
              <a16:creationId xmlns:a16="http://schemas.microsoft.com/office/drawing/2014/main" id="{47B59EBA-809E-4AEB-B78A-FB2278F091B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155" name="直線コネクタ 2">
          <a:extLst>
            <a:ext uri="{FF2B5EF4-FFF2-40B4-BE49-F238E27FC236}">
              <a16:creationId xmlns:a16="http://schemas.microsoft.com/office/drawing/2014/main" id="{3AADFC0B-6F8A-43CD-91A2-31397F6D1F0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56"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57"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58"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59"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60"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1305</xdr:row>
      <xdr:rowOff>0</xdr:rowOff>
    </xdr:from>
    <xdr:to>
      <xdr:col>2</xdr:col>
      <xdr:colOff>9525</xdr:colOff>
      <xdr:row>1306</xdr:row>
      <xdr:rowOff>0</xdr:rowOff>
    </xdr:to>
    <xdr:cxnSp macro="">
      <xdr:nvCxnSpPr>
        <xdr:cNvPr id="161"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2042255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2" name="直線コネクタ 2">
          <a:extLst>
            <a:ext uri="{FF2B5EF4-FFF2-40B4-BE49-F238E27FC236}">
              <a16:creationId xmlns:a16="http://schemas.microsoft.com/office/drawing/2014/main" id="{55FD1F86-7398-4F3A-9B43-24AB9560671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3" name="直線コネクタ 2">
          <a:extLst>
            <a:ext uri="{FF2B5EF4-FFF2-40B4-BE49-F238E27FC236}">
              <a16:creationId xmlns:a16="http://schemas.microsoft.com/office/drawing/2014/main" id="{A3486121-264D-4F25-A9D2-9E3978B73B24}"/>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4" name="直線コネクタ 2">
          <a:extLst>
            <a:ext uri="{FF2B5EF4-FFF2-40B4-BE49-F238E27FC236}">
              <a16:creationId xmlns:a16="http://schemas.microsoft.com/office/drawing/2014/main" id="{26FF85F0-31E9-4C60-A609-4F38AFAFE4ED}"/>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5" name="直線コネクタ 2">
          <a:extLst>
            <a:ext uri="{FF2B5EF4-FFF2-40B4-BE49-F238E27FC236}">
              <a16:creationId xmlns:a16="http://schemas.microsoft.com/office/drawing/2014/main" id="{2EF815A1-D463-4A2C-B3A5-06CAA96BFB1A}"/>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6" name="直線コネクタ 2">
          <a:extLst>
            <a:ext uri="{FF2B5EF4-FFF2-40B4-BE49-F238E27FC236}">
              <a16:creationId xmlns:a16="http://schemas.microsoft.com/office/drawing/2014/main" id="{293A9476-14FB-418B-9CBD-6614A2847D93}"/>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167" name="直線コネクタ 2">
          <a:extLst>
            <a:ext uri="{FF2B5EF4-FFF2-40B4-BE49-F238E27FC236}">
              <a16:creationId xmlns:a16="http://schemas.microsoft.com/office/drawing/2014/main" id="{46FE6DAD-F72D-448C-9D0C-432B0942B75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1441</xdr:row>
      <xdr:rowOff>0</xdr:rowOff>
    </xdr:from>
    <xdr:to>
      <xdr:col>2</xdr:col>
      <xdr:colOff>9525</xdr:colOff>
      <xdr:row>1443</xdr:row>
      <xdr:rowOff>0</xdr:rowOff>
    </xdr:to>
    <xdr:cxnSp macro="">
      <xdr:nvCxnSpPr>
        <xdr:cNvPr id="168"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225294825"/>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1441</xdr:row>
      <xdr:rowOff>0</xdr:rowOff>
    </xdr:from>
    <xdr:to>
      <xdr:col>2</xdr:col>
      <xdr:colOff>9525</xdr:colOff>
      <xdr:row>1443</xdr:row>
      <xdr:rowOff>0</xdr:rowOff>
    </xdr:to>
    <xdr:cxnSp macro="">
      <xdr:nvCxnSpPr>
        <xdr:cNvPr id="169"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225294825"/>
          <a:ext cx="2085975" cy="1104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1511</xdr:row>
      <xdr:rowOff>0</xdr:rowOff>
    </xdr:from>
    <xdr:to>
      <xdr:col>2</xdr:col>
      <xdr:colOff>9525</xdr:colOff>
      <xdr:row>1513</xdr:row>
      <xdr:rowOff>0</xdr:rowOff>
    </xdr:to>
    <xdr:cxnSp macro="">
      <xdr:nvCxnSpPr>
        <xdr:cNvPr id="170" name="直線コネクタ 2">
          <a:extLst>
            <a:ext uri="{FF2B5EF4-FFF2-40B4-BE49-F238E27FC236}">
              <a16:creationId xmlns:a16="http://schemas.microsoft.com/office/drawing/2014/main" id="{BAA179DF-84F2-484A-84E7-26D07E6A8405}"/>
            </a:ext>
          </a:extLst>
        </xdr:cNvPr>
        <xdr:cNvCxnSpPr>
          <a:cxnSpLocks noChangeShapeType="1"/>
        </xdr:cNvCxnSpPr>
      </xdr:nvCxnSpPr>
      <xdr:spPr bwMode="auto">
        <a:xfrm>
          <a:off x="9525" y="236115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1511</xdr:row>
      <xdr:rowOff>0</xdr:rowOff>
    </xdr:from>
    <xdr:to>
      <xdr:col>2</xdr:col>
      <xdr:colOff>9525</xdr:colOff>
      <xdr:row>1513</xdr:row>
      <xdr:rowOff>0</xdr:rowOff>
    </xdr:to>
    <xdr:cxnSp macro="">
      <xdr:nvCxnSpPr>
        <xdr:cNvPr id="171" name="直線コネクタ 2">
          <a:extLst>
            <a:ext uri="{FF2B5EF4-FFF2-40B4-BE49-F238E27FC236}">
              <a16:creationId xmlns:a16="http://schemas.microsoft.com/office/drawing/2014/main" id="{71AF456F-5C68-4901-9716-4DD481F217B4}"/>
            </a:ext>
          </a:extLst>
        </xdr:cNvPr>
        <xdr:cNvCxnSpPr>
          <a:cxnSpLocks noChangeShapeType="1"/>
        </xdr:cNvCxnSpPr>
      </xdr:nvCxnSpPr>
      <xdr:spPr bwMode="auto">
        <a:xfrm>
          <a:off x="9525" y="236115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1577</xdr:row>
      <xdr:rowOff>0</xdr:rowOff>
    </xdr:from>
    <xdr:to>
      <xdr:col>2</xdr:col>
      <xdr:colOff>9525</xdr:colOff>
      <xdr:row>1579</xdr:row>
      <xdr:rowOff>0</xdr:rowOff>
    </xdr:to>
    <xdr:cxnSp macro="">
      <xdr:nvCxnSpPr>
        <xdr:cNvPr id="172"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246430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1577</xdr:row>
      <xdr:rowOff>0</xdr:rowOff>
    </xdr:from>
    <xdr:to>
      <xdr:col>2</xdr:col>
      <xdr:colOff>9525</xdr:colOff>
      <xdr:row>1579</xdr:row>
      <xdr:rowOff>0</xdr:rowOff>
    </xdr:to>
    <xdr:cxnSp macro="">
      <xdr:nvCxnSpPr>
        <xdr:cNvPr id="173"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246430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174" name="直線コネクタ 2">
          <a:extLst>
            <a:ext uri="{FF2B5EF4-FFF2-40B4-BE49-F238E27FC236}">
              <a16:creationId xmlns:a16="http://schemas.microsoft.com/office/drawing/2014/main" id="{C6A3F06F-BA8E-4A4A-B0DD-BE990FDB78A7}"/>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175" name="直線コネクタ 2">
          <a:extLst>
            <a:ext uri="{FF2B5EF4-FFF2-40B4-BE49-F238E27FC236}">
              <a16:creationId xmlns:a16="http://schemas.microsoft.com/office/drawing/2014/main" id="{82D18272-B2FA-48EE-8DA1-B50C4E1D33AB}"/>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1840</xdr:row>
      <xdr:rowOff>0</xdr:rowOff>
    </xdr:from>
    <xdr:to>
      <xdr:col>2</xdr:col>
      <xdr:colOff>9525</xdr:colOff>
      <xdr:row>1842</xdr:row>
      <xdr:rowOff>0</xdr:rowOff>
    </xdr:to>
    <xdr:cxnSp macro="">
      <xdr:nvCxnSpPr>
        <xdr:cNvPr id="17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2872930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1840</xdr:row>
      <xdr:rowOff>0</xdr:rowOff>
    </xdr:from>
    <xdr:to>
      <xdr:col>2</xdr:col>
      <xdr:colOff>9525</xdr:colOff>
      <xdr:row>1842</xdr:row>
      <xdr:rowOff>0</xdr:rowOff>
    </xdr:to>
    <xdr:cxnSp macro="">
      <xdr:nvCxnSpPr>
        <xdr:cNvPr id="17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2872930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1906</xdr:row>
      <xdr:rowOff>0</xdr:rowOff>
    </xdr:from>
    <xdr:to>
      <xdr:col>2</xdr:col>
      <xdr:colOff>9525</xdr:colOff>
      <xdr:row>1908</xdr:row>
      <xdr:rowOff>0</xdr:rowOff>
    </xdr:to>
    <xdr:cxnSp macro="">
      <xdr:nvCxnSpPr>
        <xdr:cNvPr id="17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1906</xdr:row>
      <xdr:rowOff>0</xdr:rowOff>
    </xdr:from>
    <xdr:to>
      <xdr:col>2</xdr:col>
      <xdr:colOff>9525</xdr:colOff>
      <xdr:row>1908</xdr:row>
      <xdr:rowOff>0</xdr:rowOff>
    </xdr:to>
    <xdr:cxnSp macro="">
      <xdr:nvCxnSpPr>
        <xdr:cNvPr id="17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180" name="直線コネクタ 2">
          <a:extLst>
            <a:ext uri="{FF2B5EF4-FFF2-40B4-BE49-F238E27FC236}">
              <a16:creationId xmlns:a16="http://schemas.microsoft.com/office/drawing/2014/main" id="{ACD5E62C-74A7-46A7-BE23-743411F1F0CB}"/>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181" name="直線コネクタ 2">
          <a:extLst>
            <a:ext uri="{FF2B5EF4-FFF2-40B4-BE49-F238E27FC236}">
              <a16:creationId xmlns:a16="http://schemas.microsoft.com/office/drawing/2014/main" id="{5727B9E4-9A79-4A3A-9812-1BCF9852B291}"/>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18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18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4"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5"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6"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7"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8"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2102</xdr:row>
      <xdr:rowOff>0</xdr:rowOff>
    </xdr:from>
    <xdr:to>
      <xdr:col>2</xdr:col>
      <xdr:colOff>9525</xdr:colOff>
      <xdr:row>2104</xdr:row>
      <xdr:rowOff>0</xdr:rowOff>
    </xdr:to>
    <xdr:cxnSp macro="">
      <xdr:nvCxnSpPr>
        <xdr:cNvPr id="189"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3281743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0" name="直線コネクタ 189">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1"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2"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3"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4"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5" name="直線コネクタ 194">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6"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7"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8"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199"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200" name="直線コネクタ 2">
          <a:extLst>
            <a:ext uri="{FF2B5EF4-FFF2-40B4-BE49-F238E27FC236}">
              <a16:creationId xmlns:a16="http://schemas.microsoft.com/office/drawing/2014/main" id="{BDB973A6-0EE8-4119-9C4E-3690D73B2BC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201" name="直線コネクタ 2">
          <a:extLst>
            <a:ext uri="{FF2B5EF4-FFF2-40B4-BE49-F238E27FC236}">
              <a16:creationId xmlns:a16="http://schemas.microsoft.com/office/drawing/2014/main" id="{BE6AD96E-7CD9-44DE-893A-5E6F9CCCEDDA}"/>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202" name="直線コネクタ 2">
          <a:extLst>
            <a:ext uri="{FF2B5EF4-FFF2-40B4-BE49-F238E27FC236}">
              <a16:creationId xmlns:a16="http://schemas.microsoft.com/office/drawing/2014/main" id="{82B44AFB-D169-40D7-9036-B5E940B4A1EA}"/>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203" name="直線コネクタ 2">
          <a:extLst>
            <a:ext uri="{FF2B5EF4-FFF2-40B4-BE49-F238E27FC236}">
              <a16:creationId xmlns:a16="http://schemas.microsoft.com/office/drawing/2014/main" id="{0596D26F-1064-4605-A504-C3915B25B5D7}"/>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204" name="直線コネクタ 2">
          <a:extLst>
            <a:ext uri="{FF2B5EF4-FFF2-40B4-BE49-F238E27FC236}">
              <a16:creationId xmlns:a16="http://schemas.microsoft.com/office/drawing/2014/main" id="{D6304A14-3176-4DD8-94CD-63E82D09CCEE}"/>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205" name="直線コネクタ 2">
          <a:extLst>
            <a:ext uri="{FF2B5EF4-FFF2-40B4-BE49-F238E27FC236}">
              <a16:creationId xmlns:a16="http://schemas.microsoft.com/office/drawing/2014/main" id="{AB12E993-654E-4700-A275-04B933288DDC}"/>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206" name="直線コネクタ 2">
          <a:extLst>
            <a:ext uri="{FF2B5EF4-FFF2-40B4-BE49-F238E27FC236}">
              <a16:creationId xmlns:a16="http://schemas.microsoft.com/office/drawing/2014/main" id="{3E97200C-E5E0-4DC9-B0F5-1316A9194CA8}"/>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207" name="直線コネクタ 2">
          <a:extLst>
            <a:ext uri="{FF2B5EF4-FFF2-40B4-BE49-F238E27FC236}">
              <a16:creationId xmlns:a16="http://schemas.microsoft.com/office/drawing/2014/main" id="{C7A7A2C1-ABBA-4C45-B04A-2C1A1BA1550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208"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209"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2623</xdr:row>
      <xdr:rowOff>0</xdr:rowOff>
    </xdr:from>
    <xdr:to>
      <xdr:col>2</xdr:col>
      <xdr:colOff>9525</xdr:colOff>
      <xdr:row>2625</xdr:row>
      <xdr:rowOff>0</xdr:rowOff>
    </xdr:to>
    <xdr:cxnSp macro="">
      <xdr:nvCxnSpPr>
        <xdr:cNvPr id="210" name="直線コネクタ 2">
          <a:extLst>
            <a:ext uri="{FF2B5EF4-FFF2-40B4-BE49-F238E27FC236}">
              <a16:creationId xmlns:a16="http://schemas.microsoft.com/office/drawing/2014/main" id="{D06BBB70-0DF6-4773-993A-8D4AE8A5CA3A}"/>
            </a:ext>
          </a:extLst>
        </xdr:cNvPr>
        <xdr:cNvCxnSpPr>
          <a:cxnSpLocks noChangeShapeType="1"/>
        </xdr:cNvCxnSpPr>
      </xdr:nvCxnSpPr>
      <xdr:spPr bwMode="auto">
        <a:xfrm>
          <a:off x="9525" y="409374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2558</xdr:row>
      <xdr:rowOff>0</xdr:rowOff>
    </xdr:from>
    <xdr:to>
      <xdr:col>2</xdr:col>
      <xdr:colOff>9525</xdr:colOff>
      <xdr:row>2560</xdr:row>
      <xdr:rowOff>0</xdr:rowOff>
    </xdr:to>
    <xdr:cxnSp macro="">
      <xdr:nvCxnSpPr>
        <xdr:cNvPr id="211" name="直線コネクタ 2">
          <a:extLst>
            <a:ext uri="{FF2B5EF4-FFF2-40B4-BE49-F238E27FC236}">
              <a16:creationId xmlns:a16="http://schemas.microsoft.com/office/drawing/2014/main" id="{2D4CDDA7-DBD6-4D0B-A523-9C2197FB2A04}"/>
            </a:ext>
          </a:extLst>
        </xdr:cNvPr>
        <xdr:cNvCxnSpPr>
          <a:cxnSpLocks noChangeShapeType="1"/>
        </xdr:cNvCxnSpPr>
      </xdr:nvCxnSpPr>
      <xdr:spPr bwMode="auto">
        <a:xfrm>
          <a:off x="9525" y="399240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2559</xdr:row>
      <xdr:rowOff>23812</xdr:rowOff>
    </xdr:from>
    <xdr:to>
      <xdr:col>3</xdr:col>
      <xdr:colOff>11906</xdr:colOff>
      <xdr:row>2559</xdr:row>
      <xdr:rowOff>297656</xdr:rowOff>
    </xdr:to>
    <xdr:sp macro="" textlink="">
      <xdr:nvSpPr>
        <xdr:cNvPr id="212" name="テキスト ボックス 211">
          <a:extLst>
            <a:ext uri="{FF2B5EF4-FFF2-40B4-BE49-F238E27FC236}">
              <a16:creationId xmlns:a16="http://schemas.microsoft.com/office/drawing/2014/main" id="{7D9BF331-E463-4525-83F5-C06889B251F2}"/>
            </a:ext>
          </a:extLst>
        </xdr:cNvPr>
        <xdr:cNvSpPr txBox="1"/>
      </xdr:nvSpPr>
      <xdr:spPr>
        <a:xfrm>
          <a:off x="2097880" y="399388012"/>
          <a:ext cx="50482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2559</xdr:row>
      <xdr:rowOff>0</xdr:rowOff>
    </xdr:from>
    <xdr:to>
      <xdr:col>3</xdr:col>
      <xdr:colOff>416718</xdr:colOff>
      <xdr:row>2559</xdr:row>
      <xdr:rowOff>261938</xdr:rowOff>
    </xdr:to>
    <xdr:sp macro="" textlink="">
      <xdr:nvSpPr>
        <xdr:cNvPr id="213" name="テキスト ボックス 212">
          <a:extLst>
            <a:ext uri="{FF2B5EF4-FFF2-40B4-BE49-F238E27FC236}">
              <a16:creationId xmlns:a16="http://schemas.microsoft.com/office/drawing/2014/main" id="{2DA4A9F8-F141-404C-A722-4B88C034A26E}"/>
            </a:ext>
          </a:extLst>
        </xdr:cNvPr>
        <xdr:cNvSpPr txBox="1"/>
      </xdr:nvSpPr>
      <xdr:spPr>
        <a:xfrm>
          <a:off x="2638425"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2559</xdr:row>
      <xdr:rowOff>354805</xdr:rowOff>
    </xdr:from>
    <xdr:to>
      <xdr:col>3</xdr:col>
      <xdr:colOff>414337</xdr:colOff>
      <xdr:row>2559</xdr:row>
      <xdr:rowOff>616743</xdr:rowOff>
    </xdr:to>
    <xdr:sp macro="" textlink="">
      <xdr:nvSpPr>
        <xdr:cNvPr id="214" name="テキスト ボックス 213">
          <a:extLst>
            <a:ext uri="{FF2B5EF4-FFF2-40B4-BE49-F238E27FC236}">
              <a16:creationId xmlns:a16="http://schemas.microsoft.com/office/drawing/2014/main" id="{F5AA50E1-71C7-42FD-B651-46E894E55C8B}"/>
            </a:ext>
          </a:extLst>
        </xdr:cNvPr>
        <xdr:cNvSpPr txBox="1"/>
      </xdr:nvSpPr>
      <xdr:spPr>
        <a:xfrm>
          <a:off x="2636044"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2559</xdr:row>
      <xdr:rowOff>178592</xdr:rowOff>
    </xdr:from>
    <xdr:to>
      <xdr:col>3</xdr:col>
      <xdr:colOff>402431</xdr:colOff>
      <xdr:row>2559</xdr:row>
      <xdr:rowOff>476249</xdr:rowOff>
    </xdr:to>
    <xdr:sp macro="" textlink="">
      <xdr:nvSpPr>
        <xdr:cNvPr id="215" name="テキスト ボックス 214">
          <a:extLst>
            <a:ext uri="{FF2B5EF4-FFF2-40B4-BE49-F238E27FC236}">
              <a16:creationId xmlns:a16="http://schemas.microsoft.com/office/drawing/2014/main" id="{0237F824-C598-456F-8558-3A8F855E791E}"/>
            </a:ext>
          </a:extLst>
        </xdr:cNvPr>
        <xdr:cNvSpPr txBox="1"/>
      </xdr:nvSpPr>
      <xdr:spPr>
        <a:xfrm>
          <a:off x="2624138"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2559</xdr:row>
      <xdr:rowOff>0</xdr:rowOff>
    </xdr:from>
    <xdr:to>
      <xdr:col>4</xdr:col>
      <xdr:colOff>407192</xdr:colOff>
      <xdr:row>2559</xdr:row>
      <xdr:rowOff>261938</xdr:rowOff>
    </xdr:to>
    <xdr:sp macro="" textlink="">
      <xdr:nvSpPr>
        <xdr:cNvPr id="216" name="テキスト ボックス 215">
          <a:extLst>
            <a:ext uri="{FF2B5EF4-FFF2-40B4-BE49-F238E27FC236}">
              <a16:creationId xmlns:a16="http://schemas.microsoft.com/office/drawing/2014/main" id="{DBC4CFCD-F7EB-40FC-9777-2B93C6AB88C1}"/>
            </a:ext>
          </a:extLst>
        </xdr:cNvPr>
        <xdr:cNvSpPr txBox="1"/>
      </xdr:nvSpPr>
      <xdr:spPr>
        <a:xfrm>
          <a:off x="3133724"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2559</xdr:row>
      <xdr:rowOff>354805</xdr:rowOff>
    </xdr:from>
    <xdr:to>
      <xdr:col>4</xdr:col>
      <xdr:colOff>404811</xdr:colOff>
      <xdr:row>2559</xdr:row>
      <xdr:rowOff>616743</xdr:rowOff>
    </xdr:to>
    <xdr:sp macro="" textlink="">
      <xdr:nvSpPr>
        <xdr:cNvPr id="217" name="テキスト ボックス 216">
          <a:extLst>
            <a:ext uri="{FF2B5EF4-FFF2-40B4-BE49-F238E27FC236}">
              <a16:creationId xmlns:a16="http://schemas.microsoft.com/office/drawing/2014/main" id="{96CB5F8E-F53D-4F87-93E2-7071CE9C4711}"/>
            </a:ext>
          </a:extLst>
        </xdr:cNvPr>
        <xdr:cNvSpPr txBox="1"/>
      </xdr:nvSpPr>
      <xdr:spPr>
        <a:xfrm>
          <a:off x="3131343"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2559</xdr:row>
      <xdr:rowOff>178592</xdr:rowOff>
    </xdr:from>
    <xdr:to>
      <xdr:col>4</xdr:col>
      <xdr:colOff>392905</xdr:colOff>
      <xdr:row>2559</xdr:row>
      <xdr:rowOff>476249</xdr:rowOff>
    </xdr:to>
    <xdr:sp macro="" textlink="">
      <xdr:nvSpPr>
        <xdr:cNvPr id="218" name="テキスト ボックス 217">
          <a:extLst>
            <a:ext uri="{FF2B5EF4-FFF2-40B4-BE49-F238E27FC236}">
              <a16:creationId xmlns:a16="http://schemas.microsoft.com/office/drawing/2014/main" id="{2029D639-658A-40D8-AF13-D3FD2768F851}"/>
            </a:ext>
          </a:extLst>
        </xdr:cNvPr>
        <xdr:cNvSpPr txBox="1"/>
      </xdr:nvSpPr>
      <xdr:spPr>
        <a:xfrm>
          <a:off x="3119437"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2559</xdr:row>
      <xdr:rowOff>0</xdr:rowOff>
    </xdr:from>
    <xdr:to>
      <xdr:col>5</xdr:col>
      <xdr:colOff>407192</xdr:colOff>
      <xdr:row>2559</xdr:row>
      <xdr:rowOff>261938</xdr:rowOff>
    </xdr:to>
    <xdr:sp macro="" textlink="">
      <xdr:nvSpPr>
        <xdr:cNvPr id="219" name="テキスト ボックス 218">
          <a:extLst>
            <a:ext uri="{FF2B5EF4-FFF2-40B4-BE49-F238E27FC236}">
              <a16:creationId xmlns:a16="http://schemas.microsoft.com/office/drawing/2014/main" id="{C77AF0D4-BEF7-4527-BD08-DFB5DE53D284}"/>
            </a:ext>
          </a:extLst>
        </xdr:cNvPr>
        <xdr:cNvSpPr txBox="1"/>
      </xdr:nvSpPr>
      <xdr:spPr>
        <a:xfrm>
          <a:off x="3638549"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2559</xdr:row>
      <xdr:rowOff>354805</xdr:rowOff>
    </xdr:from>
    <xdr:to>
      <xdr:col>5</xdr:col>
      <xdr:colOff>404811</xdr:colOff>
      <xdr:row>2559</xdr:row>
      <xdr:rowOff>616743</xdr:rowOff>
    </xdr:to>
    <xdr:sp macro="" textlink="">
      <xdr:nvSpPr>
        <xdr:cNvPr id="220" name="テキスト ボックス 219">
          <a:extLst>
            <a:ext uri="{FF2B5EF4-FFF2-40B4-BE49-F238E27FC236}">
              <a16:creationId xmlns:a16="http://schemas.microsoft.com/office/drawing/2014/main" id="{B22FD774-A992-4E0A-8F78-6CC4840F4247}"/>
            </a:ext>
          </a:extLst>
        </xdr:cNvPr>
        <xdr:cNvSpPr txBox="1"/>
      </xdr:nvSpPr>
      <xdr:spPr>
        <a:xfrm>
          <a:off x="3636168"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2559</xdr:row>
      <xdr:rowOff>178592</xdr:rowOff>
    </xdr:from>
    <xdr:to>
      <xdr:col>5</xdr:col>
      <xdr:colOff>369093</xdr:colOff>
      <xdr:row>2559</xdr:row>
      <xdr:rowOff>476249</xdr:rowOff>
    </xdr:to>
    <xdr:sp macro="" textlink="">
      <xdr:nvSpPr>
        <xdr:cNvPr id="221" name="テキスト ボックス 220">
          <a:extLst>
            <a:ext uri="{FF2B5EF4-FFF2-40B4-BE49-F238E27FC236}">
              <a16:creationId xmlns:a16="http://schemas.microsoft.com/office/drawing/2014/main" id="{E12CD959-117B-44A3-80AB-CDC9D57EF9DA}"/>
            </a:ext>
          </a:extLst>
        </xdr:cNvPr>
        <xdr:cNvSpPr txBox="1"/>
      </xdr:nvSpPr>
      <xdr:spPr>
        <a:xfrm>
          <a:off x="3600450"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2623</xdr:row>
      <xdr:rowOff>0</xdr:rowOff>
    </xdr:from>
    <xdr:to>
      <xdr:col>2</xdr:col>
      <xdr:colOff>9525</xdr:colOff>
      <xdr:row>2625</xdr:row>
      <xdr:rowOff>0</xdr:rowOff>
    </xdr:to>
    <xdr:cxnSp macro="">
      <xdr:nvCxnSpPr>
        <xdr:cNvPr id="222" name="直線コネクタ 2">
          <a:extLst>
            <a:ext uri="{FF2B5EF4-FFF2-40B4-BE49-F238E27FC236}">
              <a16:creationId xmlns:a16="http://schemas.microsoft.com/office/drawing/2014/main" id="{D72F395A-8F7C-49A6-AA86-E1906173315E}"/>
            </a:ext>
          </a:extLst>
        </xdr:cNvPr>
        <xdr:cNvCxnSpPr>
          <a:cxnSpLocks noChangeShapeType="1"/>
        </xdr:cNvCxnSpPr>
      </xdr:nvCxnSpPr>
      <xdr:spPr bwMode="auto">
        <a:xfrm>
          <a:off x="9525" y="409374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2558</xdr:row>
      <xdr:rowOff>0</xdr:rowOff>
    </xdr:from>
    <xdr:to>
      <xdr:col>2</xdr:col>
      <xdr:colOff>9525</xdr:colOff>
      <xdr:row>2560</xdr:row>
      <xdr:rowOff>0</xdr:rowOff>
    </xdr:to>
    <xdr:cxnSp macro="">
      <xdr:nvCxnSpPr>
        <xdr:cNvPr id="223" name="直線コネクタ 2">
          <a:extLst>
            <a:ext uri="{FF2B5EF4-FFF2-40B4-BE49-F238E27FC236}">
              <a16:creationId xmlns:a16="http://schemas.microsoft.com/office/drawing/2014/main" id="{E3CA4163-E568-470C-826A-9DDF230BE882}"/>
            </a:ext>
          </a:extLst>
        </xdr:cNvPr>
        <xdr:cNvCxnSpPr>
          <a:cxnSpLocks noChangeShapeType="1"/>
        </xdr:cNvCxnSpPr>
      </xdr:nvCxnSpPr>
      <xdr:spPr bwMode="auto">
        <a:xfrm>
          <a:off x="9525" y="399240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2559</xdr:row>
      <xdr:rowOff>23812</xdr:rowOff>
    </xdr:from>
    <xdr:to>
      <xdr:col>3</xdr:col>
      <xdr:colOff>11906</xdr:colOff>
      <xdr:row>2559</xdr:row>
      <xdr:rowOff>297656</xdr:rowOff>
    </xdr:to>
    <xdr:sp macro="" textlink="">
      <xdr:nvSpPr>
        <xdr:cNvPr id="224" name="テキスト ボックス 223">
          <a:extLst>
            <a:ext uri="{FF2B5EF4-FFF2-40B4-BE49-F238E27FC236}">
              <a16:creationId xmlns:a16="http://schemas.microsoft.com/office/drawing/2014/main" id="{52763D52-6F3C-4AB1-AFCA-A91BC66EBEF2}"/>
            </a:ext>
          </a:extLst>
        </xdr:cNvPr>
        <xdr:cNvSpPr txBox="1"/>
      </xdr:nvSpPr>
      <xdr:spPr>
        <a:xfrm>
          <a:off x="2097880" y="399388012"/>
          <a:ext cx="50482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2559</xdr:row>
      <xdr:rowOff>0</xdr:rowOff>
    </xdr:from>
    <xdr:to>
      <xdr:col>3</xdr:col>
      <xdr:colOff>416718</xdr:colOff>
      <xdr:row>2559</xdr:row>
      <xdr:rowOff>261938</xdr:rowOff>
    </xdr:to>
    <xdr:sp macro="" textlink="">
      <xdr:nvSpPr>
        <xdr:cNvPr id="225" name="テキスト ボックス 224">
          <a:extLst>
            <a:ext uri="{FF2B5EF4-FFF2-40B4-BE49-F238E27FC236}">
              <a16:creationId xmlns:a16="http://schemas.microsoft.com/office/drawing/2014/main" id="{ABCC3435-9E48-4E72-B9C9-87D383F2A7BE}"/>
            </a:ext>
          </a:extLst>
        </xdr:cNvPr>
        <xdr:cNvSpPr txBox="1"/>
      </xdr:nvSpPr>
      <xdr:spPr>
        <a:xfrm>
          <a:off x="2638425"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2559</xdr:row>
      <xdr:rowOff>354805</xdr:rowOff>
    </xdr:from>
    <xdr:to>
      <xdr:col>3</xdr:col>
      <xdr:colOff>414337</xdr:colOff>
      <xdr:row>2559</xdr:row>
      <xdr:rowOff>616743</xdr:rowOff>
    </xdr:to>
    <xdr:sp macro="" textlink="">
      <xdr:nvSpPr>
        <xdr:cNvPr id="226" name="テキスト ボックス 225">
          <a:extLst>
            <a:ext uri="{FF2B5EF4-FFF2-40B4-BE49-F238E27FC236}">
              <a16:creationId xmlns:a16="http://schemas.microsoft.com/office/drawing/2014/main" id="{1F9AB029-79A5-47C4-8F96-83181D08C284}"/>
            </a:ext>
          </a:extLst>
        </xdr:cNvPr>
        <xdr:cNvSpPr txBox="1"/>
      </xdr:nvSpPr>
      <xdr:spPr>
        <a:xfrm>
          <a:off x="2636044"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2559</xdr:row>
      <xdr:rowOff>178592</xdr:rowOff>
    </xdr:from>
    <xdr:to>
      <xdr:col>3</xdr:col>
      <xdr:colOff>402431</xdr:colOff>
      <xdr:row>2559</xdr:row>
      <xdr:rowOff>476249</xdr:rowOff>
    </xdr:to>
    <xdr:sp macro="" textlink="">
      <xdr:nvSpPr>
        <xdr:cNvPr id="227" name="テキスト ボックス 226">
          <a:extLst>
            <a:ext uri="{FF2B5EF4-FFF2-40B4-BE49-F238E27FC236}">
              <a16:creationId xmlns:a16="http://schemas.microsoft.com/office/drawing/2014/main" id="{3D595F27-6BBB-495E-AB51-51115D708960}"/>
            </a:ext>
          </a:extLst>
        </xdr:cNvPr>
        <xdr:cNvSpPr txBox="1"/>
      </xdr:nvSpPr>
      <xdr:spPr>
        <a:xfrm>
          <a:off x="2624138"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2559</xdr:row>
      <xdr:rowOff>0</xdr:rowOff>
    </xdr:from>
    <xdr:to>
      <xdr:col>4</xdr:col>
      <xdr:colOff>407192</xdr:colOff>
      <xdr:row>2559</xdr:row>
      <xdr:rowOff>261938</xdr:rowOff>
    </xdr:to>
    <xdr:sp macro="" textlink="">
      <xdr:nvSpPr>
        <xdr:cNvPr id="228" name="テキスト ボックス 227">
          <a:extLst>
            <a:ext uri="{FF2B5EF4-FFF2-40B4-BE49-F238E27FC236}">
              <a16:creationId xmlns:a16="http://schemas.microsoft.com/office/drawing/2014/main" id="{1C97042C-CBF7-4ECE-8D84-A8604B79D913}"/>
            </a:ext>
          </a:extLst>
        </xdr:cNvPr>
        <xdr:cNvSpPr txBox="1"/>
      </xdr:nvSpPr>
      <xdr:spPr>
        <a:xfrm>
          <a:off x="3133724"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2559</xdr:row>
      <xdr:rowOff>354805</xdr:rowOff>
    </xdr:from>
    <xdr:to>
      <xdr:col>4</xdr:col>
      <xdr:colOff>404811</xdr:colOff>
      <xdr:row>2559</xdr:row>
      <xdr:rowOff>616743</xdr:rowOff>
    </xdr:to>
    <xdr:sp macro="" textlink="">
      <xdr:nvSpPr>
        <xdr:cNvPr id="229" name="テキスト ボックス 228">
          <a:extLst>
            <a:ext uri="{FF2B5EF4-FFF2-40B4-BE49-F238E27FC236}">
              <a16:creationId xmlns:a16="http://schemas.microsoft.com/office/drawing/2014/main" id="{E5EC40E9-1D05-4CD3-9601-326914D05B45}"/>
            </a:ext>
          </a:extLst>
        </xdr:cNvPr>
        <xdr:cNvSpPr txBox="1"/>
      </xdr:nvSpPr>
      <xdr:spPr>
        <a:xfrm>
          <a:off x="3131343"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2559</xdr:row>
      <xdr:rowOff>178592</xdr:rowOff>
    </xdr:from>
    <xdr:to>
      <xdr:col>4</xdr:col>
      <xdr:colOff>392905</xdr:colOff>
      <xdr:row>2559</xdr:row>
      <xdr:rowOff>476249</xdr:rowOff>
    </xdr:to>
    <xdr:sp macro="" textlink="">
      <xdr:nvSpPr>
        <xdr:cNvPr id="230" name="テキスト ボックス 229">
          <a:extLst>
            <a:ext uri="{FF2B5EF4-FFF2-40B4-BE49-F238E27FC236}">
              <a16:creationId xmlns:a16="http://schemas.microsoft.com/office/drawing/2014/main" id="{17388356-DDB2-4668-88D5-3D4866A2B7B8}"/>
            </a:ext>
          </a:extLst>
        </xdr:cNvPr>
        <xdr:cNvSpPr txBox="1"/>
      </xdr:nvSpPr>
      <xdr:spPr>
        <a:xfrm>
          <a:off x="3119437"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2559</xdr:row>
      <xdr:rowOff>0</xdr:rowOff>
    </xdr:from>
    <xdr:to>
      <xdr:col>5</xdr:col>
      <xdr:colOff>407192</xdr:colOff>
      <xdr:row>2559</xdr:row>
      <xdr:rowOff>261938</xdr:rowOff>
    </xdr:to>
    <xdr:sp macro="" textlink="">
      <xdr:nvSpPr>
        <xdr:cNvPr id="231" name="テキスト ボックス 230">
          <a:extLst>
            <a:ext uri="{FF2B5EF4-FFF2-40B4-BE49-F238E27FC236}">
              <a16:creationId xmlns:a16="http://schemas.microsoft.com/office/drawing/2014/main" id="{676F8816-5F44-4EC6-BB7A-2EDA75F6CD48}"/>
            </a:ext>
          </a:extLst>
        </xdr:cNvPr>
        <xdr:cNvSpPr txBox="1"/>
      </xdr:nvSpPr>
      <xdr:spPr>
        <a:xfrm>
          <a:off x="3638549" y="39936420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2559</xdr:row>
      <xdr:rowOff>354805</xdr:rowOff>
    </xdr:from>
    <xdr:to>
      <xdr:col>5</xdr:col>
      <xdr:colOff>404811</xdr:colOff>
      <xdr:row>2559</xdr:row>
      <xdr:rowOff>616743</xdr:rowOff>
    </xdr:to>
    <xdr:sp macro="" textlink="">
      <xdr:nvSpPr>
        <xdr:cNvPr id="232" name="テキスト ボックス 231">
          <a:extLst>
            <a:ext uri="{FF2B5EF4-FFF2-40B4-BE49-F238E27FC236}">
              <a16:creationId xmlns:a16="http://schemas.microsoft.com/office/drawing/2014/main" id="{AC13ED78-004D-4BE9-9BCF-AC5A95755F30}"/>
            </a:ext>
          </a:extLst>
        </xdr:cNvPr>
        <xdr:cNvSpPr txBox="1"/>
      </xdr:nvSpPr>
      <xdr:spPr>
        <a:xfrm>
          <a:off x="3636168" y="39971900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2559</xdr:row>
      <xdr:rowOff>178592</xdr:rowOff>
    </xdr:from>
    <xdr:to>
      <xdr:col>5</xdr:col>
      <xdr:colOff>369093</xdr:colOff>
      <xdr:row>2559</xdr:row>
      <xdr:rowOff>476249</xdr:rowOff>
    </xdr:to>
    <xdr:sp macro="" textlink="">
      <xdr:nvSpPr>
        <xdr:cNvPr id="233" name="テキスト ボックス 232">
          <a:extLst>
            <a:ext uri="{FF2B5EF4-FFF2-40B4-BE49-F238E27FC236}">
              <a16:creationId xmlns:a16="http://schemas.microsoft.com/office/drawing/2014/main" id="{BF914352-C961-4FD8-88B6-6C55B666E0F6}"/>
            </a:ext>
          </a:extLst>
        </xdr:cNvPr>
        <xdr:cNvSpPr txBox="1"/>
      </xdr:nvSpPr>
      <xdr:spPr>
        <a:xfrm>
          <a:off x="3600450" y="399542792"/>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2819</xdr:row>
      <xdr:rowOff>0</xdr:rowOff>
    </xdr:from>
    <xdr:to>
      <xdr:col>2</xdr:col>
      <xdr:colOff>9525</xdr:colOff>
      <xdr:row>2821</xdr:row>
      <xdr:rowOff>0</xdr:rowOff>
    </xdr:to>
    <xdr:cxnSp macro="">
      <xdr:nvCxnSpPr>
        <xdr:cNvPr id="234" name="直線コネクタ 2">
          <a:extLst>
            <a:ext uri="{FF2B5EF4-FFF2-40B4-BE49-F238E27FC236}">
              <a16:creationId xmlns:a16="http://schemas.microsoft.com/office/drawing/2014/main" id="{139072E9-0C73-46EC-BD5B-63701F2D34D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2819</xdr:row>
      <xdr:rowOff>0</xdr:rowOff>
    </xdr:from>
    <xdr:to>
      <xdr:col>2</xdr:col>
      <xdr:colOff>9525</xdr:colOff>
      <xdr:row>2821</xdr:row>
      <xdr:rowOff>0</xdr:rowOff>
    </xdr:to>
    <xdr:cxnSp macro="">
      <xdr:nvCxnSpPr>
        <xdr:cNvPr id="235" name="直線コネクタ 2">
          <a:extLst>
            <a:ext uri="{FF2B5EF4-FFF2-40B4-BE49-F238E27FC236}">
              <a16:creationId xmlns:a16="http://schemas.microsoft.com/office/drawing/2014/main" id="{6830F59F-6A7C-4F85-901F-B024FEB27DC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2819</xdr:row>
      <xdr:rowOff>0</xdr:rowOff>
    </xdr:from>
    <xdr:to>
      <xdr:col>2</xdr:col>
      <xdr:colOff>9525</xdr:colOff>
      <xdr:row>2821</xdr:row>
      <xdr:rowOff>0</xdr:rowOff>
    </xdr:to>
    <xdr:cxnSp macro="">
      <xdr:nvCxnSpPr>
        <xdr:cNvPr id="236" name="直線コネクタ 2">
          <a:extLst>
            <a:ext uri="{FF2B5EF4-FFF2-40B4-BE49-F238E27FC236}">
              <a16:creationId xmlns:a16="http://schemas.microsoft.com/office/drawing/2014/main" id="{1DB5DF8E-1408-415A-98E4-7C68F20C3C91}"/>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2819</xdr:row>
      <xdr:rowOff>0</xdr:rowOff>
    </xdr:from>
    <xdr:to>
      <xdr:col>2</xdr:col>
      <xdr:colOff>9525</xdr:colOff>
      <xdr:row>2821</xdr:row>
      <xdr:rowOff>0</xdr:rowOff>
    </xdr:to>
    <xdr:cxnSp macro="">
      <xdr:nvCxnSpPr>
        <xdr:cNvPr id="237" name="直線コネクタ 2">
          <a:extLst>
            <a:ext uri="{FF2B5EF4-FFF2-40B4-BE49-F238E27FC236}">
              <a16:creationId xmlns:a16="http://schemas.microsoft.com/office/drawing/2014/main" id="{B8DF043B-3A11-4590-BFFB-994336B32CE6}"/>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2819</xdr:row>
      <xdr:rowOff>0</xdr:rowOff>
    </xdr:from>
    <xdr:to>
      <xdr:col>2</xdr:col>
      <xdr:colOff>9525</xdr:colOff>
      <xdr:row>2821</xdr:row>
      <xdr:rowOff>0</xdr:rowOff>
    </xdr:to>
    <xdr:cxnSp macro="">
      <xdr:nvCxnSpPr>
        <xdr:cNvPr id="238" name="直線コネクタ 2">
          <a:extLst>
            <a:ext uri="{FF2B5EF4-FFF2-40B4-BE49-F238E27FC236}">
              <a16:creationId xmlns:a16="http://schemas.microsoft.com/office/drawing/2014/main" id="{911D80E8-8A97-45B8-A4B7-A342C251044B}"/>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2819</xdr:row>
      <xdr:rowOff>0</xdr:rowOff>
    </xdr:from>
    <xdr:to>
      <xdr:col>2</xdr:col>
      <xdr:colOff>9525</xdr:colOff>
      <xdr:row>2821</xdr:row>
      <xdr:rowOff>0</xdr:rowOff>
    </xdr:to>
    <xdr:cxnSp macro="">
      <xdr:nvCxnSpPr>
        <xdr:cNvPr id="239" name="直線コネクタ 2">
          <a:extLst>
            <a:ext uri="{FF2B5EF4-FFF2-40B4-BE49-F238E27FC236}">
              <a16:creationId xmlns:a16="http://schemas.microsoft.com/office/drawing/2014/main" id="{F8502A5B-E666-4307-8533-CB9F659F8493}"/>
            </a:ext>
          </a:extLst>
        </xdr:cNvPr>
        <xdr:cNvCxnSpPr>
          <a:cxnSpLocks noChangeShapeType="1"/>
        </xdr:cNvCxnSpPr>
      </xdr:nvCxnSpPr>
      <xdr:spPr bwMode="auto">
        <a:xfrm>
          <a:off x="9525" y="439940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3015</xdr:row>
      <xdr:rowOff>0</xdr:rowOff>
    </xdr:from>
    <xdr:to>
      <xdr:col>2</xdr:col>
      <xdr:colOff>9525</xdr:colOff>
      <xdr:row>3017</xdr:row>
      <xdr:rowOff>0</xdr:rowOff>
    </xdr:to>
    <xdr:cxnSp macro="">
      <xdr:nvCxnSpPr>
        <xdr:cNvPr id="240"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4705064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3015</xdr:row>
      <xdr:rowOff>0</xdr:rowOff>
    </xdr:from>
    <xdr:to>
      <xdr:col>2</xdr:col>
      <xdr:colOff>9525</xdr:colOff>
      <xdr:row>3017</xdr:row>
      <xdr:rowOff>0</xdr:rowOff>
    </xdr:to>
    <xdr:cxnSp macro="">
      <xdr:nvCxnSpPr>
        <xdr:cNvPr id="241"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4705064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42"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43"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44"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45"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46"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47"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48"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49"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3275</xdr:row>
      <xdr:rowOff>0</xdr:rowOff>
    </xdr:from>
    <xdr:to>
      <xdr:col>2</xdr:col>
      <xdr:colOff>9525</xdr:colOff>
      <xdr:row>3277</xdr:row>
      <xdr:rowOff>0</xdr:rowOff>
    </xdr:to>
    <xdr:cxnSp macro="">
      <xdr:nvCxnSpPr>
        <xdr:cNvPr id="250"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5110067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51"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52"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3340</xdr:row>
      <xdr:rowOff>0</xdr:rowOff>
    </xdr:from>
    <xdr:to>
      <xdr:col>2</xdr:col>
      <xdr:colOff>9525</xdr:colOff>
      <xdr:row>3342</xdr:row>
      <xdr:rowOff>0</xdr:rowOff>
    </xdr:to>
    <xdr:cxnSp macro="">
      <xdr:nvCxnSpPr>
        <xdr:cNvPr id="253"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5211318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3405</xdr:row>
      <xdr:rowOff>0</xdr:rowOff>
    </xdr:from>
    <xdr:to>
      <xdr:col>2</xdr:col>
      <xdr:colOff>9525</xdr:colOff>
      <xdr:row>3407</xdr:row>
      <xdr:rowOff>0</xdr:rowOff>
    </xdr:to>
    <xdr:cxnSp macro="">
      <xdr:nvCxnSpPr>
        <xdr:cNvPr id="254"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3405</xdr:row>
      <xdr:rowOff>0</xdr:rowOff>
    </xdr:from>
    <xdr:to>
      <xdr:col>2</xdr:col>
      <xdr:colOff>9525</xdr:colOff>
      <xdr:row>3407</xdr:row>
      <xdr:rowOff>0</xdr:rowOff>
    </xdr:to>
    <xdr:cxnSp macro="">
      <xdr:nvCxnSpPr>
        <xdr:cNvPr id="255"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56" name="直線コネクタ 255">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57"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58"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59"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0"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1" name="直線コネクタ 260">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2"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3"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4"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265"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66" name="直線コネクタ 2">
          <a:extLst>
            <a:ext uri="{FF2B5EF4-FFF2-40B4-BE49-F238E27FC236}">
              <a16:creationId xmlns:a16="http://schemas.microsoft.com/office/drawing/2014/main" id="{1607A47C-A698-4855-96A9-61875F265DC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67" name="直線コネクタ 2">
          <a:extLst>
            <a:ext uri="{FF2B5EF4-FFF2-40B4-BE49-F238E27FC236}">
              <a16:creationId xmlns:a16="http://schemas.microsoft.com/office/drawing/2014/main" id="{CD7F8B23-D60A-4901-AF90-71C60344A1DF}"/>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68" name="直線コネクタ 2">
          <a:extLst>
            <a:ext uri="{FF2B5EF4-FFF2-40B4-BE49-F238E27FC236}">
              <a16:creationId xmlns:a16="http://schemas.microsoft.com/office/drawing/2014/main" id="{72066591-EB42-497A-9485-C1D907C62AD5}"/>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69" name="直線コネクタ 2">
          <a:extLst>
            <a:ext uri="{FF2B5EF4-FFF2-40B4-BE49-F238E27FC236}">
              <a16:creationId xmlns:a16="http://schemas.microsoft.com/office/drawing/2014/main" id="{7712FC17-074A-4F03-8F61-766915FAEE88}"/>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70" name="直線コネクタ 2">
          <a:extLst>
            <a:ext uri="{FF2B5EF4-FFF2-40B4-BE49-F238E27FC236}">
              <a16:creationId xmlns:a16="http://schemas.microsoft.com/office/drawing/2014/main" id="{13F775ED-14E2-49A0-B505-AA2EE7E1F19C}"/>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271" name="直線コネクタ 2">
          <a:extLst>
            <a:ext uri="{FF2B5EF4-FFF2-40B4-BE49-F238E27FC236}">
              <a16:creationId xmlns:a16="http://schemas.microsoft.com/office/drawing/2014/main" id="{22969827-14F7-4D4A-9A4C-1CD5B98584B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2"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3"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4"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5"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6"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131</xdr:row>
      <xdr:rowOff>0</xdr:rowOff>
    </xdr:from>
    <xdr:to>
      <xdr:col>2</xdr:col>
      <xdr:colOff>9525</xdr:colOff>
      <xdr:row>132</xdr:row>
      <xdr:rowOff>0</xdr:rowOff>
    </xdr:to>
    <xdr:cxnSp macro="">
      <xdr:nvCxnSpPr>
        <xdr:cNvPr id="277"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21069300"/>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7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7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8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8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8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xdr:row>
      <xdr:rowOff>0</xdr:rowOff>
    </xdr:from>
    <xdr:to>
      <xdr:col>2</xdr:col>
      <xdr:colOff>9525</xdr:colOff>
      <xdr:row>196</xdr:row>
      <xdr:rowOff>0</xdr:rowOff>
    </xdr:to>
    <xdr:cxnSp macro="">
      <xdr:nvCxnSpPr>
        <xdr:cNvPr id="28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3106102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4"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5"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6"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7"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8"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66</xdr:row>
      <xdr:rowOff>0</xdr:rowOff>
    </xdr:from>
    <xdr:to>
      <xdr:col>2</xdr:col>
      <xdr:colOff>9525</xdr:colOff>
      <xdr:row>68</xdr:row>
      <xdr:rowOff>0</xdr:rowOff>
    </xdr:to>
    <xdr:cxnSp macro="">
      <xdr:nvCxnSpPr>
        <xdr:cNvPr id="289"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10944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290"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720</xdr:row>
      <xdr:rowOff>0</xdr:rowOff>
    </xdr:from>
    <xdr:to>
      <xdr:col>2</xdr:col>
      <xdr:colOff>9525</xdr:colOff>
      <xdr:row>722</xdr:row>
      <xdr:rowOff>0</xdr:rowOff>
    </xdr:to>
    <xdr:cxnSp macro="">
      <xdr:nvCxnSpPr>
        <xdr:cNvPr id="291"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12604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2" name="直線コネクタ 291">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3"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4"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5"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6"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7" name="直線コネクタ 296">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8"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299"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00"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01"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02"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785</xdr:row>
      <xdr:rowOff>0</xdr:rowOff>
    </xdr:from>
    <xdr:to>
      <xdr:col>2</xdr:col>
      <xdr:colOff>9525</xdr:colOff>
      <xdr:row>787</xdr:row>
      <xdr:rowOff>0</xdr:rowOff>
    </xdr:to>
    <xdr:cxnSp macro="">
      <xdr:nvCxnSpPr>
        <xdr:cNvPr id="303"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22729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4" name="直線コネクタ 303">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5"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6"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7"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8"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09" name="直線コネクタ 308">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0"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1"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2"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3"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4" name="直線コネクタ 313">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5"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6"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7"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8"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19" name="直線コネクタ 318">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0"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1"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2"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3"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4"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915</xdr:row>
      <xdr:rowOff>0</xdr:rowOff>
    </xdr:from>
    <xdr:to>
      <xdr:col>2</xdr:col>
      <xdr:colOff>9525</xdr:colOff>
      <xdr:row>917</xdr:row>
      <xdr:rowOff>0</xdr:rowOff>
    </xdr:to>
    <xdr:cxnSp macro="">
      <xdr:nvCxnSpPr>
        <xdr:cNvPr id="325"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43132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1175</xdr:row>
      <xdr:rowOff>0</xdr:rowOff>
    </xdr:from>
    <xdr:to>
      <xdr:col>2</xdr:col>
      <xdr:colOff>9525</xdr:colOff>
      <xdr:row>1177</xdr:row>
      <xdr:rowOff>0</xdr:rowOff>
    </xdr:to>
    <xdr:cxnSp macro="">
      <xdr:nvCxnSpPr>
        <xdr:cNvPr id="326"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183803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1175</xdr:row>
      <xdr:rowOff>0</xdr:rowOff>
    </xdr:from>
    <xdr:to>
      <xdr:col>2</xdr:col>
      <xdr:colOff>9525</xdr:colOff>
      <xdr:row>1177</xdr:row>
      <xdr:rowOff>0</xdr:rowOff>
    </xdr:to>
    <xdr:cxnSp macro="">
      <xdr:nvCxnSpPr>
        <xdr:cNvPr id="327"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183803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28" name="直線コネクタ 327">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29"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0"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1"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2"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3" name="直線コネクタ 332">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4"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5"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6"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7"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8" name="直線コネクタ 337">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39"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0"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1"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2"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3" name="直線コネクタ 342">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4"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5"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6"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7"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8"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1240</xdr:row>
      <xdr:rowOff>0</xdr:rowOff>
    </xdr:from>
    <xdr:to>
      <xdr:col>2</xdr:col>
      <xdr:colOff>9525</xdr:colOff>
      <xdr:row>1242</xdr:row>
      <xdr:rowOff>0</xdr:rowOff>
    </xdr:to>
    <xdr:cxnSp macro="">
      <xdr:nvCxnSpPr>
        <xdr:cNvPr id="349"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193929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0"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1"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2"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3"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4"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1373</xdr:row>
      <xdr:rowOff>0</xdr:rowOff>
    </xdr:from>
    <xdr:to>
      <xdr:col>2</xdr:col>
      <xdr:colOff>9525</xdr:colOff>
      <xdr:row>1374</xdr:row>
      <xdr:rowOff>0</xdr:rowOff>
    </xdr:to>
    <xdr:cxnSp macro="">
      <xdr:nvCxnSpPr>
        <xdr:cNvPr id="355"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214683975"/>
          <a:ext cx="2085975" cy="7620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356"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1643</xdr:row>
      <xdr:rowOff>0</xdr:rowOff>
    </xdr:from>
    <xdr:to>
      <xdr:col>2</xdr:col>
      <xdr:colOff>9525</xdr:colOff>
      <xdr:row>1645</xdr:row>
      <xdr:rowOff>0</xdr:rowOff>
    </xdr:to>
    <xdr:cxnSp macro="">
      <xdr:nvCxnSpPr>
        <xdr:cNvPr id="357"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2567463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58" name="直線コネクタ 2">
          <a:extLst>
            <a:ext uri="{FF2B5EF4-FFF2-40B4-BE49-F238E27FC236}">
              <a16:creationId xmlns:a16="http://schemas.microsoft.com/office/drawing/2014/main" id="{CAB8B329-7A17-4F0E-884C-89EA2B280AB8}"/>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59" name="直線コネクタ 2">
          <a:extLst>
            <a:ext uri="{FF2B5EF4-FFF2-40B4-BE49-F238E27FC236}">
              <a16:creationId xmlns:a16="http://schemas.microsoft.com/office/drawing/2014/main" id="{CA8782BA-42EE-4D5E-A4C2-E3EF1136FE19}"/>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60" name="直線コネクタ 2">
          <a:extLst>
            <a:ext uri="{FF2B5EF4-FFF2-40B4-BE49-F238E27FC236}">
              <a16:creationId xmlns:a16="http://schemas.microsoft.com/office/drawing/2014/main" id="{8AEDA46E-675B-401B-8D71-A4FA33504CC6}"/>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61" name="直線コネクタ 2">
          <a:extLst>
            <a:ext uri="{FF2B5EF4-FFF2-40B4-BE49-F238E27FC236}">
              <a16:creationId xmlns:a16="http://schemas.microsoft.com/office/drawing/2014/main" id="{A065D78C-A2B5-41C9-90C5-131852ADFEE7}"/>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62" name="直線コネクタ 2">
          <a:extLst>
            <a:ext uri="{FF2B5EF4-FFF2-40B4-BE49-F238E27FC236}">
              <a16:creationId xmlns:a16="http://schemas.microsoft.com/office/drawing/2014/main" id="{B18A74D2-D61D-4544-A54F-78C274FABB34}"/>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1709</xdr:row>
      <xdr:rowOff>0</xdr:rowOff>
    </xdr:from>
    <xdr:to>
      <xdr:col>2</xdr:col>
      <xdr:colOff>9525</xdr:colOff>
      <xdr:row>1710</xdr:row>
      <xdr:rowOff>0</xdr:rowOff>
    </xdr:to>
    <xdr:cxnSp macro="">
      <xdr:nvCxnSpPr>
        <xdr:cNvPr id="363" name="直線コネクタ 2">
          <a:extLst>
            <a:ext uri="{FF2B5EF4-FFF2-40B4-BE49-F238E27FC236}">
              <a16:creationId xmlns:a16="http://schemas.microsoft.com/office/drawing/2014/main" id="{9AF56A10-17D5-4751-A70D-DD4A1EA2CB49}"/>
            </a:ext>
          </a:extLst>
        </xdr:cNvPr>
        <xdr:cNvCxnSpPr>
          <a:cxnSpLocks noChangeShapeType="1"/>
        </xdr:cNvCxnSpPr>
      </xdr:nvCxnSpPr>
      <xdr:spPr bwMode="auto">
        <a:xfrm>
          <a:off x="9525" y="267061950"/>
          <a:ext cx="2085975" cy="866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4" name="直線コネクタ 2">
          <a:extLst>
            <a:ext uri="{FF2B5EF4-FFF2-40B4-BE49-F238E27FC236}">
              <a16:creationId xmlns:a16="http://schemas.microsoft.com/office/drawing/2014/main" id="{091E018A-6D45-488C-997E-B118CA0D27A6}"/>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5" name="直線コネクタ 2">
          <a:extLst>
            <a:ext uri="{FF2B5EF4-FFF2-40B4-BE49-F238E27FC236}">
              <a16:creationId xmlns:a16="http://schemas.microsoft.com/office/drawing/2014/main" id="{3842B553-BF07-44CB-80F7-82DCCC308CD1}"/>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6" name="直線コネクタ 2">
          <a:extLst>
            <a:ext uri="{FF2B5EF4-FFF2-40B4-BE49-F238E27FC236}">
              <a16:creationId xmlns:a16="http://schemas.microsoft.com/office/drawing/2014/main" id="{85E74626-4996-4B53-A6B9-C8ECA6CE24E8}"/>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7" name="直線コネクタ 2">
          <a:extLst>
            <a:ext uri="{FF2B5EF4-FFF2-40B4-BE49-F238E27FC236}">
              <a16:creationId xmlns:a16="http://schemas.microsoft.com/office/drawing/2014/main" id="{7DED3DBA-97BE-4DAA-80A5-6E6B9FA1D2C1}"/>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8" name="直線コネクタ 2">
          <a:extLst>
            <a:ext uri="{FF2B5EF4-FFF2-40B4-BE49-F238E27FC236}">
              <a16:creationId xmlns:a16="http://schemas.microsoft.com/office/drawing/2014/main" id="{47B59EBA-809E-4AEB-B78A-FB2278F091B4}"/>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69" name="直線コネクタ 2">
          <a:extLst>
            <a:ext uri="{FF2B5EF4-FFF2-40B4-BE49-F238E27FC236}">
              <a16:creationId xmlns:a16="http://schemas.microsoft.com/office/drawing/2014/main" id="{3AADFC0B-6F8A-43CD-91A2-31397F6D1F06}"/>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0" name="直線コネクタ 369">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1"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2"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3"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4"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5" name="直線コネクタ 374">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6"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7"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8"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79"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0" name="直線コネクタ 379">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1"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2"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3"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4"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5" name="直線コネクタ 384">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6"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7"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8"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89"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90"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1774</xdr:row>
      <xdr:rowOff>0</xdr:rowOff>
    </xdr:from>
    <xdr:to>
      <xdr:col>2</xdr:col>
      <xdr:colOff>9525</xdr:colOff>
      <xdr:row>1776</xdr:row>
      <xdr:rowOff>0</xdr:rowOff>
    </xdr:to>
    <xdr:cxnSp macro="">
      <xdr:nvCxnSpPr>
        <xdr:cNvPr id="391"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2771679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1906</xdr:row>
      <xdr:rowOff>0</xdr:rowOff>
    </xdr:from>
    <xdr:to>
      <xdr:col>2</xdr:col>
      <xdr:colOff>9525</xdr:colOff>
      <xdr:row>1908</xdr:row>
      <xdr:rowOff>0</xdr:rowOff>
    </xdr:to>
    <xdr:cxnSp macro="">
      <xdr:nvCxnSpPr>
        <xdr:cNvPr id="392"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1906</xdr:row>
      <xdr:rowOff>0</xdr:rowOff>
    </xdr:from>
    <xdr:to>
      <xdr:col>2</xdr:col>
      <xdr:colOff>9525</xdr:colOff>
      <xdr:row>1908</xdr:row>
      <xdr:rowOff>0</xdr:rowOff>
    </xdr:to>
    <xdr:cxnSp macro="">
      <xdr:nvCxnSpPr>
        <xdr:cNvPr id="393"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2976086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39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39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39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1971</xdr:row>
      <xdr:rowOff>0</xdr:rowOff>
    </xdr:from>
    <xdr:to>
      <xdr:col>2</xdr:col>
      <xdr:colOff>9525</xdr:colOff>
      <xdr:row>1973</xdr:row>
      <xdr:rowOff>0</xdr:rowOff>
    </xdr:to>
    <xdr:cxnSp macro="">
      <xdr:nvCxnSpPr>
        <xdr:cNvPr id="39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077337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39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39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40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2037</xdr:row>
      <xdr:rowOff>0</xdr:rowOff>
    </xdr:from>
    <xdr:to>
      <xdr:col>2</xdr:col>
      <xdr:colOff>9525</xdr:colOff>
      <xdr:row>2039</xdr:row>
      <xdr:rowOff>0</xdr:rowOff>
    </xdr:to>
    <xdr:cxnSp macro="">
      <xdr:nvCxnSpPr>
        <xdr:cNvPr id="40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180492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2168</xdr:row>
      <xdr:rowOff>0</xdr:rowOff>
    </xdr:from>
    <xdr:to>
      <xdr:col>2</xdr:col>
      <xdr:colOff>9525</xdr:colOff>
      <xdr:row>2170</xdr:row>
      <xdr:rowOff>0</xdr:rowOff>
    </xdr:to>
    <xdr:cxnSp macro="">
      <xdr:nvCxnSpPr>
        <xdr:cNvPr id="40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384899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08" name="直線コネクタ 407">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09"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0"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1"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2"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3" name="直線コネクタ 412">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4"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5"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6"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7"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8"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19"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20"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21"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22"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2233</xdr:row>
      <xdr:rowOff>0</xdr:rowOff>
    </xdr:from>
    <xdr:to>
      <xdr:col>2</xdr:col>
      <xdr:colOff>9525</xdr:colOff>
      <xdr:row>2235</xdr:row>
      <xdr:rowOff>0</xdr:rowOff>
    </xdr:to>
    <xdr:cxnSp macro="">
      <xdr:nvCxnSpPr>
        <xdr:cNvPr id="423"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486150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4" name="直線コネクタ 423">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5"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6"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7"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8"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29" name="直線コネクタ 428">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0"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1"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2"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3"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4"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5"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6"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7"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8"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2298</xdr:row>
      <xdr:rowOff>0</xdr:rowOff>
    </xdr:from>
    <xdr:to>
      <xdr:col>2</xdr:col>
      <xdr:colOff>9525</xdr:colOff>
      <xdr:row>2300</xdr:row>
      <xdr:rowOff>0</xdr:rowOff>
    </xdr:to>
    <xdr:cxnSp macro="">
      <xdr:nvCxnSpPr>
        <xdr:cNvPr id="439"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587400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0" name="直線コネクタ 439">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1"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2"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3"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4"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5" name="直線コネクタ 444">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6"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7"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8"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49"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0"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1"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2"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3"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4"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2363</xdr:row>
      <xdr:rowOff>0</xdr:rowOff>
    </xdr:from>
    <xdr:to>
      <xdr:col>2</xdr:col>
      <xdr:colOff>9525</xdr:colOff>
      <xdr:row>2365</xdr:row>
      <xdr:rowOff>0</xdr:rowOff>
    </xdr:to>
    <xdr:cxnSp macro="">
      <xdr:nvCxnSpPr>
        <xdr:cNvPr id="455"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688651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56" name="直線コネクタ 455">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57"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58"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59"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0"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1" name="直線コネクタ 460">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2"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3"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4"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5"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6"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7"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6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7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2428</xdr:row>
      <xdr:rowOff>0</xdr:rowOff>
    </xdr:from>
    <xdr:to>
      <xdr:col>2</xdr:col>
      <xdr:colOff>9525</xdr:colOff>
      <xdr:row>2430</xdr:row>
      <xdr:rowOff>0</xdr:rowOff>
    </xdr:to>
    <xdr:cxnSp macro="">
      <xdr:nvCxnSpPr>
        <xdr:cNvPr id="47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789902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2" name="直線コネクタ 471">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3"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4"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5"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6"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7" name="直線コネクタ 476">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8"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79"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0"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1"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2"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3"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4"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5"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2493</xdr:row>
      <xdr:rowOff>0</xdr:rowOff>
    </xdr:from>
    <xdr:to>
      <xdr:col>2</xdr:col>
      <xdr:colOff>9525</xdr:colOff>
      <xdr:row>2495</xdr:row>
      <xdr:rowOff>0</xdr:rowOff>
    </xdr:to>
    <xdr:cxnSp macro="">
      <xdr:nvCxnSpPr>
        <xdr:cNvPr id="48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891153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88"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89"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90"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91"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92"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2689</xdr:row>
      <xdr:rowOff>0</xdr:rowOff>
    </xdr:from>
    <xdr:to>
      <xdr:col>2</xdr:col>
      <xdr:colOff>9525</xdr:colOff>
      <xdr:row>2691</xdr:row>
      <xdr:rowOff>0</xdr:rowOff>
    </xdr:to>
    <xdr:cxnSp macro="">
      <xdr:nvCxnSpPr>
        <xdr:cNvPr id="493"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4196905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4"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5"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6" name="直線コネクタ 495">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7"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8"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499"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0"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1" name="直線コネクタ 500">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2"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3"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4"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5"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6"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7"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0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1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2884</xdr:row>
      <xdr:rowOff>0</xdr:rowOff>
    </xdr:from>
    <xdr:to>
      <xdr:col>2</xdr:col>
      <xdr:colOff>9525</xdr:colOff>
      <xdr:row>2886</xdr:row>
      <xdr:rowOff>0</xdr:rowOff>
    </xdr:to>
    <xdr:cxnSp macro="">
      <xdr:nvCxnSpPr>
        <xdr:cNvPr id="51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500657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3210</xdr:row>
      <xdr:rowOff>0</xdr:rowOff>
    </xdr:from>
    <xdr:to>
      <xdr:col>2</xdr:col>
      <xdr:colOff>9525</xdr:colOff>
      <xdr:row>3212</xdr:row>
      <xdr:rowOff>0</xdr:rowOff>
    </xdr:to>
    <xdr:cxnSp macro="">
      <xdr:nvCxnSpPr>
        <xdr:cNvPr id="512"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3210</xdr:row>
      <xdr:rowOff>0</xdr:rowOff>
    </xdr:from>
    <xdr:to>
      <xdr:col>2</xdr:col>
      <xdr:colOff>0</xdr:colOff>
      <xdr:row>3212</xdr:row>
      <xdr:rowOff>0</xdr:rowOff>
    </xdr:to>
    <xdr:cxnSp macro="">
      <xdr:nvCxnSpPr>
        <xdr:cNvPr id="513"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5008816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3405</xdr:row>
      <xdr:rowOff>0</xdr:rowOff>
    </xdr:from>
    <xdr:to>
      <xdr:col>2</xdr:col>
      <xdr:colOff>9525</xdr:colOff>
      <xdr:row>3407</xdr:row>
      <xdr:rowOff>0</xdr:rowOff>
    </xdr:to>
    <xdr:cxnSp macro="">
      <xdr:nvCxnSpPr>
        <xdr:cNvPr id="514"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3405</xdr:row>
      <xdr:rowOff>0</xdr:rowOff>
    </xdr:from>
    <xdr:to>
      <xdr:col>2</xdr:col>
      <xdr:colOff>9525</xdr:colOff>
      <xdr:row>3407</xdr:row>
      <xdr:rowOff>0</xdr:rowOff>
    </xdr:to>
    <xdr:cxnSp macro="">
      <xdr:nvCxnSpPr>
        <xdr:cNvPr id="515"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312568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516"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517"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518"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3470</xdr:row>
      <xdr:rowOff>0</xdr:rowOff>
    </xdr:from>
    <xdr:to>
      <xdr:col>2</xdr:col>
      <xdr:colOff>9525</xdr:colOff>
      <xdr:row>3472</xdr:row>
      <xdr:rowOff>0</xdr:rowOff>
    </xdr:to>
    <xdr:cxnSp macro="">
      <xdr:nvCxnSpPr>
        <xdr:cNvPr id="519"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413819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0" name="直線コネクタ 519">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1"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2"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3"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4"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5" name="直線コネクタ 524">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6"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7"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8"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29"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30"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31"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32"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3934</xdr:row>
      <xdr:rowOff>0</xdr:rowOff>
    </xdr:from>
    <xdr:to>
      <xdr:col>2</xdr:col>
      <xdr:colOff>9525</xdr:colOff>
      <xdr:row>3936</xdr:row>
      <xdr:rowOff>0</xdr:rowOff>
    </xdr:to>
    <xdr:cxnSp macro="">
      <xdr:nvCxnSpPr>
        <xdr:cNvPr id="533"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61322902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34"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35"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36"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37"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38"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39"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40"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41"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3999</xdr:row>
      <xdr:rowOff>0</xdr:rowOff>
    </xdr:from>
    <xdr:to>
      <xdr:col>2</xdr:col>
      <xdr:colOff>9525</xdr:colOff>
      <xdr:row>4001</xdr:row>
      <xdr:rowOff>0</xdr:rowOff>
    </xdr:to>
    <xdr:cxnSp macro="">
      <xdr:nvCxnSpPr>
        <xdr:cNvPr id="542"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62335410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43"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44"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4064</xdr:row>
      <xdr:rowOff>0</xdr:rowOff>
    </xdr:from>
    <xdr:to>
      <xdr:col>2</xdr:col>
      <xdr:colOff>9525</xdr:colOff>
      <xdr:row>4066</xdr:row>
      <xdr:rowOff>0</xdr:rowOff>
    </xdr:to>
    <xdr:cxnSp macro="">
      <xdr:nvCxnSpPr>
        <xdr:cNvPr id="545"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633479175"/>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46"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47"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48"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49"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50"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4129</xdr:row>
      <xdr:rowOff>0</xdr:rowOff>
    </xdr:from>
    <xdr:to>
      <xdr:col>2</xdr:col>
      <xdr:colOff>9525</xdr:colOff>
      <xdr:row>4131</xdr:row>
      <xdr:rowOff>0</xdr:rowOff>
    </xdr:to>
    <xdr:cxnSp macro="">
      <xdr:nvCxnSpPr>
        <xdr:cNvPr id="551"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643604250"/>
          <a:ext cx="2085975"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192"/>
  <sheetViews>
    <sheetView tabSelected="1" zoomScale="110" zoomScaleNormal="110" zoomScaleSheetLayoutView="90" zoomScalePageLayoutView="130" workbookViewId="0">
      <selection activeCell="D4199" sqref="D4199"/>
    </sheetView>
  </sheetViews>
  <sheetFormatPr defaultRowHeight="13.5"/>
  <cols>
    <col min="1" max="1" width="9.75" style="1" customWidth="1"/>
    <col min="2" max="2" width="17.625" style="1" customWidth="1"/>
    <col min="3" max="12" width="6.625" style="2" customWidth="1"/>
    <col min="13" max="13" width="9" style="1" customWidth="1"/>
    <col min="14" max="14" width="9" style="1"/>
    <col min="15" max="17" width="5.625" style="148" customWidth="1"/>
    <col min="18" max="18" width="5.625" style="1" customWidth="1"/>
    <col min="19" max="31" width="5.625" style="2" customWidth="1"/>
    <col min="32" max="16384" width="9" style="2"/>
  </cols>
  <sheetData>
    <row r="1" spans="1:18" ht="15" customHeight="1">
      <c r="A1" s="195" t="s">
        <v>118</v>
      </c>
      <c r="B1" s="195"/>
      <c r="C1" s="195"/>
      <c r="D1" s="195"/>
      <c r="E1" s="195"/>
      <c r="F1" s="195"/>
      <c r="G1" s="195"/>
      <c r="H1" s="195"/>
      <c r="I1" s="195"/>
      <c r="J1" s="195"/>
      <c r="K1" s="195"/>
      <c r="L1" s="195"/>
    </row>
    <row r="2" spans="1:18" s="3" customFormat="1" ht="30" customHeight="1" thickBot="1">
      <c r="A2" s="196" t="s">
        <v>119</v>
      </c>
      <c r="B2" s="196"/>
      <c r="C2" s="196"/>
      <c r="D2" s="196"/>
      <c r="E2" s="196"/>
      <c r="F2" s="196"/>
      <c r="G2" s="196"/>
      <c r="H2" s="196"/>
      <c r="I2" s="196"/>
      <c r="J2" s="196"/>
      <c r="K2" s="196"/>
      <c r="L2" s="196"/>
      <c r="M2" s="1"/>
      <c r="N2" s="1"/>
      <c r="O2" s="148"/>
      <c r="P2" s="148"/>
      <c r="Q2" s="148"/>
      <c r="R2" s="1"/>
    </row>
    <row r="3" spans="1:18" s="6" customFormat="1" ht="60" customHeight="1" thickBot="1">
      <c r="A3" s="197" t="s">
        <v>33</v>
      </c>
      <c r="B3" s="198"/>
      <c r="C3" s="103" t="s">
        <v>145</v>
      </c>
      <c r="D3" s="103" t="s">
        <v>146</v>
      </c>
      <c r="E3" s="104" t="s">
        <v>147</v>
      </c>
      <c r="F3" s="105" t="s">
        <v>4</v>
      </c>
    </row>
    <row r="4" spans="1:18" s="55" customFormat="1" ht="11.25" customHeight="1">
      <c r="A4" s="199" t="s">
        <v>22</v>
      </c>
      <c r="B4" s="200"/>
      <c r="C4" s="7">
        <v>548</v>
      </c>
      <c r="D4" s="7">
        <v>1579</v>
      </c>
      <c r="E4" s="61">
        <v>56</v>
      </c>
      <c r="F4" s="44">
        <f t="shared" ref="F4:F62" si="0">SUM(C4:E4)</f>
        <v>2183</v>
      </c>
      <c r="O4" s="147"/>
      <c r="P4" s="147"/>
      <c r="Q4" s="147"/>
    </row>
    <row r="5" spans="1:18" s="55" customFormat="1" ht="11.25" customHeight="1" thickBot="1">
      <c r="A5" s="201"/>
      <c r="B5" s="202"/>
      <c r="C5" s="56">
        <f>C4/F4*100</f>
        <v>25.103069170865783</v>
      </c>
      <c r="D5" s="56">
        <f>D4/F4*100</f>
        <v>72.331653687585899</v>
      </c>
      <c r="E5" s="59">
        <f>E4/F4*100</f>
        <v>2.5652771415483282</v>
      </c>
      <c r="F5" s="51">
        <f t="shared" ref="F5:F63" si="1">SUM(C5:E5)</f>
        <v>100</v>
      </c>
      <c r="O5" s="147"/>
      <c r="P5" s="147"/>
      <c r="Q5" s="147"/>
    </row>
    <row r="6" spans="1:18" s="55" customFormat="1" ht="11.45" customHeight="1">
      <c r="A6" s="189" t="s">
        <v>48</v>
      </c>
      <c r="B6" s="192" t="s">
        <v>19</v>
      </c>
      <c r="C6" s="20">
        <v>308</v>
      </c>
      <c r="D6" s="20">
        <v>1116</v>
      </c>
      <c r="E6" s="20">
        <v>35</v>
      </c>
      <c r="F6" s="44">
        <f t="shared" si="0"/>
        <v>1459</v>
      </c>
      <c r="O6" s="147"/>
      <c r="P6" s="147"/>
      <c r="Q6" s="147"/>
    </row>
    <row r="7" spans="1:18" s="55" customFormat="1" ht="11.45" customHeight="1">
      <c r="A7" s="190"/>
      <c r="B7" s="185"/>
      <c r="C7" s="29">
        <f>C6/F6*100</f>
        <v>21.110349554489378</v>
      </c>
      <c r="D7" s="29">
        <f>D6/F6*100</f>
        <v>76.490747087045918</v>
      </c>
      <c r="E7" s="30">
        <f>E6/F6*100</f>
        <v>2.3989033584647017</v>
      </c>
      <c r="F7" s="45">
        <f t="shared" si="1"/>
        <v>100</v>
      </c>
      <c r="O7" s="147"/>
      <c r="P7" s="147"/>
      <c r="Q7" s="147"/>
    </row>
    <row r="8" spans="1:18" s="55" customFormat="1" ht="11.45" customHeight="1">
      <c r="A8" s="190"/>
      <c r="B8" s="193" t="s">
        <v>20</v>
      </c>
      <c r="C8" s="20">
        <v>164</v>
      </c>
      <c r="D8" s="20">
        <v>302</v>
      </c>
      <c r="E8" s="20">
        <v>18</v>
      </c>
      <c r="F8" s="47">
        <f t="shared" si="0"/>
        <v>484</v>
      </c>
      <c r="O8" s="147"/>
      <c r="P8" s="147"/>
      <c r="Q8" s="147"/>
    </row>
    <row r="9" spans="1:18" s="55" customFormat="1" ht="11.45" customHeight="1">
      <c r="A9" s="190"/>
      <c r="B9" s="193"/>
      <c r="C9" s="25">
        <f>C8/F8*100</f>
        <v>33.884297520661157</v>
      </c>
      <c r="D9" s="25">
        <f>D8/F8*100</f>
        <v>62.396694214876035</v>
      </c>
      <c r="E9" s="26">
        <f>E8/F8*100</f>
        <v>3.71900826446281</v>
      </c>
      <c r="F9" s="45">
        <f t="shared" si="1"/>
        <v>100</v>
      </c>
      <c r="O9" s="147"/>
      <c r="P9" s="147"/>
      <c r="Q9" s="147"/>
    </row>
    <row r="10" spans="1:18" s="55" customFormat="1" ht="11.45" customHeight="1">
      <c r="A10" s="190"/>
      <c r="B10" s="184" t="s">
        <v>49</v>
      </c>
      <c r="C10" s="20">
        <v>50</v>
      </c>
      <c r="D10" s="20">
        <v>114</v>
      </c>
      <c r="E10" s="20">
        <v>3</v>
      </c>
      <c r="F10" s="47">
        <f t="shared" si="0"/>
        <v>167</v>
      </c>
      <c r="O10" s="147"/>
      <c r="P10" s="147"/>
      <c r="Q10" s="147"/>
    </row>
    <row r="11" spans="1:18" s="55" customFormat="1" ht="11.45" customHeight="1">
      <c r="A11" s="190"/>
      <c r="B11" s="185"/>
      <c r="C11" s="29">
        <f>C10/F10*100</f>
        <v>29.940119760479039</v>
      </c>
      <c r="D11" s="29">
        <f>D10/F10*100</f>
        <v>68.263473053892227</v>
      </c>
      <c r="E11" s="30">
        <f>E10/F10*100</f>
        <v>1.7964071856287425</v>
      </c>
      <c r="F11" s="45">
        <f t="shared" si="1"/>
        <v>100</v>
      </c>
      <c r="O11" s="147"/>
      <c r="P11" s="147"/>
      <c r="Q11" s="147"/>
    </row>
    <row r="12" spans="1:18" s="55" customFormat="1" ht="11.45" customHeight="1">
      <c r="A12" s="190"/>
      <c r="B12" s="193" t="s">
        <v>50</v>
      </c>
      <c r="C12" s="20">
        <v>26</v>
      </c>
      <c r="D12" s="20">
        <v>47</v>
      </c>
      <c r="E12" s="20">
        <v>0</v>
      </c>
      <c r="F12" s="47">
        <f t="shared" si="0"/>
        <v>73</v>
      </c>
      <c r="O12" s="147"/>
      <c r="P12" s="147"/>
      <c r="Q12" s="147"/>
    </row>
    <row r="13" spans="1:18" s="55" customFormat="1" ht="11.45" customHeight="1" thickBot="1">
      <c r="A13" s="190"/>
      <c r="B13" s="193"/>
      <c r="C13" s="50">
        <f>C12/F12*100</f>
        <v>35.61643835616438</v>
      </c>
      <c r="D13" s="50">
        <f>D12/F12*100</f>
        <v>64.38356164383562</v>
      </c>
      <c r="E13" s="64">
        <f>E12/F12*100</f>
        <v>0</v>
      </c>
      <c r="F13" s="51">
        <f t="shared" si="1"/>
        <v>100</v>
      </c>
      <c r="O13" s="147"/>
      <c r="P13" s="147"/>
      <c r="Q13" s="147"/>
    </row>
    <row r="14" spans="1:18" s="55" customFormat="1" ht="11.45" customHeight="1">
      <c r="A14" s="189" t="s">
        <v>51</v>
      </c>
      <c r="B14" s="192" t="s">
        <v>1</v>
      </c>
      <c r="C14" s="20">
        <v>258</v>
      </c>
      <c r="D14" s="20">
        <v>705</v>
      </c>
      <c r="E14" s="20">
        <v>5</v>
      </c>
      <c r="F14" s="44">
        <f t="shared" si="0"/>
        <v>968</v>
      </c>
      <c r="O14" s="147"/>
      <c r="P14" s="147"/>
      <c r="Q14" s="147"/>
    </row>
    <row r="15" spans="1:18" s="55" customFormat="1" ht="11.45" customHeight="1">
      <c r="A15" s="190"/>
      <c r="B15" s="185"/>
      <c r="C15" s="25">
        <f>C14/F14*100</f>
        <v>26.652892561983471</v>
      </c>
      <c r="D15" s="25">
        <f>D14/F14*100</f>
        <v>72.830578512396698</v>
      </c>
      <c r="E15" s="26">
        <f>E14/F14*100</f>
        <v>0.51652892561983477</v>
      </c>
      <c r="F15" s="45">
        <f t="shared" si="1"/>
        <v>100</v>
      </c>
      <c r="O15" s="147"/>
      <c r="P15" s="147"/>
      <c r="Q15" s="147"/>
    </row>
    <row r="16" spans="1:18" s="55" customFormat="1" ht="11.45" customHeight="1">
      <c r="A16" s="190"/>
      <c r="B16" s="193" t="s">
        <v>2</v>
      </c>
      <c r="C16" s="20">
        <v>288</v>
      </c>
      <c r="D16" s="20">
        <v>866</v>
      </c>
      <c r="E16" s="20">
        <v>23</v>
      </c>
      <c r="F16" s="47">
        <f t="shared" si="0"/>
        <v>1177</v>
      </c>
      <c r="O16" s="147"/>
      <c r="P16" s="147"/>
      <c r="Q16" s="147"/>
    </row>
    <row r="17" spans="1:17" s="55" customFormat="1" ht="11.45" customHeight="1">
      <c r="A17" s="190"/>
      <c r="B17" s="193"/>
      <c r="C17" s="29">
        <f>C16/F16*100</f>
        <v>24.468988954970264</v>
      </c>
      <c r="D17" s="29">
        <f>D16/F16*100</f>
        <v>73.576890399320305</v>
      </c>
      <c r="E17" s="30">
        <f>E16/F16*100</f>
        <v>1.9541206457094309</v>
      </c>
      <c r="F17" s="45">
        <f t="shared" si="1"/>
        <v>100.00000000000001</v>
      </c>
      <c r="O17" s="147"/>
      <c r="P17" s="147"/>
      <c r="Q17" s="147"/>
    </row>
    <row r="18" spans="1:17" s="55" customFormat="1" ht="11.45" customHeight="1">
      <c r="A18" s="190"/>
      <c r="B18" s="184" t="s">
        <v>5</v>
      </c>
      <c r="C18" s="20">
        <f>0+2</f>
        <v>2</v>
      </c>
      <c r="D18" s="20">
        <f>3+5</f>
        <v>8</v>
      </c>
      <c r="E18" s="20">
        <v>28</v>
      </c>
      <c r="F18" s="47">
        <f t="shared" si="0"/>
        <v>38</v>
      </c>
      <c r="O18" s="147"/>
      <c r="P18" s="147"/>
      <c r="Q18" s="147"/>
    </row>
    <row r="19" spans="1:17" s="55" customFormat="1" ht="11.45" customHeight="1" thickBot="1">
      <c r="A19" s="191"/>
      <c r="B19" s="194"/>
      <c r="C19" s="33">
        <f>C18/F18*100</f>
        <v>5.2631578947368416</v>
      </c>
      <c r="D19" s="33">
        <f>D18/F18*100</f>
        <v>21.052631578947366</v>
      </c>
      <c r="E19" s="34">
        <f>E18/F18*100</f>
        <v>73.68421052631578</v>
      </c>
      <c r="F19" s="51">
        <f t="shared" si="1"/>
        <v>99.999999999999986</v>
      </c>
      <c r="O19" s="147"/>
      <c r="P19" s="147"/>
      <c r="Q19" s="147"/>
    </row>
    <row r="20" spans="1:17" s="55" customFormat="1" ht="11.45" customHeight="1">
      <c r="A20" s="189" t="s">
        <v>52</v>
      </c>
      <c r="B20" s="192" t="s">
        <v>6</v>
      </c>
      <c r="C20" s="20">
        <v>25</v>
      </c>
      <c r="D20" s="20">
        <v>38</v>
      </c>
      <c r="E20" s="20">
        <v>1</v>
      </c>
      <c r="F20" s="44">
        <f t="shared" si="0"/>
        <v>64</v>
      </c>
      <c r="O20" s="147"/>
      <c r="P20" s="147"/>
      <c r="Q20" s="147"/>
    </row>
    <row r="21" spans="1:17" s="55" customFormat="1" ht="11.45" customHeight="1">
      <c r="A21" s="190"/>
      <c r="B21" s="193"/>
      <c r="C21" s="29">
        <f>C20/F20*100</f>
        <v>39.0625</v>
      </c>
      <c r="D21" s="29">
        <f>D20/F20*100</f>
        <v>59.375</v>
      </c>
      <c r="E21" s="30">
        <f>E20/F20*100</f>
        <v>1.5625</v>
      </c>
      <c r="F21" s="45">
        <f t="shared" si="1"/>
        <v>100</v>
      </c>
      <c r="O21" s="147"/>
      <c r="P21" s="147"/>
      <c r="Q21" s="147"/>
    </row>
    <row r="22" spans="1:17" s="55" customFormat="1" ht="11.45" customHeight="1">
      <c r="A22" s="190"/>
      <c r="B22" s="184" t="s">
        <v>7</v>
      </c>
      <c r="C22" s="20">
        <v>23</v>
      </c>
      <c r="D22" s="20">
        <v>162</v>
      </c>
      <c r="E22" s="20">
        <v>0</v>
      </c>
      <c r="F22" s="47">
        <f t="shared" si="0"/>
        <v>185</v>
      </c>
      <c r="O22" s="147"/>
      <c r="P22" s="147"/>
      <c r="Q22" s="147"/>
    </row>
    <row r="23" spans="1:17" s="55" customFormat="1" ht="11.45" customHeight="1">
      <c r="A23" s="190"/>
      <c r="B23" s="185"/>
      <c r="C23" s="25">
        <f>C22/F22*100</f>
        <v>12.432432432432433</v>
      </c>
      <c r="D23" s="25">
        <f>D22/F22*100</f>
        <v>87.567567567567579</v>
      </c>
      <c r="E23" s="26">
        <f>E22/F22*100</f>
        <v>0</v>
      </c>
      <c r="F23" s="45">
        <f t="shared" si="1"/>
        <v>100.00000000000001</v>
      </c>
      <c r="O23" s="147"/>
      <c r="P23" s="147"/>
      <c r="Q23" s="147"/>
    </row>
    <row r="24" spans="1:17" s="55" customFormat="1" ht="11.45" customHeight="1">
      <c r="A24" s="190"/>
      <c r="B24" s="193" t="s">
        <v>8</v>
      </c>
      <c r="C24" s="20">
        <v>76</v>
      </c>
      <c r="D24" s="20">
        <v>170</v>
      </c>
      <c r="E24" s="20">
        <v>1</v>
      </c>
      <c r="F24" s="47">
        <f t="shared" si="0"/>
        <v>247</v>
      </c>
      <c r="O24" s="147"/>
      <c r="P24" s="147"/>
      <c r="Q24" s="147"/>
    </row>
    <row r="25" spans="1:17" s="55" customFormat="1" ht="11.45" customHeight="1">
      <c r="A25" s="190"/>
      <c r="B25" s="193"/>
      <c r="C25" s="29">
        <f>C24/F24*100</f>
        <v>30.76923076923077</v>
      </c>
      <c r="D25" s="29">
        <f>D24/F24*100</f>
        <v>68.825910931174079</v>
      </c>
      <c r="E25" s="30">
        <f>E24/F24*100</f>
        <v>0.40485829959514169</v>
      </c>
      <c r="F25" s="45">
        <f t="shared" si="1"/>
        <v>100</v>
      </c>
      <c r="O25" s="147"/>
      <c r="P25" s="147"/>
      <c r="Q25" s="147"/>
    </row>
    <row r="26" spans="1:17" s="55" customFormat="1" ht="11.45" customHeight="1">
      <c r="A26" s="190"/>
      <c r="B26" s="184" t="s">
        <v>9</v>
      </c>
      <c r="C26" s="20">
        <v>124</v>
      </c>
      <c r="D26" s="20">
        <v>189</v>
      </c>
      <c r="E26" s="20">
        <v>2</v>
      </c>
      <c r="F26" s="47">
        <f t="shared" si="0"/>
        <v>315</v>
      </c>
      <c r="O26" s="147"/>
      <c r="P26" s="147"/>
      <c r="Q26" s="147"/>
    </row>
    <row r="27" spans="1:17" s="55" customFormat="1" ht="11.45" customHeight="1">
      <c r="A27" s="190"/>
      <c r="B27" s="185"/>
      <c r="C27" s="25">
        <f>C26/F26*100</f>
        <v>39.365079365079367</v>
      </c>
      <c r="D27" s="25">
        <f>D26/F26*100</f>
        <v>60</v>
      </c>
      <c r="E27" s="26">
        <f>E26/F26*100</f>
        <v>0.63492063492063489</v>
      </c>
      <c r="F27" s="45">
        <f t="shared" si="1"/>
        <v>100</v>
      </c>
      <c r="O27" s="147"/>
      <c r="P27" s="147"/>
      <c r="Q27" s="147"/>
    </row>
    <row r="28" spans="1:17" s="55" customFormat="1" ht="11.45" customHeight="1">
      <c r="A28" s="190"/>
      <c r="B28" s="193" t="s">
        <v>10</v>
      </c>
      <c r="C28" s="20">
        <v>88</v>
      </c>
      <c r="D28" s="20">
        <v>276</v>
      </c>
      <c r="E28" s="20">
        <v>3</v>
      </c>
      <c r="F28" s="47">
        <f t="shared" si="0"/>
        <v>367</v>
      </c>
      <c r="O28" s="147"/>
      <c r="P28" s="147"/>
      <c r="Q28" s="147"/>
    </row>
    <row r="29" spans="1:17" s="55" customFormat="1" ht="11.45" customHeight="1">
      <c r="A29" s="190"/>
      <c r="B29" s="193"/>
      <c r="C29" s="29">
        <f>C28/F28*100</f>
        <v>23.978201634877383</v>
      </c>
      <c r="D29" s="29">
        <f>D28/F28*100</f>
        <v>75.204359673024527</v>
      </c>
      <c r="E29" s="30">
        <f>E28/F28*100</f>
        <v>0.81743869209809261</v>
      </c>
      <c r="F29" s="45">
        <f t="shared" si="1"/>
        <v>100</v>
      </c>
      <c r="O29" s="147"/>
      <c r="P29" s="147"/>
      <c r="Q29" s="147"/>
    </row>
    <row r="30" spans="1:17" s="55" customFormat="1" ht="11.45" customHeight="1">
      <c r="A30" s="190"/>
      <c r="B30" s="184" t="s">
        <v>11</v>
      </c>
      <c r="C30" s="20">
        <f>52+50</f>
        <v>102</v>
      </c>
      <c r="D30" s="20">
        <f>145+145</f>
        <v>290</v>
      </c>
      <c r="E30" s="20">
        <f>0+2</f>
        <v>2</v>
      </c>
      <c r="F30" s="47">
        <f t="shared" si="0"/>
        <v>394</v>
      </c>
      <c r="O30" s="147"/>
      <c r="P30" s="147"/>
      <c r="Q30" s="147"/>
    </row>
    <row r="31" spans="1:17" s="55" customFormat="1" ht="11.45" customHeight="1">
      <c r="A31" s="190"/>
      <c r="B31" s="185"/>
      <c r="C31" s="25">
        <f>C30/F30*100</f>
        <v>25.888324873096447</v>
      </c>
      <c r="D31" s="25">
        <f>D30/F30*100</f>
        <v>73.604060913705581</v>
      </c>
      <c r="E31" s="26">
        <f>E30/F30*100</f>
        <v>0.50761421319796951</v>
      </c>
      <c r="F31" s="45">
        <f t="shared" si="1"/>
        <v>100</v>
      </c>
      <c r="O31" s="147"/>
      <c r="P31" s="147"/>
      <c r="Q31" s="147"/>
    </row>
    <row r="32" spans="1:17" s="55" customFormat="1" ht="11.45" customHeight="1">
      <c r="A32" s="190"/>
      <c r="B32" s="193" t="s">
        <v>12</v>
      </c>
      <c r="C32" s="20">
        <v>110</v>
      </c>
      <c r="D32" s="20">
        <v>453</v>
      </c>
      <c r="E32" s="20">
        <v>19</v>
      </c>
      <c r="F32" s="47">
        <f t="shared" si="0"/>
        <v>582</v>
      </c>
      <c r="O32" s="147"/>
      <c r="P32" s="147"/>
      <c r="Q32" s="147"/>
    </row>
    <row r="33" spans="1:17" s="55" customFormat="1" ht="11.45" customHeight="1">
      <c r="A33" s="190"/>
      <c r="B33" s="193"/>
      <c r="C33" s="29">
        <f>C32/F32*100</f>
        <v>18.900343642611684</v>
      </c>
      <c r="D33" s="29">
        <f>D32/F32*100</f>
        <v>77.835051546391753</v>
      </c>
      <c r="E33" s="30">
        <f>E32/F32*100</f>
        <v>3.264604810996564</v>
      </c>
      <c r="F33" s="45">
        <f t="shared" si="1"/>
        <v>100</v>
      </c>
      <c r="O33" s="147"/>
      <c r="P33" s="147"/>
      <c r="Q33" s="147"/>
    </row>
    <row r="34" spans="1:17" s="55" customFormat="1" ht="11.45" customHeight="1">
      <c r="A34" s="190"/>
      <c r="B34" s="184" t="s">
        <v>24</v>
      </c>
      <c r="C34" s="20">
        <v>0</v>
      </c>
      <c r="D34" s="20">
        <v>1</v>
      </c>
      <c r="E34" s="20">
        <v>28</v>
      </c>
      <c r="F34" s="47">
        <f t="shared" si="0"/>
        <v>29</v>
      </c>
      <c r="O34" s="147"/>
      <c r="P34" s="147"/>
      <c r="Q34" s="147"/>
    </row>
    <row r="35" spans="1:17" s="55" customFormat="1" ht="11.45" customHeight="1" thickBot="1">
      <c r="A35" s="191"/>
      <c r="B35" s="194"/>
      <c r="C35" s="33">
        <f>C34/F34*100</f>
        <v>0</v>
      </c>
      <c r="D35" s="33">
        <f>D34/F34*100</f>
        <v>3.4482758620689653</v>
      </c>
      <c r="E35" s="34">
        <f>E34/F34*100</f>
        <v>96.551724137931032</v>
      </c>
      <c r="F35" s="51">
        <f t="shared" si="1"/>
        <v>100</v>
      </c>
      <c r="O35" s="147"/>
      <c r="P35" s="147"/>
      <c r="Q35" s="147"/>
    </row>
    <row r="36" spans="1:17" s="55" customFormat="1" ht="11.45" customHeight="1" thickBot="1">
      <c r="A36" s="211" t="s">
        <v>53</v>
      </c>
      <c r="B36" s="192" t="s">
        <v>23</v>
      </c>
      <c r="C36" s="20">
        <v>92</v>
      </c>
      <c r="D36" s="20">
        <v>122</v>
      </c>
      <c r="E36" s="20">
        <v>2</v>
      </c>
      <c r="F36" s="44">
        <f>SUM(C36:E36)</f>
        <v>216</v>
      </c>
      <c r="O36" s="147"/>
      <c r="P36" s="147"/>
      <c r="Q36" s="147"/>
    </row>
    <row r="37" spans="1:17" s="55" customFormat="1" ht="11.45" customHeight="1" thickTop="1" thickBot="1">
      <c r="A37" s="212"/>
      <c r="B37" s="193"/>
      <c r="C37" s="29">
        <f>C36/F36*100</f>
        <v>42.592592592592595</v>
      </c>
      <c r="D37" s="29">
        <f>D36/F36*100</f>
        <v>56.481481481481474</v>
      </c>
      <c r="E37" s="30">
        <f>E36/F36*100</f>
        <v>0.92592592592592582</v>
      </c>
      <c r="F37" s="45">
        <f t="shared" si="1"/>
        <v>100</v>
      </c>
      <c r="O37" s="147"/>
      <c r="P37" s="147"/>
      <c r="Q37" s="147"/>
    </row>
    <row r="38" spans="1:17" s="55" customFormat="1" ht="11.45" customHeight="1" thickTop="1" thickBot="1">
      <c r="A38" s="212"/>
      <c r="B38" s="184" t="s">
        <v>3</v>
      </c>
      <c r="C38" s="20">
        <v>39</v>
      </c>
      <c r="D38" s="20">
        <v>103</v>
      </c>
      <c r="E38" s="20">
        <v>1</v>
      </c>
      <c r="F38" s="47">
        <f t="shared" si="0"/>
        <v>143</v>
      </c>
      <c r="O38" s="147"/>
      <c r="P38" s="147"/>
      <c r="Q38" s="147"/>
    </row>
    <row r="39" spans="1:17" s="55" customFormat="1" ht="11.45" customHeight="1" thickTop="1" thickBot="1">
      <c r="A39" s="212"/>
      <c r="B39" s="185"/>
      <c r="C39" s="25">
        <f>C38/F38*100</f>
        <v>27.27272727272727</v>
      </c>
      <c r="D39" s="25">
        <f>D38/F38*100</f>
        <v>72.027972027972027</v>
      </c>
      <c r="E39" s="26">
        <f>E38/F38*100</f>
        <v>0.69930069930069927</v>
      </c>
      <c r="F39" s="45">
        <f t="shared" si="1"/>
        <v>99.999999999999986</v>
      </c>
      <c r="O39" s="147"/>
      <c r="P39" s="147"/>
      <c r="Q39" s="147"/>
    </row>
    <row r="40" spans="1:17" s="55" customFormat="1" ht="11.45" customHeight="1" thickTop="1" thickBot="1">
      <c r="A40" s="212"/>
      <c r="B40" s="193" t="s">
        <v>13</v>
      </c>
      <c r="C40" s="20">
        <v>244</v>
      </c>
      <c r="D40" s="20">
        <v>652</v>
      </c>
      <c r="E40" s="20">
        <v>7</v>
      </c>
      <c r="F40" s="47">
        <f t="shared" si="0"/>
        <v>903</v>
      </c>
      <c r="O40" s="147"/>
      <c r="P40" s="147"/>
      <c r="Q40" s="147"/>
    </row>
    <row r="41" spans="1:17" s="55" customFormat="1" ht="11.45" customHeight="1" thickTop="1" thickBot="1">
      <c r="A41" s="212"/>
      <c r="B41" s="193"/>
      <c r="C41" s="29">
        <f>C40/F40*100</f>
        <v>27.021040974529349</v>
      </c>
      <c r="D41" s="29">
        <f>D40/F40*100</f>
        <v>72.203765227021037</v>
      </c>
      <c r="E41" s="30">
        <f>E40/F40*100</f>
        <v>0.77519379844961245</v>
      </c>
      <c r="F41" s="45">
        <f t="shared" si="1"/>
        <v>100</v>
      </c>
      <c r="O41" s="147"/>
      <c r="P41" s="147"/>
      <c r="Q41" s="147"/>
    </row>
    <row r="42" spans="1:17" s="55" customFormat="1" ht="11.45" customHeight="1" thickTop="1" thickBot="1">
      <c r="A42" s="212"/>
      <c r="B42" s="184" t="s">
        <v>14</v>
      </c>
      <c r="C42" s="20">
        <v>45</v>
      </c>
      <c r="D42" s="20">
        <v>149</v>
      </c>
      <c r="E42" s="20">
        <v>4</v>
      </c>
      <c r="F42" s="47">
        <f t="shared" si="0"/>
        <v>198</v>
      </c>
      <c r="O42" s="147"/>
      <c r="P42" s="147"/>
      <c r="Q42" s="147"/>
    </row>
    <row r="43" spans="1:17" s="55" customFormat="1" ht="11.45" customHeight="1" thickTop="1" thickBot="1">
      <c r="A43" s="212"/>
      <c r="B43" s="185"/>
      <c r="C43" s="25">
        <f>C42/F42*100</f>
        <v>22.727272727272727</v>
      </c>
      <c r="D43" s="25">
        <f>D42/F42*100</f>
        <v>75.252525252525245</v>
      </c>
      <c r="E43" s="26">
        <f>E42/F42*100</f>
        <v>2.0202020202020203</v>
      </c>
      <c r="F43" s="45">
        <f t="shared" si="1"/>
        <v>100</v>
      </c>
      <c r="O43" s="147"/>
      <c r="P43" s="147"/>
      <c r="Q43" s="147"/>
    </row>
    <row r="44" spans="1:17" s="55" customFormat="1" ht="11.45" customHeight="1" thickTop="1" thickBot="1">
      <c r="A44" s="212"/>
      <c r="B44" s="193" t="s">
        <v>25</v>
      </c>
      <c r="C44" s="20">
        <v>34</v>
      </c>
      <c r="D44" s="20">
        <v>58</v>
      </c>
      <c r="E44" s="20">
        <v>1</v>
      </c>
      <c r="F44" s="47">
        <f t="shared" si="0"/>
        <v>93</v>
      </c>
      <c r="O44" s="147"/>
      <c r="P44" s="147"/>
      <c r="Q44" s="147"/>
    </row>
    <row r="45" spans="1:17" s="55" customFormat="1" ht="11.45" customHeight="1" thickTop="1" thickBot="1">
      <c r="A45" s="212"/>
      <c r="B45" s="193"/>
      <c r="C45" s="29">
        <f>C44/F44*100</f>
        <v>36.55913978494624</v>
      </c>
      <c r="D45" s="29">
        <f>D44/F44*100</f>
        <v>62.365591397849464</v>
      </c>
      <c r="E45" s="30">
        <f>E44/F44*100</f>
        <v>1.0752688172043012</v>
      </c>
      <c r="F45" s="45">
        <f t="shared" si="1"/>
        <v>100.00000000000001</v>
      </c>
      <c r="O45" s="147"/>
      <c r="P45" s="147"/>
      <c r="Q45" s="147"/>
    </row>
    <row r="46" spans="1:17" s="1" customFormat="1" ht="11.45" customHeight="1" thickTop="1" thickBot="1">
      <c r="A46" s="212"/>
      <c r="B46" s="184" t="s">
        <v>26</v>
      </c>
      <c r="C46" s="20">
        <v>77</v>
      </c>
      <c r="D46" s="20">
        <v>412</v>
      </c>
      <c r="E46" s="20">
        <v>9</v>
      </c>
      <c r="F46" s="47">
        <f t="shared" si="0"/>
        <v>498</v>
      </c>
      <c r="O46" s="148"/>
      <c r="P46" s="148"/>
      <c r="Q46" s="148"/>
    </row>
    <row r="47" spans="1:17" s="1" customFormat="1" ht="11.45" customHeight="1" thickTop="1" thickBot="1">
      <c r="A47" s="212"/>
      <c r="B47" s="185"/>
      <c r="C47" s="25">
        <f>C46/F46*100</f>
        <v>15.461847389558233</v>
      </c>
      <c r="D47" s="25">
        <f>D46/F46*100</f>
        <v>82.730923694779108</v>
      </c>
      <c r="E47" s="26">
        <f>E46/F46*100</f>
        <v>1.8072289156626504</v>
      </c>
      <c r="F47" s="45">
        <f t="shared" si="1"/>
        <v>99.999999999999986</v>
      </c>
      <c r="O47" s="148"/>
      <c r="P47" s="148"/>
      <c r="Q47" s="148"/>
    </row>
    <row r="48" spans="1:17" s="1" customFormat="1" ht="11.45" customHeight="1" thickTop="1" thickBot="1">
      <c r="A48" s="212"/>
      <c r="B48" s="193" t="s">
        <v>0</v>
      </c>
      <c r="C48" s="20">
        <v>14</v>
      </c>
      <c r="D48" s="20">
        <v>69</v>
      </c>
      <c r="E48" s="20">
        <v>0</v>
      </c>
      <c r="F48" s="47">
        <f t="shared" si="0"/>
        <v>83</v>
      </c>
      <c r="O48" s="148"/>
      <c r="P48" s="148"/>
      <c r="Q48" s="148"/>
    </row>
    <row r="49" spans="1:17" s="1" customFormat="1" ht="11.45" customHeight="1" thickTop="1" thickBot="1">
      <c r="A49" s="212"/>
      <c r="B49" s="193"/>
      <c r="C49" s="29">
        <f>C48/F48*100</f>
        <v>16.867469879518072</v>
      </c>
      <c r="D49" s="29">
        <f>D48/F48*100</f>
        <v>83.132530120481931</v>
      </c>
      <c r="E49" s="30">
        <f>E48/F48*100</f>
        <v>0</v>
      </c>
      <c r="F49" s="45">
        <f t="shared" si="1"/>
        <v>100</v>
      </c>
      <c r="O49" s="148"/>
      <c r="P49" s="148"/>
      <c r="Q49" s="148"/>
    </row>
    <row r="50" spans="1:17" s="1" customFormat="1" ht="11.45" customHeight="1" thickTop="1" thickBot="1">
      <c r="A50" s="212"/>
      <c r="B50" s="184" t="s">
        <v>24</v>
      </c>
      <c r="C50" s="20">
        <v>3</v>
      </c>
      <c r="D50" s="20">
        <v>14</v>
      </c>
      <c r="E50" s="20">
        <v>32</v>
      </c>
      <c r="F50" s="47">
        <f t="shared" si="0"/>
        <v>49</v>
      </c>
      <c r="O50" s="148"/>
      <c r="P50" s="148"/>
      <c r="Q50" s="148"/>
    </row>
    <row r="51" spans="1:17" s="1" customFormat="1" ht="11.45" customHeight="1" thickTop="1" thickBot="1">
      <c r="A51" s="213"/>
      <c r="B51" s="194"/>
      <c r="C51" s="33">
        <f>C50/F50*100</f>
        <v>6.1224489795918364</v>
      </c>
      <c r="D51" s="33">
        <f>D50/F50*100</f>
        <v>28.571428571428569</v>
      </c>
      <c r="E51" s="34">
        <f>E50/F50*100</f>
        <v>65.306122448979593</v>
      </c>
      <c r="F51" s="51">
        <f t="shared" si="1"/>
        <v>100</v>
      </c>
      <c r="O51" s="148"/>
      <c r="P51" s="148"/>
      <c r="Q51" s="148"/>
    </row>
    <row r="52" spans="1:17" s="1" customFormat="1" ht="11.45" customHeight="1">
      <c r="A52" s="189" t="s">
        <v>21</v>
      </c>
      <c r="B52" s="192" t="s">
        <v>27</v>
      </c>
      <c r="C52" s="20">
        <v>33</v>
      </c>
      <c r="D52" s="20">
        <v>259</v>
      </c>
      <c r="E52" s="20">
        <v>4</v>
      </c>
      <c r="F52" s="44">
        <f t="shared" si="0"/>
        <v>296</v>
      </c>
      <c r="O52" s="148"/>
      <c r="P52" s="148"/>
      <c r="Q52" s="148"/>
    </row>
    <row r="53" spans="1:17" s="1" customFormat="1" ht="11.45" customHeight="1">
      <c r="A53" s="190"/>
      <c r="B53" s="193"/>
      <c r="C53" s="29">
        <f>C52/F52*100</f>
        <v>11.148648648648649</v>
      </c>
      <c r="D53" s="29">
        <f>D52/F52*100</f>
        <v>87.5</v>
      </c>
      <c r="E53" s="30">
        <f>E52/F52*100</f>
        <v>1.3513513513513513</v>
      </c>
      <c r="F53" s="45">
        <f t="shared" si="1"/>
        <v>100</v>
      </c>
      <c r="O53" s="148"/>
      <c r="P53" s="148"/>
      <c r="Q53" s="148"/>
    </row>
    <row r="54" spans="1:17" s="1" customFormat="1" ht="11.45" customHeight="1">
      <c r="A54" s="190"/>
      <c r="B54" s="184" t="s">
        <v>28</v>
      </c>
      <c r="C54" s="20">
        <v>64</v>
      </c>
      <c r="D54" s="20">
        <v>273</v>
      </c>
      <c r="E54" s="20">
        <v>5</v>
      </c>
      <c r="F54" s="47">
        <f t="shared" si="0"/>
        <v>342</v>
      </c>
      <c r="O54" s="148"/>
      <c r="P54" s="148"/>
      <c r="Q54" s="148"/>
    </row>
    <row r="55" spans="1:17" s="1" customFormat="1" ht="11.45" customHeight="1">
      <c r="A55" s="190"/>
      <c r="B55" s="185"/>
      <c r="C55" s="25">
        <f>C54/F54*100</f>
        <v>18.71345029239766</v>
      </c>
      <c r="D55" s="25">
        <f>D54/F54*100</f>
        <v>79.824561403508781</v>
      </c>
      <c r="E55" s="26">
        <f>E54/F54*100</f>
        <v>1.4619883040935671</v>
      </c>
      <c r="F55" s="45">
        <f t="shared" si="1"/>
        <v>100.00000000000001</v>
      </c>
      <c r="O55" s="148"/>
      <c r="P55" s="148"/>
      <c r="Q55" s="148"/>
    </row>
    <row r="56" spans="1:17" s="1" customFormat="1" ht="11.45" customHeight="1">
      <c r="A56" s="190"/>
      <c r="B56" s="193" t="s">
        <v>29</v>
      </c>
      <c r="C56" s="20">
        <v>254</v>
      </c>
      <c r="D56" s="20">
        <v>682</v>
      </c>
      <c r="E56" s="20">
        <v>11</v>
      </c>
      <c r="F56" s="47">
        <f t="shared" si="0"/>
        <v>947</v>
      </c>
      <c r="O56" s="148"/>
      <c r="P56" s="148"/>
      <c r="Q56" s="148"/>
    </row>
    <row r="57" spans="1:17" s="1" customFormat="1" ht="11.45" customHeight="1">
      <c r="A57" s="190"/>
      <c r="B57" s="193"/>
      <c r="C57" s="29">
        <f>C56/F56*100</f>
        <v>26.821541710665258</v>
      </c>
      <c r="D57" s="29">
        <f>D56/F56*100</f>
        <v>72.016895459345292</v>
      </c>
      <c r="E57" s="30">
        <f>E56/F56*100</f>
        <v>1.1615628299894403</v>
      </c>
      <c r="F57" s="45">
        <f t="shared" si="1"/>
        <v>99.999999999999986</v>
      </c>
      <c r="O57" s="148"/>
      <c r="P57" s="148"/>
      <c r="Q57" s="148"/>
    </row>
    <row r="58" spans="1:17" s="1" customFormat="1" ht="11.45" customHeight="1">
      <c r="A58" s="190"/>
      <c r="B58" s="184" t="s">
        <v>30</v>
      </c>
      <c r="C58" s="20">
        <v>164</v>
      </c>
      <c r="D58" s="20">
        <v>244</v>
      </c>
      <c r="E58" s="20">
        <v>2</v>
      </c>
      <c r="F58" s="47">
        <f t="shared" si="0"/>
        <v>410</v>
      </c>
      <c r="O58" s="148"/>
      <c r="P58" s="148"/>
      <c r="Q58" s="148"/>
    </row>
    <row r="59" spans="1:17" s="1" customFormat="1" ht="11.45" customHeight="1">
      <c r="A59" s="190"/>
      <c r="B59" s="185"/>
      <c r="C59" s="25">
        <f>C58/F58*100</f>
        <v>40</v>
      </c>
      <c r="D59" s="25">
        <f>D58/F58*100</f>
        <v>59.512195121951216</v>
      </c>
      <c r="E59" s="26">
        <f>E58/F58*100</f>
        <v>0.48780487804878048</v>
      </c>
      <c r="F59" s="45">
        <f t="shared" si="1"/>
        <v>99.999999999999986</v>
      </c>
      <c r="O59" s="148"/>
      <c r="P59" s="148"/>
      <c r="Q59" s="148"/>
    </row>
    <row r="60" spans="1:17" s="1" customFormat="1" ht="11.45" customHeight="1">
      <c r="A60" s="190"/>
      <c r="B60" s="184" t="s">
        <v>42</v>
      </c>
      <c r="C60" s="20">
        <v>28</v>
      </c>
      <c r="D60" s="20">
        <v>100</v>
      </c>
      <c r="E60" s="20">
        <v>2</v>
      </c>
      <c r="F60" s="47">
        <f t="shared" si="0"/>
        <v>130</v>
      </c>
      <c r="O60" s="148"/>
      <c r="P60" s="148"/>
      <c r="Q60" s="148"/>
    </row>
    <row r="61" spans="1:17" s="1" customFormat="1" ht="11.45" customHeight="1">
      <c r="A61" s="190"/>
      <c r="B61" s="185"/>
      <c r="C61" s="29">
        <f>C60/F60*100</f>
        <v>21.53846153846154</v>
      </c>
      <c r="D61" s="29">
        <f>D60/F60*100</f>
        <v>76.923076923076934</v>
      </c>
      <c r="E61" s="30">
        <f>E60/F60*100</f>
        <v>1.5384615384615385</v>
      </c>
      <c r="F61" s="45">
        <f t="shared" si="1"/>
        <v>100.00000000000001</v>
      </c>
      <c r="O61" s="148"/>
      <c r="P61" s="148"/>
      <c r="Q61" s="148"/>
    </row>
    <row r="62" spans="1:17" s="1" customFormat="1" ht="11.45" customHeight="1">
      <c r="A62" s="190"/>
      <c r="B62" s="193" t="s">
        <v>24</v>
      </c>
      <c r="C62" s="20">
        <v>5</v>
      </c>
      <c r="D62" s="20">
        <v>21</v>
      </c>
      <c r="E62" s="20">
        <v>32</v>
      </c>
      <c r="F62" s="47">
        <f t="shared" si="0"/>
        <v>58</v>
      </c>
      <c r="O62" s="148"/>
      <c r="P62" s="148"/>
      <c r="Q62" s="148"/>
    </row>
    <row r="63" spans="1:17" s="1" customFormat="1" ht="11.45" customHeight="1" thickBot="1">
      <c r="A63" s="191"/>
      <c r="B63" s="194"/>
      <c r="C63" s="12">
        <f>C62/F62*100</f>
        <v>8.6206896551724146</v>
      </c>
      <c r="D63" s="12">
        <f>D62/F62*100</f>
        <v>36.206896551724135</v>
      </c>
      <c r="E63" s="13">
        <f>E62/F62*100</f>
        <v>55.172413793103445</v>
      </c>
      <c r="F63" s="51">
        <f t="shared" si="1"/>
        <v>100</v>
      </c>
      <c r="O63" s="148"/>
      <c r="P63" s="148"/>
      <c r="Q63" s="148"/>
    </row>
    <row r="64" spans="1:17" s="1" customFormat="1" ht="11.45" customHeight="1">
      <c r="A64" s="40"/>
      <c r="B64" s="41"/>
      <c r="C64" s="42"/>
      <c r="D64" s="42"/>
      <c r="E64" s="42"/>
      <c r="F64" s="42"/>
      <c r="O64" s="148"/>
      <c r="P64" s="148"/>
      <c r="Q64" s="148"/>
    </row>
    <row r="65" spans="1:18" s="1" customFormat="1" ht="11.45" customHeight="1">
      <c r="A65" s="40"/>
      <c r="B65" s="41"/>
      <c r="C65" s="42"/>
      <c r="D65" s="42"/>
      <c r="E65" s="42"/>
      <c r="F65" s="42"/>
      <c r="O65" s="148"/>
      <c r="P65" s="148"/>
      <c r="Q65" s="148"/>
    </row>
    <row r="66" spans="1:18" s="3" customFormat="1" ht="30" customHeight="1" thickBot="1">
      <c r="A66" s="196" t="s">
        <v>293</v>
      </c>
      <c r="B66" s="196"/>
      <c r="C66" s="196"/>
      <c r="D66" s="196"/>
      <c r="E66" s="196"/>
      <c r="F66" s="196"/>
      <c r="G66" s="196"/>
      <c r="H66" s="196"/>
      <c r="I66" s="196"/>
      <c r="J66" s="196"/>
      <c r="K66" s="196"/>
      <c r="L66" s="196"/>
      <c r="M66" s="1"/>
      <c r="N66" s="1"/>
      <c r="O66" s="148"/>
      <c r="P66" s="148"/>
      <c r="Q66" s="148"/>
      <c r="R66" s="1"/>
    </row>
    <row r="67" spans="1:18" s="1" customFormat="1" ht="10.15" customHeight="1">
      <c r="A67" s="203"/>
      <c r="B67" s="204"/>
      <c r="C67" s="99">
        <v>1</v>
      </c>
      <c r="D67" s="99">
        <v>2</v>
      </c>
      <c r="E67" s="99">
        <v>3</v>
      </c>
      <c r="F67" s="99">
        <v>4</v>
      </c>
      <c r="G67" s="99">
        <v>5</v>
      </c>
      <c r="H67" s="205" t="s">
        <v>45</v>
      </c>
      <c r="I67" s="207" t="s">
        <v>149</v>
      </c>
      <c r="J67" s="100" t="s">
        <v>46</v>
      </c>
      <c r="K67" s="99">
        <v>3</v>
      </c>
      <c r="L67" s="101" t="s">
        <v>47</v>
      </c>
      <c r="O67" s="148"/>
      <c r="P67" s="148"/>
      <c r="Q67" s="148"/>
    </row>
    <row r="68" spans="1:18" s="6" customFormat="1" ht="60" customHeight="1" thickBot="1">
      <c r="A68" s="209" t="s">
        <v>33</v>
      </c>
      <c r="B68" s="210"/>
      <c r="C68" s="139" t="s">
        <v>156</v>
      </c>
      <c r="D68" s="114" t="s">
        <v>157</v>
      </c>
      <c r="E68" s="114" t="s">
        <v>43</v>
      </c>
      <c r="F68" s="114" t="s">
        <v>158</v>
      </c>
      <c r="G68" s="139" t="s">
        <v>159</v>
      </c>
      <c r="H68" s="206"/>
      <c r="I68" s="208"/>
      <c r="J68" s="139" t="s">
        <v>156</v>
      </c>
      <c r="K68" s="139" t="s">
        <v>43</v>
      </c>
      <c r="L68" s="171" t="s">
        <v>159</v>
      </c>
    </row>
    <row r="69" spans="1:18" s="55" customFormat="1" ht="11.25" customHeight="1">
      <c r="A69" s="199" t="s">
        <v>22</v>
      </c>
      <c r="B69" s="200"/>
      <c r="C69" s="111">
        <v>280</v>
      </c>
      <c r="D69" s="111">
        <v>501</v>
      </c>
      <c r="E69" s="111">
        <v>587</v>
      </c>
      <c r="F69" s="111">
        <v>250</v>
      </c>
      <c r="G69" s="111">
        <v>509</v>
      </c>
      <c r="H69" s="111">
        <v>56</v>
      </c>
      <c r="I69" s="110">
        <f t="shared" ref="I69:I128" si="2">SUM(C69:H69)</f>
        <v>2183</v>
      </c>
      <c r="J69" s="112">
        <f>C69+D69</f>
        <v>781</v>
      </c>
      <c r="K69" s="111">
        <f>E69</f>
        <v>587</v>
      </c>
      <c r="L69" s="113">
        <f>SUM(F69:G69)</f>
        <v>759</v>
      </c>
      <c r="O69" s="147"/>
      <c r="P69" s="147"/>
      <c r="Q69" s="147"/>
    </row>
    <row r="70" spans="1:18" s="55" customFormat="1" ht="11.25" customHeight="1" thickBot="1">
      <c r="A70" s="201"/>
      <c r="B70" s="202"/>
      <c r="C70" s="56">
        <f>C69/I69*100</f>
        <v>12.82638570774164</v>
      </c>
      <c r="D70" s="56">
        <f>D69/I69*100</f>
        <v>22.950068712780578</v>
      </c>
      <c r="E70" s="56">
        <f>E69/I69*100</f>
        <v>26.889601465872655</v>
      </c>
      <c r="F70" s="56">
        <f>F69/I69*100</f>
        <v>11.452130096197893</v>
      </c>
      <c r="G70" s="56">
        <f>G69/I69*100</f>
        <v>23.316536875858908</v>
      </c>
      <c r="H70" s="59">
        <f>H69/I69*100</f>
        <v>2.5652771415483282</v>
      </c>
      <c r="I70" s="58">
        <f t="shared" si="2"/>
        <v>99.999999999999986</v>
      </c>
      <c r="J70" s="57">
        <f>J69/I69*100</f>
        <v>35.776454420522221</v>
      </c>
      <c r="K70" s="35">
        <f>K69/I69*100</f>
        <v>26.889601465872655</v>
      </c>
      <c r="L70" s="31">
        <f>L69/I69*100</f>
        <v>34.768666972056799</v>
      </c>
      <c r="O70" s="147"/>
      <c r="P70" s="147"/>
      <c r="Q70" s="147"/>
    </row>
    <row r="71" spans="1:18" s="55" customFormat="1" ht="11.45" customHeight="1">
      <c r="A71" s="189" t="s">
        <v>48</v>
      </c>
      <c r="B71" s="192" t="s">
        <v>19</v>
      </c>
      <c r="C71" s="20">
        <v>172</v>
      </c>
      <c r="D71" s="20">
        <v>316</v>
      </c>
      <c r="E71" s="20">
        <v>374</v>
      </c>
      <c r="F71" s="20">
        <v>174</v>
      </c>
      <c r="G71" s="20">
        <v>388</v>
      </c>
      <c r="H71" s="20">
        <v>35</v>
      </c>
      <c r="I71" s="8">
        <f t="shared" si="2"/>
        <v>1459</v>
      </c>
      <c r="J71" s="9">
        <f>C71+D71</f>
        <v>488</v>
      </c>
      <c r="K71" s="7">
        <f>E71</f>
        <v>374</v>
      </c>
      <c r="L71" s="10">
        <f>SUM(F71:G71)</f>
        <v>562</v>
      </c>
      <c r="O71" s="147"/>
      <c r="P71" s="147"/>
      <c r="Q71" s="147"/>
    </row>
    <row r="72" spans="1:18" s="55" customFormat="1" ht="11.45" customHeight="1">
      <c r="A72" s="190"/>
      <c r="B72" s="185"/>
      <c r="C72" s="46">
        <f>C71/I71*100</f>
        <v>11.788896504455106</v>
      </c>
      <c r="D72" s="25">
        <f>D71/I71*100</f>
        <v>21.658670322138452</v>
      </c>
      <c r="E72" s="25">
        <f>E71/I71*100</f>
        <v>25.633995887594242</v>
      </c>
      <c r="F72" s="25">
        <f>F71/I71*100</f>
        <v>11.925976696367375</v>
      </c>
      <c r="G72" s="25">
        <f>G71/I71*100</f>
        <v>26.593557230980124</v>
      </c>
      <c r="H72" s="26">
        <f>H71/I71*100</f>
        <v>2.3989033584647017</v>
      </c>
      <c r="I72" s="27">
        <f t="shared" si="2"/>
        <v>100</v>
      </c>
      <c r="J72" s="38">
        <f>J71/I71*100</f>
        <v>33.447566826593558</v>
      </c>
      <c r="K72" s="18">
        <f>K71/I71*100</f>
        <v>25.633995887594242</v>
      </c>
      <c r="L72" s="19">
        <f>L71/I71*100</f>
        <v>38.519533927347496</v>
      </c>
      <c r="O72" s="147"/>
      <c r="P72" s="147"/>
      <c r="Q72" s="147"/>
    </row>
    <row r="73" spans="1:18" s="55" customFormat="1" ht="11.45" customHeight="1">
      <c r="A73" s="190"/>
      <c r="B73" s="193" t="s">
        <v>20</v>
      </c>
      <c r="C73" s="20">
        <v>74</v>
      </c>
      <c r="D73" s="20">
        <v>114</v>
      </c>
      <c r="E73" s="20">
        <v>151</v>
      </c>
      <c r="F73" s="20">
        <v>50</v>
      </c>
      <c r="G73" s="20">
        <v>76</v>
      </c>
      <c r="H73" s="20">
        <v>19</v>
      </c>
      <c r="I73" s="21">
        <f t="shared" si="2"/>
        <v>484</v>
      </c>
      <c r="J73" s="28">
        <f>C73+D73</f>
        <v>188</v>
      </c>
      <c r="K73" s="23">
        <f>E73</f>
        <v>151</v>
      </c>
      <c r="L73" s="24">
        <f>SUM(F73:G73)</f>
        <v>126</v>
      </c>
      <c r="O73" s="147"/>
      <c r="P73" s="147"/>
      <c r="Q73" s="147"/>
    </row>
    <row r="74" spans="1:18" s="55" customFormat="1" ht="11.45" customHeight="1">
      <c r="A74" s="190"/>
      <c r="B74" s="193"/>
      <c r="C74" s="29">
        <f>C73/I73*100</f>
        <v>15.289256198347106</v>
      </c>
      <c r="D74" s="29">
        <f>D73/I73*100</f>
        <v>23.553719008264462</v>
      </c>
      <c r="E74" s="29">
        <f>E73/I73*100</f>
        <v>31.198347107438018</v>
      </c>
      <c r="F74" s="29">
        <f>F73/I73*100</f>
        <v>10.330578512396695</v>
      </c>
      <c r="G74" s="29">
        <f>G73/I73*100</f>
        <v>15.702479338842975</v>
      </c>
      <c r="H74" s="30">
        <f>H73/I73*100</f>
        <v>3.9256198347107438</v>
      </c>
      <c r="I74" s="27">
        <f t="shared" si="2"/>
        <v>100</v>
      </c>
      <c r="J74" s="38">
        <f>J73/I73*100</f>
        <v>38.84297520661157</v>
      </c>
      <c r="K74" s="18">
        <f>K73/I73*100</f>
        <v>31.198347107438018</v>
      </c>
      <c r="L74" s="19">
        <f>L73/I73*100</f>
        <v>26.033057851239672</v>
      </c>
      <c r="O74" s="147"/>
      <c r="P74" s="147"/>
      <c r="Q74" s="147"/>
    </row>
    <row r="75" spans="1:18" s="55" customFormat="1" ht="11.45" customHeight="1">
      <c r="A75" s="190"/>
      <c r="B75" s="184" t="s">
        <v>49</v>
      </c>
      <c r="C75" s="20">
        <v>24</v>
      </c>
      <c r="D75" s="20">
        <v>52</v>
      </c>
      <c r="E75" s="20">
        <v>39</v>
      </c>
      <c r="F75" s="20">
        <v>18</v>
      </c>
      <c r="G75" s="20">
        <v>32</v>
      </c>
      <c r="H75" s="20">
        <v>2</v>
      </c>
      <c r="I75" s="21">
        <f t="shared" si="2"/>
        <v>167</v>
      </c>
      <c r="J75" s="28">
        <f>C75+D75</f>
        <v>76</v>
      </c>
      <c r="K75" s="23">
        <f>E75</f>
        <v>39</v>
      </c>
      <c r="L75" s="24">
        <f>SUM(F75:G75)</f>
        <v>50</v>
      </c>
      <c r="O75" s="147"/>
      <c r="P75" s="147"/>
      <c r="Q75" s="147"/>
    </row>
    <row r="76" spans="1:18" s="55" customFormat="1" ht="11.45" customHeight="1">
      <c r="A76" s="190"/>
      <c r="B76" s="185"/>
      <c r="C76" s="25">
        <f>C75/I75*100</f>
        <v>14.37125748502994</v>
      </c>
      <c r="D76" s="25">
        <f>D75/I75*100</f>
        <v>31.137724550898206</v>
      </c>
      <c r="E76" s="25">
        <f>E75/I75*100</f>
        <v>23.353293413173652</v>
      </c>
      <c r="F76" s="25">
        <f>F75/I75*100</f>
        <v>10.778443113772456</v>
      </c>
      <c r="G76" s="25">
        <f>G75/I75*100</f>
        <v>19.161676646706589</v>
      </c>
      <c r="H76" s="26">
        <f>H75/I75*100</f>
        <v>1.1976047904191618</v>
      </c>
      <c r="I76" s="27">
        <f t="shared" si="2"/>
        <v>99.999999999999986</v>
      </c>
      <c r="J76" s="38">
        <f>J75/I75*100</f>
        <v>45.508982035928142</v>
      </c>
      <c r="K76" s="18">
        <f>K75/I75*100</f>
        <v>23.353293413173652</v>
      </c>
      <c r="L76" s="19">
        <f>L75/I75*100</f>
        <v>29.940119760479039</v>
      </c>
      <c r="O76" s="147"/>
      <c r="P76" s="147"/>
      <c r="Q76" s="147"/>
    </row>
    <row r="77" spans="1:18" s="55" customFormat="1" ht="11.45" customHeight="1">
      <c r="A77" s="190"/>
      <c r="B77" s="193" t="s">
        <v>50</v>
      </c>
      <c r="C77" s="20">
        <v>10</v>
      </c>
      <c r="D77" s="20">
        <v>19</v>
      </c>
      <c r="E77" s="20">
        <v>23</v>
      </c>
      <c r="F77" s="20">
        <v>8</v>
      </c>
      <c r="G77" s="20">
        <v>13</v>
      </c>
      <c r="H77" s="20">
        <v>0</v>
      </c>
      <c r="I77" s="21">
        <f t="shared" si="2"/>
        <v>73</v>
      </c>
      <c r="J77" s="28">
        <f>C77+D77</f>
        <v>29</v>
      </c>
      <c r="K77" s="23">
        <f>E77</f>
        <v>23</v>
      </c>
      <c r="L77" s="24">
        <f>SUM(F77:G77)</f>
        <v>21</v>
      </c>
      <c r="O77" s="147"/>
      <c r="P77" s="147"/>
      <c r="Q77" s="147"/>
    </row>
    <row r="78" spans="1:18" s="55" customFormat="1" ht="11.45" customHeight="1" thickBot="1">
      <c r="A78" s="190"/>
      <c r="B78" s="193"/>
      <c r="C78" s="33">
        <f>C77/I77*100</f>
        <v>13.698630136986301</v>
      </c>
      <c r="D78" s="33">
        <f>D77/I77*100</f>
        <v>26.027397260273972</v>
      </c>
      <c r="E78" s="33">
        <f>E77/I77*100</f>
        <v>31.506849315068493</v>
      </c>
      <c r="F78" s="33">
        <f>F77/I77*100</f>
        <v>10.95890410958904</v>
      </c>
      <c r="G78" s="33">
        <f>G77/I77*100</f>
        <v>17.80821917808219</v>
      </c>
      <c r="H78" s="34">
        <f>H77/I77*100</f>
        <v>0</v>
      </c>
      <c r="I78" s="58">
        <f t="shared" si="2"/>
        <v>100</v>
      </c>
      <c r="J78" s="38">
        <f>J77/I77*100</f>
        <v>39.726027397260275</v>
      </c>
      <c r="K78" s="18">
        <f>K77/I77*100</f>
        <v>31.506849315068493</v>
      </c>
      <c r="L78" s="19">
        <f>L77/I77*100</f>
        <v>28.767123287671232</v>
      </c>
      <c r="O78" s="147"/>
      <c r="P78" s="147"/>
      <c r="Q78" s="147"/>
    </row>
    <row r="79" spans="1:18" s="55" customFormat="1" ht="11.45" customHeight="1">
      <c r="A79" s="189" t="s">
        <v>51</v>
      </c>
      <c r="B79" s="192" t="s">
        <v>1</v>
      </c>
      <c r="C79" s="20">
        <v>125</v>
      </c>
      <c r="D79" s="20">
        <v>216</v>
      </c>
      <c r="E79" s="20">
        <v>273</v>
      </c>
      <c r="F79" s="20">
        <v>116</v>
      </c>
      <c r="G79" s="20">
        <v>232</v>
      </c>
      <c r="H79" s="20">
        <v>6</v>
      </c>
      <c r="I79" s="8">
        <f t="shared" si="2"/>
        <v>968</v>
      </c>
      <c r="J79" s="9">
        <f>C79+D79</f>
        <v>341</v>
      </c>
      <c r="K79" s="7">
        <f>E79</f>
        <v>273</v>
      </c>
      <c r="L79" s="10">
        <f>SUM(F79:G79)</f>
        <v>348</v>
      </c>
      <c r="O79" s="147"/>
      <c r="P79" s="147"/>
      <c r="Q79" s="147"/>
    </row>
    <row r="80" spans="1:18" s="55" customFormat="1" ht="11.45" customHeight="1">
      <c r="A80" s="190"/>
      <c r="B80" s="193"/>
      <c r="C80" s="46">
        <f>C79/I79*100</f>
        <v>12.913223140495866</v>
      </c>
      <c r="D80" s="25">
        <f>D79/I79*100</f>
        <v>22.314049586776861</v>
      </c>
      <c r="E80" s="25">
        <f>E79/I79*100</f>
        <v>28.202479338842974</v>
      </c>
      <c r="F80" s="25">
        <f>F79/I79*100</f>
        <v>11.983471074380166</v>
      </c>
      <c r="G80" s="25">
        <f>G79/I79*100</f>
        <v>23.966942148760332</v>
      </c>
      <c r="H80" s="26">
        <f>H79/I79*100</f>
        <v>0.6198347107438017</v>
      </c>
      <c r="I80" s="27">
        <f t="shared" si="2"/>
        <v>99.999999999999986</v>
      </c>
      <c r="J80" s="38">
        <f>J79/I79*100</f>
        <v>35.227272727272727</v>
      </c>
      <c r="K80" s="18">
        <f>K79/I79*100</f>
        <v>28.202479338842974</v>
      </c>
      <c r="L80" s="19">
        <f>L79/I79*100</f>
        <v>35.950413223140501</v>
      </c>
      <c r="O80" s="147"/>
      <c r="P80" s="147"/>
      <c r="Q80" s="147"/>
    </row>
    <row r="81" spans="1:17" s="55" customFormat="1" ht="11.45" customHeight="1">
      <c r="A81" s="190"/>
      <c r="B81" s="184" t="s">
        <v>2</v>
      </c>
      <c r="C81" s="20">
        <v>152</v>
      </c>
      <c r="D81" s="20">
        <v>281</v>
      </c>
      <c r="E81" s="20">
        <v>312</v>
      </c>
      <c r="F81" s="20">
        <v>134</v>
      </c>
      <c r="G81" s="20">
        <v>276</v>
      </c>
      <c r="H81" s="20">
        <v>22</v>
      </c>
      <c r="I81" s="21">
        <f t="shared" si="2"/>
        <v>1177</v>
      </c>
      <c r="J81" s="28">
        <f>C81+D81</f>
        <v>433</v>
      </c>
      <c r="K81" s="23">
        <f>E81</f>
        <v>312</v>
      </c>
      <c r="L81" s="24">
        <f>SUM(F81:G81)</f>
        <v>410</v>
      </c>
      <c r="O81" s="147"/>
      <c r="P81" s="147"/>
      <c r="Q81" s="147"/>
    </row>
    <row r="82" spans="1:17" s="55" customFormat="1" ht="11.45" customHeight="1">
      <c r="A82" s="190"/>
      <c r="B82" s="185"/>
      <c r="C82" s="29">
        <f>C81/I81*100</f>
        <v>12.914188615123196</v>
      </c>
      <c r="D82" s="29">
        <f>D81/I81*100</f>
        <v>23.874256584536958</v>
      </c>
      <c r="E82" s="29">
        <f>E81/I81*100</f>
        <v>26.508071367884451</v>
      </c>
      <c r="F82" s="29">
        <f>F81/I81*100</f>
        <v>11.384876805437553</v>
      </c>
      <c r="G82" s="29">
        <f>G81/I81*100</f>
        <v>23.449447748513169</v>
      </c>
      <c r="H82" s="30">
        <f>H81/I81*100</f>
        <v>1.8691588785046727</v>
      </c>
      <c r="I82" s="27">
        <f t="shared" si="2"/>
        <v>100</v>
      </c>
      <c r="J82" s="38">
        <f>J81/I81*100</f>
        <v>36.788445199660153</v>
      </c>
      <c r="K82" s="18">
        <f>K81/I81*100</f>
        <v>26.508071367884451</v>
      </c>
      <c r="L82" s="19">
        <f>L81/I81*100</f>
        <v>34.834324553950722</v>
      </c>
      <c r="O82" s="147"/>
      <c r="P82" s="147"/>
      <c r="Q82" s="147"/>
    </row>
    <row r="83" spans="1:17" s="55" customFormat="1" ht="11.45" customHeight="1">
      <c r="A83" s="190"/>
      <c r="B83" s="193" t="s">
        <v>5</v>
      </c>
      <c r="C83" s="20">
        <v>3</v>
      </c>
      <c r="D83" s="20">
        <v>4</v>
      </c>
      <c r="E83" s="20">
        <v>2</v>
      </c>
      <c r="F83" s="20">
        <v>0</v>
      </c>
      <c r="G83" s="20">
        <v>1</v>
      </c>
      <c r="H83" s="20">
        <v>28</v>
      </c>
      <c r="I83" s="21">
        <f t="shared" si="2"/>
        <v>38</v>
      </c>
      <c r="J83" s="28">
        <f>C83+D83</f>
        <v>7</v>
      </c>
      <c r="K83" s="23">
        <f>E83</f>
        <v>2</v>
      </c>
      <c r="L83" s="24">
        <f>SUM(F83:G83)</f>
        <v>1</v>
      </c>
      <c r="O83" s="147"/>
      <c r="P83" s="147"/>
      <c r="Q83" s="147"/>
    </row>
    <row r="84" spans="1:17" s="55" customFormat="1" ht="11.45" customHeight="1" thickBot="1">
      <c r="A84" s="191"/>
      <c r="B84" s="194"/>
      <c r="C84" s="50">
        <f>C83/I83*100</f>
        <v>7.8947368421052628</v>
      </c>
      <c r="D84" s="50">
        <f>D83/I83*100</f>
        <v>10.526315789473683</v>
      </c>
      <c r="E84" s="50">
        <f>E83/I83*100</f>
        <v>5.2631578947368416</v>
      </c>
      <c r="F84" s="50">
        <f>F83/I83*100</f>
        <v>0</v>
      </c>
      <c r="G84" s="50">
        <f>G83/I83*100</f>
        <v>2.6315789473684208</v>
      </c>
      <c r="H84" s="64">
        <f>H83/I83*100</f>
        <v>73.68421052631578</v>
      </c>
      <c r="I84" s="58">
        <f t="shared" si="2"/>
        <v>99.999999999999986</v>
      </c>
      <c r="J84" s="57">
        <f>J83/I83*100</f>
        <v>18.421052631578945</v>
      </c>
      <c r="K84" s="35">
        <f>K83/I83*100</f>
        <v>5.2631578947368416</v>
      </c>
      <c r="L84" s="31">
        <f>L83/I83*100</f>
        <v>2.6315789473684208</v>
      </c>
      <c r="O84" s="147"/>
      <c r="P84" s="147"/>
      <c r="Q84" s="147"/>
    </row>
    <row r="85" spans="1:17" s="55" customFormat="1" ht="11.45" customHeight="1">
      <c r="A85" s="189" t="s">
        <v>52</v>
      </c>
      <c r="B85" s="192" t="s">
        <v>6</v>
      </c>
      <c r="C85" s="20">
        <v>7</v>
      </c>
      <c r="D85" s="20">
        <v>12</v>
      </c>
      <c r="E85" s="20">
        <v>10</v>
      </c>
      <c r="F85" s="20">
        <v>11</v>
      </c>
      <c r="G85" s="20">
        <v>22</v>
      </c>
      <c r="H85" s="20">
        <v>2</v>
      </c>
      <c r="I85" s="8">
        <f t="shared" si="2"/>
        <v>64</v>
      </c>
      <c r="J85" s="9">
        <f>C85+D85</f>
        <v>19</v>
      </c>
      <c r="K85" s="7">
        <f>E85</f>
        <v>10</v>
      </c>
      <c r="L85" s="10">
        <f>SUM(F85:G85)</f>
        <v>33</v>
      </c>
      <c r="O85" s="147"/>
      <c r="P85" s="147"/>
      <c r="Q85" s="147"/>
    </row>
    <row r="86" spans="1:17" s="55" customFormat="1" ht="11.45" customHeight="1">
      <c r="A86" s="190"/>
      <c r="B86" s="185"/>
      <c r="C86" s="46">
        <f>C85/I85*100</f>
        <v>10.9375</v>
      </c>
      <c r="D86" s="25">
        <f>D85/I85*100</f>
        <v>18.75</v>
      </c>
      <c r="E86" s="25">
        <f>E85/I85*100</f>
        <v>15.625</v>
      </c>
      <c r="F86" s="25">
        <f>F85/I85*100</f>
        <v>17.1875</v>
      </c>
      <c r="G86" s="25">
        <f>G85/I85*100</f>
        <v>34.375</v>
      </c>
      <c r="H86" s="26">
        <f>H85/I85*100</f>
        <v>3.125</v>
      </c>
      <c r="I86" s="27">
        <f t="shared" si="2"/>
        <v>100</v>
      </c>
      <c r="J86" s="38">
        <f>J85/I85*100</f>
        <v>29.6875</v>
      </c>
      <c r="K86" s="18">
        <f>K85/I85*100</f>
        <v>15.625</v>
      </c>
      <c r="L86" s="19">
        <f>L85/I85*100</f>
        <v>51.5625</v>
      </c>
      <c r="O86" s="147"/>
      <c r="P86" s="147"/>
      <c r="Q86" s="147"/>
    </row>
    <row r="87" spans="1:17" s="55" customFormat="1" ht="11.45" customHeight="1">
      <c r="A87" s="190"/>
      <c r="B87" s="193" t="s">
        <v>7</v>
      </c>
      <c r="C87" s="20">
        <v>7</v>
      </c>
      <c r="D87" s="20">
        <v>11</v>
      </c>
      <c r="E87" s="20">
        <v>31</v>
      </c>
      <c r="F87" s="20">
        <v>38</v>
      </c>
      <c r="G87" s="20">
        <v>98</v>
      </c>
      <c r="H87" s="20">
        <v>0</v>
      </c>
      <c r="I87" s="21">
        <f t="shared" si="2"/>
        <v>185</v>
      </c>
      <c r="J87" s="28">
        <f>C87+D87</f>
        <v>18</v>
      </c>
      <c r="K87" s="23">
        <f>E87</f>
        <v>31</v>
      </c>
      <c r="L87" s="24">
        <f>SUM(F87:G87)</f>
        <v>136</v>
      </c>
      <c r="O87" s="147"/>
      <c r="P87" s="147"/>
      <c r="Q87" s="147"/>
    </row>
    <row r="88" spans="1:17" s="55" customFormat="1" ht="11.45" customHeight="1">
      <c r="A88" s="190"/>
      <c r="B88" s="193"/>
      <c r="C88" s="29">
        <f>C87/I87*100</f>
        <v>3.7837837837837842</v>
      </c>
      <c r="D88" s="29">
        <f>D87/I87*100</f>
        <v>5.9459459459459465</v>
      </c>
      <c r="E88" s="29">
        <f>E87/I87*100</f>
        <v>16.756756756756758</v>
      </c>
      <c r="F88" s="29">
        <f>F87/I87*100</f>
        <v>20.54054054054054</v>
      </c>
      <c r="G88" s="29">
        <f>G87/I87*100</f>
        <v>52.972972972972975</v>
      </c>
      <c r="H88" s="30">
        <f>H87/I87*100</f>
        <v>0</v>
      </c>
      <c r="I88" s="27">
        <f t="shared" si="2"/>
        <v>100</v>
      </c>
      <c r="J88" s="38">
        <f>J87/I87*100</f>
        <v>9.7297297297297298</v>
      </c>
      <c r="K88" s="18">
        <f>K87/I87*100</f>
        <v>16.756756756756758</v>
      </c>
      <c r="L88" s="19">
        <f>L87/I87*100</f>
        <v>73.513513513513516</v>
      </c>
      <c r="O88" s="147"/>
      <c r="P88" s="147"/>
      <c r="Q88" s="147"/>
    </row>
    <row r="89" spans="1:17" s="55" customFormat="1" ht="11.45" customHeight="1">
      <c r="A89" s="190"/>
      <c r="B89" s="184" t="s">
        <v>8</v>
      </c>
      <c r="C89" s="20">
        <v>14</v>
      </c>
      <c r="D89" s="20">
        <v>48</v>
      </c>
      <c r="E89" s="20">
        <v>72</v>
      </c>
      <c r="F89" s="20">
        <v>34</v>
      </c>
      <c r="G89" s="20">
        <v>78</v>
      </c>
      <c r="H89" s="20">
        <v>1</v>
      </c>
      <c r="I89" s="21">
        <f t="shared" si="2"/>
        <v>247</v>
      </c>
      <c r="J89" s="28">
        <f>C89+D89</f>
        <v>62</v>
      </c>
      <c r="K89" s="23">
        <f>E89</f>
        <v>72</v>
      </c>
      <c r="L89" s="24">
        <f>SUM(F89:G89)</f>
        <v>112</v>
      </c>
      <c r="O89" s="147"/>
      <c r="P89" s="147"/>
      <c r="Q89" s="147"/>
    </row>
    <row r="90" spans="1:17" s="55" customFormat="1" ht="11.45" customHeight="1">
      <c r="A90" s="190"/>
      <c r="B90" s="185"/>
      <c r="C90" s="29">
        <f t="shared" ref="C90" si="3">C89/I89*100</f>
        <v>5.668016194331984</v>
      </c>
      <c r="D90" s="29">
        <f t="shared" ref="D90" si="4">D89/I89*100</f>
        <v>19.4331983805668</v>
      </c>
      <c r="E90" s="29">
        <f t="shared" ref="E90" si="5">E89/I89*100</f>
        <v>29.1497975708502</v>
      </c>
      <c r="F90" s="29">
        <f t="shared" ref="F90" si="6">F89/I89*100</f>
        <v>13.765182186234817</v>
      </c>
      <c r="G90" s="29">
        <f t="shared" ref="G90" si="7">G89/I89*100</f>
        <v>31.578947368421051</v>
      </c>
      <c r="H90" s="30">
        <f t="shared" ref="H90" si="8">H89/I89*100</f>
        <v>0.40485829959514169</v>
      </c>
      <c r="I90" s="27">
        <f t="shared" si="2"/>
        <v>100</v>
      </c>
      <c r="J90" s="38">
        <f>J89/I89*100</f>
        <v>25.101214574898783</v>
      </c>
      <c r="K90" s="18">
        <f>K89/I89*100</f>
        <v>29.1497975708502</v>
      </c>
      <c r="L90" s="19">
        <f>L89/I89*100</f>
        <v>45.344129554655872</v>
      </c>
      <c r="O90" s="147"/>
      <c r="P90" s="147"/>
      <c r="Q90" s="147"/>
    </row>
    <row r="91" spans="1:17" s="55" customFormat="1" ht="11.45" customHeight="1">
      <c r="A91" s="190"/>
      <c r="B91" s="193" t="s">
        <v>9</v>
      </c>
      <c r="C91" s="20">
        <v>47</v>
      </c>
      <c r="D91" s="20">
        <v>78</v>
      </c>
      <c r="E91" s="20">
        <v>81</v>
      </c>
      <c r="F91" s="20">
        <v>36</v>
      </c>
      <c r="G91" s="20">
        <v>71</v>
      </c>
      <c r="H91" s="20">
        <v>2</v>
      </c>
      <c r="I91" s="21">
        <f t="shared" si="2"/>
        <v>315</v>
      </c>
      <c r="J91" s="28">
        <f>C91+D91</f>
        <v>125</v>
      </c>
      <c r="K91" s="23">
        <f>E91</f>
        <v>81</v>
      </c>
      <c r="L91" s="24">
        <f>SUM(F91:G91)</f>
        <v>107</v>
      </c>
      <c r="O91" s="147"/>
      <c r="P91" s="147"/>
      <c r="Q91" s="147"/>
    </row>
    <row r="92" spans="1:17" s="55" customFormat="1" ht="11.45" customHeight="1">
      <c r="A92" s="190"/>
      <c r="B92" s="193"/>
      <c r="C92" s="29">
        <f t="shared" ref="C92" si="9">C91/I91*100</f>
        <v>14.920634920634921</v>
      </c>
      <c r="D92" s="29">
        <f t="shared" ref="D92" si="10">D91/I91*100</f>
        <v>24.761904761904763</v>
      </c>
      <c r="E92" s="29">
        <f t="shared" ref="E92" si="11">E91/I91*100</f>
        <v>25.714285714285712</v>
      </c>
      <c r="F92" s="29">
        <f t="shared" ref="F92" si="12">F91/I91*100</f>
        <v>11.428571428571429</v>
      </c>
      <c r="G92" s="29">
        <f t="shared" ref="G92" si="13">G91/I91*100</f>
        <v>22.539682539682541</v>
      </c>
      <c r="H92" s="30">
        <f t="shared" ref="H92" si="14">H91/I91*100</f>
        <v>0.63492063492063489</v>
      </c>
      <c r="I92" s="27">
        <f t="shared" si="2"/>
        <v>100</v>
      </c>
      <c r="J92" s="38">
        <f>J91/I91*100</f>
        <v>39.682539682539684</v>
      </c>
      <c r="K92" s="18">
        <f>K91/I91*100</f>
        <v>25.714285714285712</v>
      </c>
      <c r="L92" s="19">
        <f>L91/I91*100</f>
        <v>33.968253968253968</v>
      </c>
      <c r="O92" s="147"/>
      <c r="P92" s="147"/>
      <c r="Q92" s="147"/>
    </row>
    <row r="93" spans="1:17" s="55" customFormat="1" ht="11.45" customHeight="1">
      <c r="A93" s="190"/>
      <c r="B93" s="184" t="s">
        <v>10</v>
      </c>
      <c r="C93" s="20">
        <v>27</v>
      </c>
      <c r="D93" s="20">
        <v>79</v>
      </c>
      <c r="E93" s="20">
        <v>121</v>
      </c>
      <c r="F93" s="20">
        <v>52</v>
      </c>
      <c r="G93" s="20">
        <v>83</v>
      </c>
      <c r="H93" s="20">
        <v>5</v>
      </c>
      <c r="I93" s="21">
        <f t="shared" si="2"/>
        <v>367</v>
      </c>
      <c r="J93" s="28">
        <f>C93+D93</f>
        <v>106</v>
      </c>
      <c r="K93" s="23">
        <f>E93</f>
        <v>121</v>
      </c>
      <c r="L93" s="24">
        <f>SUM(F93:G93)</f>
        <v>135</v>
      </c>
      <c r="O93" s="147"/>
      <c r="P93" s="147"/>
      <c r="Q93" s="147"/>
    </row>
    <row r="94" spans="1:17" s="55" customFormat="1" ht="11.45" customHeight="1">
      <c r="A94" s="190"/>
      <c r="B94" s="185"/>
      <c r="C94" s="29">
        <f t="shared" ref="C94" si="15">C93/I93*100</f>
        <v>7.3569482288828345</v>
      </c>
      <c r="D94" s="29">
        <f t="shared" ref="D94" si="16">D93/I93*100</f>
        <v>21.525885558583106</v>
      </c>
      <c r="E94" s="29">
        <f t="shared" ref="E94" si="17">E93/I93*100</f>
        <v>32.970027247956402</v>
      </c>
      <c r="F94" s="29">
        <f t="shared" ref="F94" si="18">F93/I93*100</f>
        <v>14.168937329700274</v>
      </c>
      <c r="G94" s="29">
        <f t="shared" ref="G94" si="19">G93/I93*100</f>
        <v>22.615803814713896</v>
      </c>
      <c r="H94" s="30">
        <f t="shared" ref="H94" si="20">H93/I93*100</f>
        <v>1.3623978201634876</v>
      </c>
      <c r="I94" s="27">
        <f t="shared" si="2"/>
        <v>100.00000000000001</v>
      </c>
      <c r="J94" s="38">
        <f>J93/I93*100</f>
        <v>28.882833787465938</v>
      </c>
      <c r="K94" s="18">
        <f>K93/I93*100</f>
        <v>32.970027247956402</v>
      </c>
      <c r="L94" s="19">
        <f>L93/I93*100</f>
        <v>36.78474114441417</v>
      </c>
      <c r="O94" s="147"/>
      <c r="P94" s="147"/>
      <c r="Q94" s="147"/>
    </row>
    <row r="95" spans="1:17" s="55" customFormat="1" ht="11.45" customHeight="1">
      <c r="A95" s="190"/>
      <c r="B95" s="193" t="s">
        <v>11</v>
      </c>
      <c r="C95" s="20">
        <f>28+30</f>
        <v>58</v>
      </c>
      <c r="D95" s="20">
        <f>39+63</f>
        <v>102</v>
      </c>
      <c r="E95" s="20">
        <f>70+64</f>
        <v>134</v>
      </c>
      <c r="F95" s="20">
        <f>18+14</f>
        <v>32</v>
      </c>
      <c r="G95" s="20">
        <f>40+25</f>
        <v>65</v>
      </c>
      <c r="H95" s="20">
        <f>2+1</f>
        <v>3</v>
      </c>
      <c r="I95" s="21">
        <f t="shared" si="2"/>
        <v>394</v>
      </c>
      <c r="J95" s="28">
        <f>C95+D95</f>
        <v>160</v>
      </c>
      <c r="K95" s="23">
        <f>E95</f>
        <v>134</v>
      </c>
      <c r="L95" s="24">
        <f>SUM(F95:G95)</f>
        <v>97</v>
      </c>
      <c r="O95" s="147"/>
      <c r="P95" s="147"/>
      <c r="Q95" s="147"/>
    </row>
    <row r="96" spans="1:17" s="55" customFormat="1" ht="11.45" customHeight="1">
      <c r="A96" s="190"/>
      <c r="B96" s="193"/>
      <c r="C96" s="29">
        <f t="shared" ref="C96" si="21">C95/I95*100</f>
        <v>14.720812182741117</v>
      </c>
      <c r="D96" s="29">
        <f t="shared" ref="D96" si="22">D95/I95*100</f>
        <v>25.888324873096447</v>
      </c>
      <c r="E96" s="29">
        <f t="shared" ref="E96" si="23">E95/I95*100</f>
        <v>34.01015228426396</v>
      </c>
      <c r="F96" s="29">
        <f t="shared" ref="F96" si="24">F95/I95*100</f>
        <v>8.1218274111675122</v>
      </c>
      <c r="G96" s="29">
        <f t="shared" ref="G96" si="25">G95/I95*100</f>
        <v>16.497461928934008</v>
      </c>
      <c r="H96" s="30">
        <f t="shared" ref="H96" si="26">H95/I95*100</f>
        <v>0.76142131979695438</v>
      </c>
      <c r="I96" s="27">
        <f t="shared" si="2"/>
        <v>99.999999999999986</v>
      </c>
      <c r="J96" s="38">
        <f>J95/I95*100</f>
        <v>40.609137055837564</v>
      </c>
      <c r="K96" s="18">
        <f>K95/I95*100</f>
        <v>34.01015228426396</v>
      </c>
      <c r="L96" s="19">
        <f>L95/I95*100</f>
        <v>24.61928934010152</v>
      </c>
      <c r="O96" s="147"/>
      <c r="P96" s="147"/>
      <c r="Q96" s="147"/>
    </row>
    <row r="97" spans="1:17" s="55" customFormat="1" ht="11.45" customHeight="1">
      <c r="A97" s="190"/>
      <c r="B97" s="184" t="s">
        <v>12</v>
      </c>
      <c r="C97" s="20">
        <v>119</v>
      </c>
      <c r="D97" s="20">
        <v>170</v>
      </c>
      <c r="E97" s="20">
        <v>138</v>
      </c>
      <c r="F97" s="20">
        <v>47</v>
      </c>
      <c r="G97" s="20">
        <v>92</v>
      </c>
      <c r="H97" s="20">
        <v>16</v>
      </c>
      <c r="I97" s="21">
        <f t="shared" si="2"/>
        <v>582</v>
      </c>
      <c r="J97" s="28">
        <f>C97+D97</f>
        <v>289</v>
      </c>
      <c r="K97" s="23">
        <f>E97</f>
        <v>138</v>
      </c>
      <c r="L97" s="24">
        <f>SUM(F97:G97)</f>
        <v>139</v>
      </c>
      <c r="O97" s="147"/>
      <c r="P97" s="147"/>
      <c r="Q97" s="147"/>
    </row>
    <row r="98" spans="1:17" s="55" customFormat="1" ht="11.45" customHeight="1">
      <c r="A98" s="190"/>
      <c r="B98" s="185"/>
      <c r="C98" s="29">
        <f t="shared" ref="C98" si="27">C97/I97*100</f>
        <v>20.446735395189002</v>
      </c>
      <c r="D98" s="29">
        <f t="shared" ref="D98" si="28">D97/I97*100</f>
        <v>29.209621993127151</v>
      </c>
      <c r="E98" s="29">
        <f t="shared" ref="E98" si="29">E97/I97*100</f>
        <v>23.711340206185564</v>
      </c>
      <c r="F98" s="29">
        <f t="shared" ref="F98" si="30">F97/I97*100</f>
        <v>8.0756013745704465</v>
      </c>
      <c r="G98" s="29">
        <f t="shared" ref="G98" si="31">G97/I97*100</f>
        <v>15.807560137457044</v>
      </c>
      <c r="H98" s="30">
        <f t="shared" ref="H98" si="32">H97/I97*100</f>
        <v>2.7491408934707904</v>
      </c>
      <c r="I98" s="27">
        <f t="shared" si="2"/>
        <v>100.00000000000001</v>
      </c>
      <c r="J98" s="38">
        <f>J97/I97*100</f>
        <v>49.656357388316152</v>
      </c>
      <c r="K98" s="18">
        <f>K97/I97*100</f>
        <v>23.711340206185564</v>
      </c>
      <c r="L98" s="19">
        <f>L97/I97*100</f>
        <v>23.883161512027492</v>
      </c>
      <c r="O98" s="147"/>
      <c r="P98" s="147"/>
      <c r="Q98" s="147"/>
    </row>
    <row r="99" spans="1:17" s="55" customFormat="1" ht="11.45" customHeight="1">
      <c r="A99" s="190"/>
      <c r="B99" s="193" t="s">
        <v>24</v>
      </c>
      <c r="C99" s="20">
        <v>1</v>
      </c>
      <c r="D99" s="20">
        <v>1</v>
      </c>
      <c r="E99" s="20">
        <v>0</v>
      </c>
      <c r="F99" s="20">
        <v>0</v>
      </c>
      <c r="G99" s="20">
        <v>0</v>
      </c>
      <c r="H99" s="20">
        <v>27</v>
      </c>
      <c r="I99" s="21">
        <f t="shared" si="2"/>
        <v>29</v>
      </c>
      <c r="J99" s="28">
        <f>C99+D99</f>
        <v>2</v>
      </c>
      <c r="K99" s="23">
        <f>E99</f>
        <v>0</v>
      </c>
      <c r="L99" s="24">
        <f>SUM(F99:G99)</f>
        <v>0</v>
      </c>
      <c r="O99" s="147"/>
      <c r="P99" s="147"/>
      <c r="Q99" s="147"/>
    </row>
    <row r="100" spans="1:17" s="55" customFormat="1" ht="11.45" customHeight="1" thickBot="1">
      <c r="A100" s="191"/>
      <c r="B100" s="194"/>
      <c r="C100" s="50">
        <f t="shared" ref="C100" si="33">C99/I99*100</f>
        <v>3.4482758620689653</v>
      </c>
      <c r="D100" s="50">
        <f t="shared" ref="D100" si="34">D99/I99*100</f>
        <v>3.4482758620689653</v>
      </c>
      <c r="E100" s="50">
        <f t="shared" ref="E100" si="35">E99/I99*100</f>
        <v>0</v>
      </c>
      <c r="F100" s="50">
        <f t="shared" ref="F100" si="36">F99/I99*100</f>
        <v>0</v>
      </c>
      <c r="G100" s="50">
        <f t="shared" ref="G100" si="37">G99/I99*100</f>
        <v>0</v>
      </c>
      <c r="H100" s="79">
        <f t="shared" ref="H100" si="38">H99/I99*100</f>
        <v>93.103448275862064</v>
      </c>
      <c r="I100" s="58">
        <f t="shared" si="2"/>
        <v>100</v>
      </c>
      <c r="J100" s="57">
        <f>J99/I99*100</f>
        <v>6.8965517241379306</v>
      </c>
      <c r="K100" s="35">
        <f>K99/I99*100</f>
        <v>0</v>
      </c>
      <c r="L100" s="31">
        <f>L99/I99*100</f>
        <v>0</v>
      </c>
      <c r="O100" s="147"/>
      <c r="P100" s="147"/>
      <c r="Q100" s="147"/>
    </row>
    <row r="101" spans="1:17" s="55" customFormat="1" ht="11.45" customHeight="1" thickBot="1">
      <c r="A101" s="211" t="s">
        <v>53</v>
      </c>
      <c r="B101" s="192" t="s">
        <v>23</v>
      </c>
      <c r="C101" s="20">
        <v>36</v>
      </c>
      <c r="D101" s="20">
        <v>70</v>
      </c>
      <c r="E101" s="20">
        <v>67</v>
      </c>
      <c r="F101" s="20">
        <v>19</v>
      </c>
      <c r="G101" s="20">
        <v>22</v>
      </c>
      <c r="H101" s="20">
        <v>2</v>
      </c>
      <c r="I101" s="110">
        <f t="shared" si="2"/>
        <v>216</v>
      </c>
      <c r="J101" s="9">
        <f>C101+D101</f>
        <v>106</v>
      </c>
      <c r="K101" s="7">
        <f>E101</f>
        <v>67</v>
      </c>
      <c r="L101" s="10">
        <f>SUM(F101:G101)</f>
        <v>41</v>
      </c>
      <c r="O101" s="147"/>
      <c r="P101" s="147"/>
      <c r="Q101" s="147"/>
    </row>
    <row r="102" spans="1:17" s="55" customFormat="1" ht="11.45" customHeight="1" thickTop="1" thickBot="1">
      <c r="A102" s="212"/>
      <c r="B102" s="185"/>
      <c r="C102" s="46">
        <f>C101/I101*100</f>
        <v>16.666666666666664</v>
      </c>
      <c r="D102" s="25">
        <f>D101/I101*100</f>
        <v>32.407407407407405</v>
      </c>
      <c r="E102" s="25">
        <f>E101/I101*100</f>
        <v>31.018518518518519</v>
      </c>
      <c r="F102" s="25">
        <f>F101/I101*100</f>
        <v>8.7962962962962958</v>
      </c>
      <c r="G102" s="25">
        <f>G101/I101*100</f>
        <v>10.185185185185185</v>
      </c>
      <c r="H102" s="26">
        <f>H101/I101*100</f>
        <v>0.92592592592592582</v>
      </c>
      <c r="I102" s="27">
        <f t="shared" si="2"/>
        <v>99.999999999999986</v>
      </c>
      <c r="J102" s="38">
        <f>J101/I101*100</f>
        <v>49.074074074074076</v>
      </c>
      <c r="K102" s="18">
        <f>K101/I101*100</f>
        <v>31.018518518518519</v>
      </c>
      <c r="L102" s="19">
        <f>L101/I101*100</f>
        <v>18.981481481481481</v>
      </c>
      <c r="O102" s="147"/>
      <c r="P102" s="147"/>
      <c r="Q102" s="147"/>
    </row>
    <row r="103" spans="1:17" s="55" customFormat="1" ht="11.45" customHeight="1" thickTop="1" thickBot="1">
      <c r="A103" s="212"/>
      <c r="B103" s="193" t="s">
        <v>3</v>
      </c>
      <c r="C103" s="20">
        <v>24</v>
      </c>
      <c r="D103" s="20">
        <v>39</v>
      </c>
      <c r="E103" s="20">
        <v>42</v>
      </c>
      <c r="F103" s="20">
        <v>13</v>
      </c>
      <c r="G103" s="20">
        <v>23</v>
      </c>
      <c r="H103" s="20">
        <v>2</v>
      </c>
      <c r="I103" s="21">
        <f t="shared" si="2"/>
        <v>143</v>
      </c>
      <c r="J103" s="28">
        <f>C103+D103</f>
        <v>63</v>
      </c>
      <c r="K103" s="23">
        <f>E103</f>
        <v>42</v>
      </c>
      <c r="L103" s="24">
        <f>SUM(F103:G103)</f>
        <v>36</v>
      </c>
      <c r="O103" s="147"/>
      <c r="P103" s="147"/>
      <c r="Q103" s="147"/>
    </row>
    <row r="104" spans="1:17" s="55" customFormat="1" ht="11.45" customHeight="1" thickTop="1" thickBot="1">
      <c r="A104" s="212"/>
      <c r="B104" s="193"/>
      <c r="C104" s="29">
        <f>C103/I103*100</f>
        <v>16.783216783216783</v>
      </c>
      <c r="D104" s="29">
        <f>D103/I103*100</f>
        <v>27.27272727272727</v>
      </c>
      <c r="E104" s="29">
        <f>E103/I103*100</f>
        <v>29.37062937062937</v>
      </c>
      <c r="F104" s="29">
        <f>F103/I103*100</f>
        <v>9.0909090909090917</v>
      </c>
      <c r="G104" s="29">
        <f>G103/I103*100</f>
        <v>16.083916083916083</v>
      </c>
      <c r="H104" s="30">
        <f>H103/I103*100</f>
        <v>1.3986013986013985</v>
      </c>
      <c r="I104" s="27">
        <f t="shared" si="2"/>
        <v>100</v>
      </c>
      <c r="J104" s="38">
        <f>J103/I103*100</f>
        <v>44.05594405594406</v>
      </c>
      <c r="K104" s="18">
        <f>K103/I103*100</f>
        <v>29.37062937062937</v>
      </c>
      <c r="L104" s="19">
        <f>L103/I103*100</f>
        <v>25.174825174825177</v>
      </c>
      <c r="O104" s="147"/>
      <c r="P104" s="147"/>
      <c r="Q104" s="147"/>
    </row>
    <row r="105" spans="1:17" s="55" customFormat="1" ht="11.45" customHeight="1" thickTop="1" thickBot="1">
      <c r="A105" s="212"/>
      <c r="B105" s="184" t="s">
        <v>13</v>
      </c>
      <c r="C105" s="20">
        <v>82</v>
      </c>
      <c r="D105" s="20">
        <v>189</v>
      </c>
      <c r="E105" s="20">
        <v>249</v>
      </c>
      <c r="F105" s="20">
        <v>130</v>
      </c>
      <c r="G105" s="20">
        <v>249</v>
      </c>
      <c r="H105" s="20">
        <v>4</v>
      </c>
      <c r="I105" s="21">
        <f t="shared" si="2"/>
        <v>903</v>
      </c>
      <c r="J105" s="28">
        <f>C105+D105</f>
        <v>271</v>
      </c>
      <c r="K105" s="23">
        <f>E105</f>
        <v>249</v>
      </c>
      <c r="L105" s="24">
        <f>SUM(F105:G105)</f>
        <v>379</v>
      </c>
      <c r="O105" s="147"/>
      <c r="P105" s="147"/>
      <c r="Q105" s="147"/>
    </row>
    <row r="106" spans="1:17" s="55" customFormat="1" ht="11.45" customHeight="1" thickTop="1" thickBot="1">
      <c r="A106" s="212"/>
      <c r="B106" s="185"/>
      <c r="C106" s="29">
        <f t="shared" ref="C106" si="39">C105/I105*100</f>
        <v>9.0808416389811732</v>
      </c>
      <c r="D106" s="29">
        <f t="shared" ref="D106" si="40">D105/I105*100</f>
        <v>20.930232558139537</v>
      </c>
      <c r="E106" s="29">
        <f t="shared" ref="E106" si="41">E105/I105*100</f>
        <v>27.574750830564781</v>
      </c>
      <c r="F106" s="29">
        <f t="shared" ref="F106" si="42">F105/I105*100</f>
        <v>14.396456256921372</v>
      </c>
      <c r="G106" s="29">
        <f t="shared" ref="G106" si="43">G105/I105*100</f>
        <v>27.574750830564781</v>
      </c>
      <c r="H106" s="30">
        <f t="shared" ref="H106" si="44">H105/I105*100</f>
        <v>0.44296788482834992</v>
      </c>
      <c r="I106" s="27">
        <f t="shared" si="2"/>
        <v>99.999999999999986</v>
      </c>
      <c r="J106" s="38">
        <f>J105/I105*100</f>
        <v>30.011074197120706</v>
      </c>
      <c r="K106" s="18">
        <f>K105/I105*100</f>
        <v>27.574750830564781</v>
      </c>
      <c r="L106" s="19">
        <f>L105/I105*100</f>
        <v>41.971207087486157</v>
      </c>
      <c r="O106" s="147"/>
      <c r="P106" s="147"/>
      <c r="Q106" s="147"/>
    </row>
    <row r="107" spans="1:17" s="55" customFormat="1" ht="11.45" customHeight="1" thickTop="1" thickBot="1">
      <c r="A107" s="212"/>
      <c r="B107" s="193" t="s">
        <v>14</v>
      </c>
      <c r="C107" s="20">
        <v>36</v>
      </c>
      <c r="D107" s="20">
        <v>55</v>
      </c>
      <c r="E107" s="20">
        <v>60</v>
      </c>
      <c r="F107" s="20">
        <v>22</v>
      </c>
      <c r="G107" s="20">
        <v>22</v>
      </c>
      <c r="H107" s="20">
        <v>3</v>
      </c>
      <c r="I107" s="21">
        <f t="shared" si="2"/>
        <v>198</v>
      </c>
      <c r="J107" s="28">
        <f>C107+D107</f>
        <v>91</v>
      </c>
      <c r="K107" s="23">
        <f>E107</f>
        <v>60</v>
      </c>
      <c r="L107" s="24">
        <f>SUM(F107:G107)</f>
        <v>44</v>
      </c>
      <c r="O107" s="147"/>
      <c r="P107" s="147"/>
      <c r="Q107" s="147"/>
    </row>
    <row r="108" spans="1:17" s="55" customFormat="1" ht="11.45" customHeight="1" thickTop="1" thickBot="1">
      <c r="A108" s="212"/>
      <c r="B108" s="193"/>
      <c r="C108" s="29">
        <f t="shared" ref="C108" si="45">C107/I107*100</f>
        <v>18.181818181818183</v>
      </c>
      <c r="D108" s="29">
        <f t="shared" ref="D108" si="46">D107/I107*100</f>
        <v>27.777777777777779</v>
      </c>
      <c r="E108" s="29">
        <f t="shared" ref="E108" si="47">E107/I107*100</f>
        <v>30.303030303030305</v>
      </c>
      <c r="F108" s="29">
        <f t="shared" ref="F108" si="48">F107/I107*100</f>
        <v>11.111111111111111</v>
      </c>
      <c r="G108" s="29">
        <f t="shared" ref="G108" si="49">G107/I107*100</f>
        <v>11.111111111111111</v>
      </c>
      <c r="H108" s="30">
        <f t="shared" ref="H108" si="50">H107/I107*100</f>
        <v>1.5151515151515151</v>
      </c>
      <c r="I108" s="27">
        <f t="shared" si="2"/>
        <v>100.00000000000001</v>
      </c>
      <c r="J108" s="38">
        <f>J107/I107*100</f>
        <v>45.959595959595958</v>
      </c>
      <c r="K108" s="18">
        <f>K107/I107*100</f>
        <v>30.303030303030305</v>
      </c>
      <c r="L108" s="19">
        <f>L107/I107*100</f>
        <v>22.222222222222221</v>
      </c>
      <c r="O108" s="147"/>
      <c r="P108" s="147"/>
      <c r="Q108" s="147"/>
    </row>
    <row r="109" spans="1:17" s="55" customFormat="1" ht="11.45" customHeight="1" thickTop="1" thickBot="1">
      <c r="A109" s="212"/>
      <c r="B109" s="184" t="s">
        <v>25</v>
      </c>
      <c r="C109" s="20">
        <v>5</v>
      </c>
      <c r="D109" s="20">
        <v>14</v>
      </c>
      <c r="E109" s="20">
        <v>16</v>
      </c>
      <c r="F109" s="20">
        <v>18</v>
      </c>
      <c r="G109" s="20">
        <v>38</v>
      </c>
      <c r="H109" s="20">
        <v>2</v>
      </c>
      <c r="I109" s="21">
        <f t="shared" si="2"/>
        <v>93</v>
      </c>
      <c r="J109" s="28">
        <f>C109+D109</f>
        <v>19</v>
      </c>
      <c r="K109" s="23">
        <f>E109</f>
        <v>16</v>
      </c>
      <c r="L109" s="24">
        <f>SUM(F109:G109)</f>
        <v>56</v>
      </c>
      <c r="O109" s="147"/>
      <c r="P109" s="147"/>
      <c r="Q109" s="147"/>
    </row>
    <row r="110" spans="1:17" s="55" customFormat="1" ht="11.45" customHeight="1" thickTop="1" thickBot="1">
      <c r="A110" s="212"/>
      <c r="B110" s="185"/>
      <c r="C110" s="29">
        <f t="shared" ref="C110" si="51">C109/I109*100</f>
        <v>5.376344086021505</v>
      </c>
      <c r="D110" s="29">
        <f t="shared" ref="D110" si="52">D109/I109*100</f>
        <v>15.053763440860216</v>
      </c>
      <c r="E110" s="29">
        <f t="shared" ref="E110" si="53">E109/I109*100</f>
        <v>17.20430107526882</v>
      </c>
      <c r="F110" s="29">
        <f t="shared" ref="F110" si="54">F109/I109*100</f>
        <v>19.35483870967742</v>
      </c>
      <c r="G110" s="29">
        <f t="shared" ref="G110" si="55">G109/I109*100</f>
        <v>40.86021505376344</v>
      </c>
      <c r="H110" s="30">
        <f t="shared" ref="H110" si="56">H109/I109*100</f>
        <v>2.1505376344086025</v>
      </c>
      <c r="I110" s="27">
        <f t="shared" si="2"/>
        <v>100.00000000000001</v>
      </c>
      <c r="J110" s="38">
        <f>J109/I109*100</f>
        <v>20.43010752688172</v>
      </c>
      <c r="K110" s="18">
        <f>K109/I109*100</f>
        <v>17.20430107526882</v>
      </c>
      <c r="L110" s="19">
        <f>L109/I109*100</f>
        <v>60.215053763440864</v>
      </c>
      <c r="O110" s="147"/>
      <c r="P110" s="147"/>
      <c r="Q110" s="147"/>
    </row>
    <row r="111" spans="1:17" s="1" customFormat="1" ht="11.45" customHeight="1" thickTop="1" thickBot="1">
      <c r="A111" s="212"/>
      <c r="B111" s="193" t="s">
        <v>26</v>
      </c>
      <c r="C111" s="20">
        <v>86</v>
      </c>
      <c r="D111" s="20">
        <v>120</v>
      </c>
      <c r="E111" s="20">
        <v>119</v>
      </c>
      <c r="F111" s="20">
        <v>36</v>
      </c>
      <c r="G111" s="20">
        <v>127</v>
      </c>
      <c r="H111" s="20">
        <v>10</v>
      </c>
      <c r="I111" s="21">
        <f t="shared" si="2"/>
        <v>498</v>
      </c>
      <c r="J111" s="28">
        <f>C111+D111</f>
        <v>206</v>
      </c>
      <c r="K111" s="23">
        <f>E111</f>
        <v>119</v>
      </c>
      <c r="L111" s="24">
        <f>SUM(F111:G111)</f>
        <v>163</v>
      </c>
      <c r="O111" s="148"/>
      <c r="P111" s="148"/>
      <c r="Q111" s="148"/>
    </row>
    <row r="112" spans="1:17" s="1" customFormat="1" ht="11.45" customHeight="1" thickTop="1" thickBot="1">
      <c r="A112" s="212"/>
      <c r="B112" s="193"/>
      <c r="C112" s="29">
        <f t="shared" ref="C112" si="57">C111/I111*100</f>
        <v>17.269076305220885</v>
      </c>
      <c r="D112" s="29">
        <f t="shared" ref="D112" si="58">D111/I111*100</f>
        <v>24.096385542168676</v>
      </c>
      <c r="E112" s="29">
        <f t="shared" ref="E112" si="59">E111/I111*100</f>
        <v>23.895582329317268</v>
      </c>
      <c r="F112" s="29">
        <f t="shared" ref="F112" si="60">F111/I111*100</f>
        <v>7.2289156626506017</v>
      </c>
      <c r="G112" s="29">
        <f t="shared" ref="G112" si="61">G111/I111*100</f>
        <v>25.502008032128515</v>
      </c>
      <c r="H112" s="30">
        <f t="shared" ref="H112" si="62">H111/I111*100</f>
        <v>2.0080321285140563</v>
      </c>
      <c r="I112" s="27">
        <f t="shared" si="2"/>
        <v>100.00000000000001</v>
      </c>
      <c r="J112" s="38">
        <f>J111/I111*100</f>
        <v>41.365461847389554</v>
      </c>
      <c r="K112" s="18">
        <f>K111/I111*100</f>
        <v>23.895582329317268</v>
      </c>
      <c r="L112" s="19">
        <f>L111/I111*100</f>
        <v>32.730923694779115</v>
      </c>
      <c r="O112" s="148"/>
      <c r="P112" s="148"/>
      <c r="Q112" s="148"/>
    </row>
    <row r="113" spans="1:17" s="1" customFormat="1" ht="11.45" customHeight="1" thickTop="1" thickBot="1">
      <c r="A113" s="212"/>
      <c r="B113" s="184" t="s">
        <v>0</v>
      </c>
      <c r="C113" s="20">
        <v>8</v>
      </c>
      <c r="D113" s="20">
        <v>10</v>
      </c>
      <c r="E113" s="20">
        <v>26</v>
      </c>
      <c r="F113" s="20">
        <v>12</v>
      </c>
      <c r="G113" s="20">
        <v>26</v>
      </c>
      <c r="H113" s="20">
        <v>1</v>
      </c>
      <c r="I113" s="21">
        <f t="shared" si="2"/>
        <v>83</v>
      </c>
      <c r="J113" s="28">
        <f>C113+D113</f>
        <v>18</v>
      </c>
      <c r="K113" s="23">
        <f>E113</f>
        <v>26</v>
      </c>
      <c r="L113" s="24">
        <f>SUM(F113:G113)</f>
        <v>38</v>
      </c>
      <c r="O113" s="148"/>
      <c r="P113" s="148"/>
      <c r="Q113" s="148"/>
    </row>
    <row r="114" spans="1:17" s="1" customFormat="1" ht="11.45" customHeight="1" thickTop="1" thickBot="1">
      <c r="A114" s="212"/>
      <c r="B114" s="185"/>
      <c r="C114" s="29">
        <f t="shared" ref="C114" si="63">C113/I113*100</f>
        <v>9.6385542168674707</v>
      </c>
      <c r="D114" s="29">
        <f t="shared" ref="D114" si="64">D113/I113*100</f>
        <v>12.048192771084338</v>
      </c>
      <c r="E114" s="29">
        <f t="shared" ref="E114" si="65">E113/I113*100</f>
        <v>31.325301204819279</v>
      </c>
      <c r="F114" s="29">
        <f t="shared" ref="F114" si="66">F113/I113*100</f>
        <v>14.457831325301203</v>
      </c>
      <c r="G114" s="29">
        <f t="shared" ref="G114" si="67">G113/I113*100</f>
        <v>31.325301204819279</v>
      </c>
      <c r="H114" s="30">
        <f t="shared" ref="H114" si="68">H113/I113*100</f>
        <v>1.2048192771084338</v>
      </c>
      <c r="I114" s="27">
        <f t="shared" si="2"/>
        <v>100</v>
      </c>
      <c r="J114" s="38">
        <f>J113/I113*100</f>
        <v>21.686746987951807</v>
      </c>
      <c r="K114" s="18">
        <f>K113/I113*100</f>
        <v>31.325301204819279</v>
      </c>
      <c r="L114" s="19">
        <f>L113/I113*100</f>
        <v>45.783132530120483</v>
      </c>
      <c r="O114" s="148"/>
      <c r="P114" s="148"/>
      <c r="Q114" s="148"/>
    </row>
    <row r="115" spans="1:17" s="1" customFormat="1" ht="11.45" customHeight="1" thickTop="1" thickBot="1">
      <c r="A115" s="212"/>
      <c r="B115" s="193" t="s">
        <v>24</v>
      </c>
      <c r="C115" s="20">
        <v>3</v>
      </c>
      <c r="D115" s="20">
        <v>4</v>
      </c>
      <c r="E115" s="20">
        <v>8</v>
      </c>
      <c r="F115" s="20">
        <v>0</v>
      </c>
      <c r="G115" s="20">
        <v>2</v>
      </c>
      <c r="H115" s="20">
        <v>32</v>
      </c>
      <c r="I115" s="21">
        <f t="shared" si="2"/>
        <v>49</v>
      </c>
      <c r="J115" s="28">
        <f>C115+D115</f>
        <v>7</v>
      </c>
      <c r="K115" s="23">
        <f>E115</f>
        <v>8</v>
      </c>
      <c r="L115" s="24">
        <f>SUM(F115:G115)</f>
        <v>2</v>
      </c>
      <c r="O115" s="148"/>
      <c r="P115" s="148"/>
      <c r="Q115" s="148"/>
    </row>
    <row r="116" spans="1:17" s="1" customFormat="1" ht="11.45" customHeight="1" thickTop="1" thickBot="1">
      <c r="A116" s="213"/>
      <c r="B116" s="194"/>
      <c r="C116" s="50">
        <f t="shared" ref="C116" si="69">C115/I115*100</f>
        <v>6.1224489795918364</v>
      </c>
      <c r="D116" s="50">
        <f t="shared" ref="D116" si="70">D115/I115*100</f>
        <v>8.1632653061224492</v>
      </c>
      <c r="E116" s="50">
        <f t="shared" ref="E116" si="71">E115/I115*100</f>
        <v>16.326530612244898</v>
      </c>
      <c r="F116" s="50">
        <f t="shared" ref="F116" si="72">F115/I115*100</f>
        <v>0</v>
      </c>
      <c r="G116" s="50">
        <f t="shared" ref="G116" si="73">G115/I115*100</f>
        <v>4.0816326530612246</v>
      </c>
      <c r="H116" s="79">
        <f t="shared" ref="H116" si="74">H115/I115*100</f>
        <v>65.306122448979593</v>
      </c>
      <c r="I116" s="58">
        <f t="shared" si="2"/>
        <v>100</v>
      </c>
      <c r="J116" s="57">
        <f>J115/I115*100</f>
        <v>14.285714285714285</v>
      </c>
      <c r="K116" s="35">
        <f>K115/I115*100</f>
        <v>16.326530612244898</v>
      </c>
      <c r="L116" s="31">
        <f>L115/I115*100</f>
        <v>4.0816326530612246</v>
      </c>
      <c r="O116" s="148"/>
      <c r="P116" s="148"/>
      <c r="Q116" s="148"/>
    </row>
    <row r="117" spans="1:17" s="1" customFormat="1" ht="11.45" customHeight="1">
      <c r="A117" s="189" t="s">
        <v>21</v>
      </c>
      <c r="B117" s="192" t="s">
        <v>27</v>
      </c>
      <c r="C117" s="20">
        <v>32</v>
      </c>
      <c r="D117" s="20">
        <v>58</v>
      </c>
      <c r="E117" s="20">
        <v>63</v>
      </c>
      <c r="F117" s="20">
        <v>31</v>
      </c>
      <c r="G117" s="20">
        <v>107</v>
      </c>
      <c r="H117" s="20">
        <v>5</v>
      </c>
      <c r="I117" s="8">
        <f t="shared" si="2"/>
        <v>296</v>
      </c>
      <c r="J117" s="9">
        <f>C117+D117</f>
        <v>90</v>
      </c>
      <c r="K117" s="7">
        <f>E117</f>
        <v>63</v>
      </c>
      <c r="L117" s="10">
        <f>SUM(F117:G117)</f>
        <v>138</v>
      </c>
      <c r="O117" s="148"/>
      <c r="P117" s="148"/>
      <c r="Q117" s="148"/>
    </row>
    <row r="118" spans="1:17" s="1" customFormat="1" ht="11.45" customHeight="1">
      <c r="A118" s="190"/>
      <c r="B118" s="185"/>
      <c r="C118" s="46">
        <f>C117/I117*100</f>
        <v>10.810810810810811</v>
      </c>
      <c r="D118" s="25">
        <f>D117/I117*100</f>
        <v>19.594594594594593</v>
      </c>
      <c r="E118" s="25">
        <f>E117/I117*100</f>
        <v>21.283783783783782</v>
      </c>
      <c r="F118" s="25">
        <f>F117/I117*100</f>
        <v>10.472972972972974</v>
      </c>
      <c r="G118" s="25">
        <f>G117/I117*100</f>
        <v>36.148648648648653</v>
      </c>
      <c r="H118" s="26">
        <f>H117/I117*100</f>
        <v>1.6891891891891893</v>
      </c>
      <c r="I118" s="27">
        <f t="shared" si="2"/>
        <v>100</v>
      </c>
      <c r="J118" s="38">
        <f>J117/I117*100</f>
        <v>30.405405405405407</v>
      </c>
      <c r="K118" s="18">
        <f>K117/I117*100</f>
        <v>21.283783783783782</v>
      </c>
      <c r="L118" s="19">
        <f>L117/I117*100</f>
        <v>46.621621621621621</v>
      </c>
      <c r="O118" s="148"/>
      <c r="P118" s="148"/>
      <c r="Q118" s="148"/>
    </row>
    <row r="119" spans="1:17" s="1" customFormat="1" ht="11.45" customHeight="1">
      <c r="A119" s="190"/>
      <c r="B119" s="193" t="s">
        <v>28</v>
      </c>
      <c r="C119" s="20">
        <v>40</v>
      </c>
      <c r="D119" s="20">
        <v>88</v>
      </c>
      <c r="E119" s="20">
        <v>99</v>
      </c>
      <c r="F119" s="20">
        <v>36</v>
      </c>
      <c r="G119" s="20">
        <v>77</v>
      </c>
      <c r="H119" s="20">
        <v>2</v>
      </c>
      <c r="I119" s="21">
        <f t="shared" si="2"/>
        <v>342</v>
      </c>
      <c r="J119" s="28">
        <f>C119+D119</f>
        <v>128</v>
      </c>
      <c r="K119" s="23">
        <f>E119</f>
        <v>99</v>
      </c>
      <c r="L119" s="24">
        <f>SUM(F119:G119)</f>
        <v>113</v>
      </c>
      <c r="O119" s="148"/>
      <c r="P119" s="148"/>
      <c r="Q119" s="148"/>
    </row>
    <row r="120" spans="1:17" s="1" customFormat="1" ht="11.45" customHeight="1">
      <c r="A120" s="190"/>
      <c r="B120" s="193"/>
      <c r="C120" s="29">
        <f>C119/I119*100</f>
        <v>11.695906432748536</v>
      </c>
      <c r="D120" s="29">
        <f>D119/I119*100</f>
        <v>25.730994152046783</v>
      </c>
      <c r="E120" s="29">
        <f>E119/I119*100</f>
        <v>28.947368421052634</v>
      </c>
      <c r="F120" s="29">
        <f>F119/I119*100</f>
        <v>10.526315789473683</v>
      </c>
      <c r="G120" s="29">
        <f>G119/I119*100</f>
        <v>22.514619883040936</v>
      </c>
      <c r="H120" s="30">
        <f>H119/I119*100</f>
        <v>0.58479532163742687</v>
      </c>
      <c r="I120" s="27">
        <f t="shared" si="2"/>
        <v>100</v>
      </c>
      <c r="J120" s="38">
        <f>J119/I119*100</f>
        <v>37.42690058479532</v>
      </c>
      <c r="K120" s="18">
        <f>K119/I119*100</f>
        <v>28.947368421052634</v>
      </c>
      <c r="L120" s="19">
        <f>L119/I119*100</f>
        <v>33.040935672514621</v>
      </c>
      <c r="O120" s="148"/>
      <c r="P120" s="148"/>
      <c r="Q120" s="148"/>
    </row>
    <row r="121" spans="1:17" s="1" customFormat="1" ht="11.45" customHeight="1">
      <c r="A121" s="190"/>
      <c r="B121" s="184" t="s">
        <v>29</v>
      </c>
      <c r="C121" s="20">
        <v>119</v>
      </c>
      <c r="D121" s="20">
        <v>213</v>
      </c>
      <c r="E121" s="20">
        <v>277</v>
      </c>
      <c r="F121" s="20">
        <v>114</v>
      </c>
      <c r="G121" s="20">
        <v>215</v>
      </c>
      <c r="H121" s="20">
        <v>9</v>
      </c>
      <c r="I121" s="21">
        <f t="shared" si="2"/>
        <v>947</v>
      </c>
      <c r="J121" s="28">
        <f>C121+D121</f>
        <v>332</v>
      </c>
      <c r="K121" s="23">
        <f>E121</f>
        <v>277</v>
      </c>
      <c r="L121" s="24">
        <f>SUM(F121:G121)</f>
        <v>329</v>
      </c>
      <c r="O121" s="148"/>
      <c r="P121" s="148"/>
      <c r="Q121" s="148"/>
    </row>
    <row r="122" spans="1:17" s="1" customFormat="1" ht="11.45" customHeight="1">
      <c r="A122" s="190"/>
      <c r="B122" s="185"/>
      <c r="C122" s="29">
        <f t="shared" ref="C122" si="75">C121/I121*100</f>
        <v>12.565997888067582</v>
      </c>
      <c r="D122" s="29">
        <f t="shared" ref="D122" si="76">D121/I121*100</f>
        <v>22.49208025343189</v>
      </c>
      <c r="E122" s="29">
        <f t="shared" ref="E122" si="77">E121/I121*100</f>
        <v>29.250263991552274</v>
      </c>
      <c r="F122" s="29">
        <f t="shared" ref="F122" si="78">F121/I121*100</f>
        <v>12.038014783526927</v>
      </c>
      <c r="G122" s="29">
        <f t="shared" ref="G122" si="79">G121/I121*100</f>
        <v>22.703273495248151</v>
      </c>
      <c r="H122" s="30">
        <f t="shared" ref="H122" si="80">H121/I121*100</f>
        <v>0.9503695881731784</v>
      </c>
      <c r="I122" s="27">
        <f t="shared" si="2"/>
        <v>100.00000000000001</v>
      </c>
      <c r="J122" s="38">
        <f>J121/I121*100</f>
        <v>35.058078141499472</v>
      </c>
      <c r="K122" s="18">
        <f>K121/I121*100</f>
        <v>29.250263991552274</v>
      </c>
      <c r="L122" s="19">
        <f>L121/I121*100</f>
        <v>34.74128827877508</v>
      </c>
      <c r="O122" s="148"/>
      <c r="P122" s="148"/>
      <c r="Q122" s="148"/>
    </row>
    <row r="123" spans="1:17" s="1" customFormat="1" ht="11.45" customHeight="1">
      <c r="A123" s="190"/>
      <c r="B123" s="193" t="s">
        <v>30</v>
      </c>
      <c r="C123" s="20">
        <v>69</v>
      </c>
      <c r="D123" s="20">
        <v>112</v>
      </c>
      <c r="E123" s="20">
        <v>102</v>
      </c>
      <c r="F123" s="20">
        <v>45</v>
      </c>
      <c r="G123" s="20">
        <v>79</v>
      </c>
      <c r="H123" s="20">
        <v>3</v>
      </c>
      <c r="I123" s="21">
        <f t="shared" si="2"/>
        <v>410</v>
      </c>
      <c r="J123" s="28">
        <f>C123+D123</f>
        <v>181</v>
      </c>
      <c r="K123" s="23">
        <f>E123</f>
        <v>102</v>
      </c>
      <c r="L123" s="24">
        <f>SUM(F123:G123)</f>
        <v>124</v>
      </c>
      <c r="O123" s="148"/>
      <c r="P123" s="148"/>
      <c r="Q123" s="148"/>
    </row>
    <row r="124" spans="1:17" s="1" customFormat="1" ht="11.45" customHeight="1">
      <c r="A124" s="190"/>
      <c r="B124" s="193"/>
      <c r="C124" s="29">
        <f t="shared" ref="C124" si="81">C123/I123*100</f>
        <v>16.829268292682929</v>
      </c>
      <c r="D124" s="29">
        <f t="shared" ref="D124" si="82">D123/I123*100</f>
        <v>27.31707317073171</v>
      </c>
      <c r="E124" s="29">
        <f t="shared" ref="E124" si="83">E123/I123*100</f>
        <v>24.878048780487806</v>
      </c>
      <c r="F124" s="29">
        <f t="shared" ref="F124" si="84">F123/I123*100</f>
        <v>10.975609756097562</v>
      </c>
      <c r="G124" s="29">
        <f t="shared" ref="G124" si="85">G123/I123*100</f>
        <v>19.26829268292683</v>
      </c>
      <c r="H124" s="30">
        <f t="shared" ref="H124" si="86">H123/I123*100</f>
        <v>0.73170731707317083</v>
      </c>
      <c r="I124" s="27">
        <f t="shared" si="2"/>
        <v>100</v>
      </c>
      <c r="J124" s="38">
        <f>J123/I123*100</f>
        <v>44.146341463414636</v>
      </c>
      <c r="K124" s="18">
        <f>K123/I123*100</f>
        <v>24.878048780487806</v>
      </c>
      <c r="L124" s="19">
        <f>L123/I123*100</f>
        <v>30.243902439024389</v>
      </c>
      <c r="O124" s="148"/>
      <c r="P124" s="148"/>
      <c r="Q124" s="148"/>
    </row>
    <row r="125" spans="1:17" s="1" customFormat="1" ht="11.45" customHeight="1">
      <c r="A125" s="190"/>
      <c r="B125" s="184" t="s">
        <v>42</v>
      </c>
      <c r="C125" s="20">
        <v>14</v>
      </c>
      <c r="D125" s="20">
        <v>27</v>
      </c>
      <c r="E125" s="20">
        <v>41</v>
      </c>
      <c r="F125" s="20">
        <v>21</v>
      </c>
      <c r="G125" s="20">
        <v>24</v>
      </c>
      <c r="H125" s="20">
        <v>3</v>
      </c>
      <c r="I125" s="21">
        <f t="shared" si="2"/>
        <v>130</v>
      </c>
      <c r="J125" s="28">
        <f>C125+D125</f>
        <v>41</v>
      </c>
      <c r="K125" s="23">
        <f>E125</f>
        <v>41</v>
      </c>
      <c r="L125" s="24">
        <f>SUM(F125:G125)</f>
        <v>45</v>
      </c>
      <c r="O125" s="148"/>
      <c r="P125" s="148"/>
      <c r="Q125" s="148"/>
    </row>
    <row r="126" spans="1:17" s="1" customFormat="1" ht="11.45" customHeight="1">
      <c r="A126" s="190"/>
      <c r="B126" s="185"/>
      <c r="C126" s="29">
        <f t="shared" ref="C126" si="87">C125/I125*100</f>
        <v>10.76923076923077</v>
      </c>
      <c r="D126" s="29">
        <f t="shared" ref="D126" si="88">D125/I125*100</f>
        <v>20.76923076923077</v>
      </c>
      <c r="E126" s="29">
        <f t="shared" ref="E126" si="89">E125/I125*100</f>
        <v>31.538461538461537</v>
      </c>
      <c r="F126" s="29">
        <f t="shared" ref="F126" si="90">F125/I125*100</f>
        <v>16.153846153846153</v>
      </c>
      <c r="G126" s="29">
        <f t="shared" ref="G126" si="91">G125/I125*100</f>
        <v>18.461538461538463</v>
      </c>
      <c r="H126" s="30">
        <f t="shared" ref="H126" si="92">H125/I125*100</f>
        <v>2.3076923076923079</v>
      </c>
      <c r="I126" s="27">
        <f t="shared" si="2"/>
        <v>100</v>
      </c>
      <c r="J126" s="38">
        <f>J125/I125*100</f>
        <v>31.538461538461537</v>
      </c>
      <c r="K126" s="18">
        <f>K125/I125*100</f>
        <v>31.538461538461537</v>
      </c>
      <c r="L126" s="19">
        <f>L125/I125*100</f>
        <v>34.615384615384613</v>
      </c>
      <c r="O126" s="148"/>
      <c r="P126" s="148"/>
      <c r="Q126" s="148"/>
    </row>
    <row r="127" spans="1:17" s="1" customFormat="1" ht="11.45" customHeight="1">
      <c r="A127" s="190"/>
      <c r="B127" s="193" t="s">
        <v>24</v>
      </c>
      <c r="C127" s="20">
        <v>6</v>
      </c>
      <c r="D127" s="20">
        <v>3</v>
      </c>
      <c r="E127" s="20">
        <v>5</v>
      </c>
      <c r="F127" s="20">
        <v>3</v>
      </c>
      <c r="G127" s="20">
        <v>7</v>
      </c>
      <c r="H127" s="20">
        <v>34</v>
      </c>
      <c r="I127" s="21">
        <f t="shared" si="2"/>
        <v>58</v>
      </c>
      <c r="J127" s="22">
        <f>C127+D127</f>
        <v>9</v>
      </c>
      <c r="K127" s="23">
        <f>E127</f>
        <v>5</v>
      </c>
      <c r="L127" s="24">
        <f>SUM(F127:G127)</f>
        <v>10</v>
      </c>
      <c r="O127" s="148"/>
      <c r="P127" s="148"/>
      <c r="Q127" s="148"/>
    </row>
    <row r="128" spans="1:17" s="1" customFormat="1" ht="11.45" customHeight="1" thickBot="1">
      <c r="A128" s="191"/>
      <c r="B128" s="194"/>
      <c r="C128" s="33">
        <f>C127/I127*100</f>
        <v>10.344827586206897</v>
      </c>
      <c r="D128" s="33">
        <f>D127/I127*100</f>
        <v>5.1724137931034484</v>
      </c>
      <c r="E128" s="33">
        <f>E127/I127*100</f>
        <v>8.6206896551724146</v>
      </c>
      <c r="F128" s="33">
        <f>F127/I127*100</f>
        <v>5.1724137931034484</v>
      </c>
      <c r="G128" s="33">
        <f>G127/I127*100</f>
        <v>12.068965517241379</v>
      </c>
      <c r="H128" s="34">
        <f>H127/I127*100</f>
        <v>58.620689655172406</v>
      </c>
      <c r="I128" s="58">
        <f t="shared" si="2"/>
        <v>100</v>
      </c>
      <c r="J128" s="14">
        <f>J127/I127*100</f>
        <v>15.517241379310345</v>
      </c>
      <c r="K128" s="15">
        <f>K127/I127*100</f>
        <v>8.6206896551724146</v>
      </c>
      <c r="L128" s="16">
        <f>L127/I127*100</f>
        <v>17.241379310344829</v>
      </c>
      <c r="O128" s="148"/>
      <c r="P128" s="148"/>
      <c r="Q128" s="148"/>
    </row>
    <row r="129" spans="1:18" s="1" customFormat="1" ht="11.45" customHeight="1">
      <c r="A129" s="40"/>
      <c r="B129" s="41"/>
      <c r="C129" s="97"/>
      <c r="D129" s="97"/>
      <c r="E129" s="97"/>
      <c r="F129" s="97"/>
      <c r="G129" s="97"/>
      <c r="H129" s="97"/>
      <c r="I129" s="42"/>
      <c r="J129" s="42"/>
      <c r="K129" s="42"/>
      <c r="L129" s="42"/>
      <c r="O129" s="148"/>
      <c r="P129" s="148"/>
      <c r="Q129" s="148"/>
    </row>
    <row r="130" spans="1:18" s="1" customFormat="1" ht="11.45" customHeight="1">
      <c r="A130" s="40"/>
      <c r="B130" s="41"/>
      <c r="C130" s="97"/>
      <c r="D130" s="97"/>
      <c r="E130" s="97"/>
      <c r="F130" s="97"/>
      <c r="G130" s="97"/>
      <c r="H130" s="97"/>
      <c r="I130" s="42"/>
      <c r="J130" s="42"/>
      <c r="K130" s="42"/>
      <c r="L130" s="42"/>
      <c r="O130" s="148"/>
      <c r="P130" s="148"/>
      <c r="Q130" s="148"/>
    </row>
    <row r="131" spans="1:18" s="60" customFormat="1" ht="30" customHeight="1" thickBot="1">
      <c r="A131" s="196" t="s">
        <v>155</v>
      </c>
      <c r="B131" s="196"/>
      <c r="C131" s="196"/>
      <c r="D131" s="196"/>
      <c r="E131" s="196"/>
      <c r="F131" s="196"/>
      <c r="G131" s="196"/>
      <c r="H131" s="196"/>
      <c r="I131" s="196"/>
      <c r="J131" s="196"/>
      <c r="K131" s="196"/>
      <c r="L131" s="196"/>
      <c r="M131" s="43"/>
      <c r="N131" s="43"/>
      <c r="O131" s="149"/>
      <c r="P131" s="149"/>
      <c r="Q131" s="149"/>
      <c r="R131" s="43"/>
    </row>
    <row r="132" spans="1:18" s="6" customFormat="1" ht="60" customHeight="1" thickBot="1">
      <c r="A132" s="197" t="s">
        <v>33</v>
      </c>
      <c r="B132" s="198"/>
      <c r="C132" s="103" t="s">
        <v>160</v>
      </c>
      <c r="D132" s="103" t="s">
        <v>161</v>
      </c>
      <c r="E132" s="104" t="s">
        <v>147</v>
      </c>
      <c r="F132" s="105" t="s">
        <v>4</v>
      </c>
    </row>
    <row r="133" spans="1:18" s="55" customFormat="1" ht="11.25" customHeight="1">
      <c r="A133" s="199" t="s">
        <v>22</v>
      </c>
      <c r="B133" s="200"/>
      <c r="C133" s="7">
        <v>512</v>
      </c>
      <c r="D133" s="7">
        <v>1616</v>
      </c>
      <c r="E133" s="61">
        <v>55</v>
      </c>
      <c r="F133" s="44">
        <f t="shared" ref="F133:F192" si="93">SUM(C133:E133)</f>
        <v>2183</v>
      </c>
      <c r="O133" s="147"/>
      <c r="P133" s="147"/>
      <c r="Q133" s="147"/>
    </row>
    <row r="134" spans="1:18" s="55" customFormat="1" ht="11.25" customHeight="1" thickBot="1">
      <c r="A134" s="201"/>
      <c r="B134" s="202"/>
      <c r="C134" s="56">
        <f>C133/F133*100</f>
        <v>23.453962437013285</v>
      </c>
      <c r="D134" s="56">
        <f>D133/F133*100</f>
        <v>74.026568941823172</v>
      </c>
      <c r="E134" s="59">
        <f>E133/F133*100</f>
        <v>2.5194686211635364</v>
      </c>
      <c r="F134" s="51">
        <f t="shared" si="93"/>
        <v>100</v>
      </c>
      <c r="O134" s="147"/>
      <c r="P134" s="147"/>
      <c r="Q134" s="147"/>
    </row>
    <row r="135" spans="1:18" s="55" customFormat="1" ht="11.45" customHeight="1">
      <c r="A135" s="189" t="s">
        <v>48</v>
      </c>
      <c r="B135" s="192" t="s">
        <v>19</v>
      </c>
      <c r="C135" s="20">
        <v>314</v>
      </c>
      <c r="D135" s="169">
        <v>1113</v>
      </c>
      <c r="E135" s="20">
        <v>32</v>
      </c>
      <c r="F135" s="44">
        <f t="shared" si="93"/>
        <v>1459</v>
      </c>
      <c r="O135" s="147"/>
      <c r="P135" s="147"/>
      <c r="Q135" s="147"/>
    </row>
    <row r="136" spans="1:18" s="55" customFormat="1" ht="11.45" customHeight="1">
      <c r="A136" s="190"/>
      <c r="B136" s="185"/>
      <c r="C136" s="29">
        <f>C135/F135*100</f>
        <v>21.52159013022618</v>
      </c>
      <c r="D136" s="29">
        <f>D135/F135*100</f>
        <v>76.285126799177519</v>
      </c>
      <c r="E136" s="30">
        <f>E135/F135*100</f>
        <v>2.1932830705962991</v>
      </c>
      <c r="F136" s="45">
        <f t="shared" si="93"/>
        <v>100</v>
      </c>
      <c r="O136" s="147"/>
      <c r="P136" s="147"/>
      <c r="Q136" s="147"/>
    </row>
    <row r="137" spans="1:18" s="55" customFormat="1" ht="11.45" customHeight="1">
      <c r="A137" s="190"/>
      <c r="B137" s="193" t="s">
        <v>20</v>
      </c>
      <c r="C137" s="20">
        <v>130</v>
      </c>
      <c r="D137" s="20">
        <v>334</v>
      </c>
      <c r="E137" s="20">
        <v>20</v>
      </c>
      <c r="F137" s="47">
        <f t="shared" si="93"/>
        <v>484</v>
      </c>
      <c r="O137" s="147"/>
      <c r="P137" s="147"/>
      <c r="Q137" s="147"/>
    </row>
    <row r="138" spans="1:18" s="55" customFormat="1" ht="11.45" customHeight="1">
      <c r="A138" s="190"/>
      <c r="B138" s="193"/>
      <c r="C138" s="25">
        <f>C137/F137*100</f>
        <v>26.859504132231404</v>
      </c>
      <c r="D138" s="25">
        <f>D137/F137*100</f>
        <v>69.008264462809919</v>
      </c>
      <c r="E138" s="26">
        <f>E137/F137*100</f>
        <v>4.1322314049586781</v>
      </c>
      <c r="F138" s="45">
        <f t="shared" si="93"/>
        <v>100</v>
      </c>
      <c r="O138" s="147"/>
      <c r="P138" s="147"/>
      <c r="Q138" s="147"/>
    </row>
    <row r="139" spans="1:18" s="55" customFormat="1" ht="11.45" customHeight="1">
      <c r="A139" s="190"/>
      <c r="B139" s="184" t="s">
        <v>49</v>
      </c>
      <c r="C139" s="20">
        <v>47</v>
      </c>
      <c r="D139" s="20">
        <v>118</v>
      </c>
      <c r="E139" s="20">
        <v>2</v>
      </c>
      <c r="F139" s="47">
        <f t="shared" si="93"/>
        <v>167</v>
      </c>
      <c r="O139" s="147"/>
      <c r="P139" s="147"/>
      <c r="Q139" s="147"/>
    </row>
    <row r="140" spans="1:18" s="55" customFormat="1" ht="11.45" customHeight="1">
      <c r="A140" s="190"/>
      <c r="B140" s="185"/>
      <c r="C140" s="29">
        <f>C139/F139*100</f>
        <v>28.143712574850298</v>
      </c>
      <c r="D140" s="29">
        <f>D139/F139*100</f>
        <v>70.658682634730539</v>
      </c>
      <c r="E140" s="30">
        <f>E139/F139*100</f>
        <v>1.1976047904191618</v>
      </c>
      <c r="F140" s="45">
        <f t="shared" si="93"/>
        <v>100</v>
      </c>
      <c r="O140" s="147"/>
      <c r="P140" s="147"/>
      <c r="Q140" s="147"/>
    </row>
    <row r="141" spans="1:18" s="55" customFormat="1" ht="11.45" customHeight="1">
      <c r="A141" s="190"/>
      <c r="B141" s="193" t="s">
        <v>50</v>
      </c>
      <c r="C141" s="20">
        <v>21</v>
      </c>
      <c r="D141" s="20">
        <v>51</v>
      </c>
      <c r="E141" s="20">
        <v>1</v>
      </c>
      <c r="F141" s="47">
        <f t="shared" si="93"/>
        <v>73</v>
      </c>
      <c r="O141" s="147"/>
      <c r="P141" s="147"/>
      <c r="Q141" s="147"/>
    </row>
    <row r="142" spans="1:18" s="55" customFormat="1" ht="11.45" customHeight="1" thickBot="1">
      <c r="A142" s="190"/>
      <c r="B142" s="193"/>
      <c r="C142" s="50">
        <f>C141/F141*100</f>
        <v>28.767123287671232</v>
      </c>
      <c r="D142" s="50">
        <f>D141/F141*100</f>
        <v>69.863013698630141</v>
      </c>
      <c r="E142" s="64">
        <f>E141/F141*100</f>
        <v>1.3698630136986301</v>
      </c>
      <c r="F142" s="51">
        <f t="shared" si="93"/>
        <v>100.00000000000001</v>
      </c>
      <c r="O142" s="147"/>
      <c r="P142" s="147"/>
      <c r="Q142" s="147"/>
    </row>
    <row r="143" spans="1:18" s="55" customFormat="1" ht="11.45" customHeight="1">
      <c r="A143" s="189" t="s">
        <v>51</v>
      </c>
      <c r="B143" s="192" t="s">
        <v>1</v>
      </c>
      <c r="C143" s="20">
        <v>210</v>
      </c>
      <c r="D143" s="20">
        <v>751</v>
      </c>
      <c r="E143" s="20">
        <v>7</v>
      </c>
      <c r="F143" s="44">
        <f t="shared" si="93"/>
        <v>968</v>
      </c>
      <c r="O143" s="147"/>
      <c r="P143" s="147"/>
      <c r="Q143" s="147"/>
    </row>
    <row r="144" spans="1:18" s="55" customFormat="1" ht="11.45" customHeight="1">
      <c r="A144" s="190"/>
      <c r="B144" s="185"/>
      <c r="C144" s="25">
        <f>C143/F143*100</f>
        <v>21.694214876033058</v>
      </c>
      <c r="D144" s="25">
        <f>D143/F143*100</f>
        <v>77.582644628099175</v>
      </c>
      <c r="E144" s="26">
        <f>E143/F143*100</f>
        <v>0.72314049586776863</v>
      </c>
      <c r="F144" s="45">
        <f t="shared" si="93"/>
        <v>100</v>
      </c>
      <c r="O144" s="147"/>
      <c r="P144" s="147"/>
      <c r="Q144" s="147"/>
    </row>
    <row r="145" spans="1:17" s="55" customFormat="1" ht="11.45" customHeight="1">
      <c r="A145" s="190"/>
      <c r="B145" s="193" t="s">
        <v>2</v>
      </c>
      <c r="C145" s="20">
        <v>300</v>
      </c>
      <c r="D145" s="20">
        <v>857</v>
      </c>
      <c r="E145" s="20">
        <v>20</v>
      </c>
      <c r="F145" s="47">
        <f t="shared" si="93"/>
        <v>1177</v>
      </c>
      <c r="O145" s="147"/>
      <c r="P145" s="147"/>
      <c r="Q145" s="147"/>
    </row>
    <row r="146" spans="1:17" s="55" customFormat="1" ht="11.45" customHeight="1">
      <c r="A146" s="190"/>
      <c r="B146" s="193"/>
      <c r="C146" s="29">
        <f>C145/F145*100</f>
        <v>25.488530161427359</v>
      </c>
      <c r="D146" s="29">
        <f>D145/F145*100</f>
        <v>72.812234494477494</v>
      </c>
      <c r="E146" s="30">
        <f>E145/F145*100</f>
        <v>1.6992353440951573</v>
      </c>
      <c r="F146" s="45">
        <f t="shared" si="93"/>
        <v>100.00000000000001</v>
      </c>
      <c r="O146" s="147"/>
      <c r="P146" s="147"/>
      <c r="Q146" s="147"/>
    </row>
    <row r="147" spans="1:17" s="55" customFormat="1" ht="11.45" customHeight="1">
      <c r="A147" s="190"/>
      <c r="B147" s="184" t="s">
        <v>5</v>
      </c>
      <c r="C147" s="20">
        <v>2</v>
      </c>
      <c r="D147" s="20">
        <v>8</v>
      </c>
      <c r="E147" s="20">
        <v>28</v>
      </c>
      <c r="F147" s="47">
        <f t="shared" si="93"/>
        <v>38</v>
      </c>
      <c r="O147" s="147"/>
      <c r="P147" s="147"/>
      <c r="Q147" s="147"/>
    </row>
    <row r="148" spans="1:17" s="55" customFormat="1" ht="11.45" customHeight="1" thickBot="1">
      <c r="A148" s="191"/>
      <c r="B148" s="194"/>
      <c r="C148" s="33">
        <f>C147/F147*100</f>
        <v>5.2631578947368416</v>
      </c>
      <c r="D148" s="33">
        <f>D147/F147*100</f>
        <v>21.052631578947366</v>
      </c>
      <c r="E148" s="34">
        <f>E147/F147*100</f>
        <v>73.68421052631578</v>
      </c>
      <c r="F148" s="51">
        <f t="shared" si="93"/>
        <v>99.999999999999986</v>
      </c>
      <c r="O148" s="147"/>
      <c r="P148" s="147"/>
      <c r="Q148" s="147"/>
    </row>
    <row r="149" spans="1:17" s="55" customFormat="1" ht="11.45" customHeight="1">
      <c r="A149" s="189" t="s">
        <v>52</v>
      </c>
      <c r="B149" s="192" t="s">
        <v>6</v>
      </c>
      <c r="C149" s="20">
        <v>34</v>
      </c>
      <c r="D149" s="20">
        <v>29</v>
      </c>
      <c r="E149" s="20">
        <v>1</v>
      </c>
      <c r="F149" s="44">
        <f t="shared" si="93"/>
        <v>64</v>
      </c>
      <c r="O149" s="147"/>
      <c r="P149" s="147"/>
      <c r="Q149" s="147"/>
    </row>
    <row r="150" spans="1:17" s="55" customFormat="1" ht="11.45" customHeight="1">
      <c r="A150" s="190"/>
      <c r="B150" s="193"/>
      <c r="C150" s="29">
        <f>C149/F149*100</f>
        <v>53.125</v>
      </c>
      <c r="D150" s="29">
        <f>D149/F149*100</f>
        <v>45.3125</v>
      </c>
      <c r="E150" s="30">
        <f>E149/F149*100</f>
        <v>1.5625</v>
      </c>
      <c r="F150" s="45">
        <f t="shared" si="93"/>
        <v>100</v>
      </c>
      <c r="O150" s="147"/>
      <c r="P150" s="147"/>
      <c r="Q150" s="147"/>
    </row>
    <row r="151" spans="1:17" s="55" customFormat="1" ht="11.45" customHeight="1">
      <c r="A151" s="190"/>
      <c r="B151" s="184" t="s">
        <v>7</v>
      </c>
      <c r="C151" s="20">
        <v>28</v>
      </c>
      <c r="D151" s="20">
        <v>157</v>
      </c>
      <c r="E151" s="20">
        <v>0</v>
      </c>
      <c r="F151" s="47">
        <f t="shared" si="93"/>
        <v>185</v>
      </c>
      <c r="O151" s="147"/>
      <c r="P151" s="147"/>
      <c r="Q151" s="147"/>
    </row>
    <row r="152" spans="1:17" s="55" customFormat="1" ht="11.45" customHeight="1">
      <c r="A152" s="190"/>
      <c r="B152" s="185"/>
      <c r="C152" s="25">
        <f>C151/F151*100</f>
        <v>15.135135135135137</v>
      </c>
      <c r="D152" s="25">
        <f>D151/F151*100</f>
        <v>84.86486486486487</v>
      </c>
      <c r="E152" s="26">
        <f>E151/F151*100</f>
        <v>0</v>
      </c>
      <c r="F152" s="45">
        <f t="shared" si="93"/>
        <v>100</v>
      </c>
      <c r="O152" s="147"/>
      <c r="P152" s="147"/>
      <c r="Q152" s="147"/>
    </row>
    <row r="153" spans="1:17" s="55" customFormat="1" ht="11.45" customHeight="1">
      <c r="A153" s="190"/>
      <c r="B153" s="193" t="s">
        <v>8</v>
      </c>
      <c r="C153" s="20">
        <v>49</v>
      </c>
      <c r="D153" s="20">
        <v>196</v>
      </c>
      <c r="E153" s="20">
        <v>2</v>
      </c>
      <c r="F153" s="47">
        <f t="shared" si="93"/>
        <v>247</v>
      </c>
      <c r="O153" s="147"/>
      <c r="P153" s="147"/>
      <c r="Q153" s="147"/>
    </row>
    <row r="154" spans="1:17" s="55" customFormat="1" ht="11.45" customHeight="1">
      <c r="A154" s="190"/>
      <c r="B154" s="193"/>
      <c r="C154" s="29">
        <f>C153/F153*100</f>
        <v>19.838056680161944</v>
      </c>
      <c r="D154" s="29">
        <f>D153/F153*100</f>
        <v>79.352226720647778</v>
      </c>
      <c r="E154" s="30">
        <f>E153/F153*100</f>
        <v>0.80971659919028338</v>
      </c>
      <c r="F154" s="45">
        <f t="shared" si="93"/>
        <v>100</v>
      </c>
      <c r="O154" s="147"/>
      <c r="P154" s="147"/>
      <c r="Q154" s="147"/>
    </row>
    <row r="155" spans="1:17" s="55" customFormat="1" ht="11.45" customHeight="1">
      <c r="A155" s="190"/>
      <c r="B155" s="184" t="s">
        <v>9</v>
      </c>
      <c r="C155" s="20">
        <v>107</v>
      </c>
      <c r="D155" s="20">
        <v>206</v>
      </c>
      <c r="E155" s="20">
        <v>2</v>
      </c>
      <c r="F155" s="47">
        <f t="shared" si="93"/>
        <v>315</v>
      </c>
      <c r="O155" s="147"/>
      <c r="P155" s="147"/>
      <c r="Q155" s="147"/>
    </row>
    <row r="156" spans="1:17" s="55" customFormat="1" ht="11.45" customHeight="1">
      <c r="A156" s="190"/>
      <c r="B156" s="185"/>
      <c r="C156" s="25">
        <f>C155/F155*100</f>
        <v>33.968253968253968</v>
      </c>
      <c r="D156" s="25">
        <f>D155/F155*100</f>
        <v>65.396825396825392</v>
      </c>
      <c r="E156" s="26">
        <f>E155/F155*100</f>
        <v>0.63492063492063489</v>
      </c>
      <c r="F156" s="45">
        <f t="shared" si="93"/>
        <v>100</v>
      </c>
      <c r="O156" s="147"/>
      <c r="P156" s="147"/>
      <c r="Q156" s="147"/>
    </row>
    <row r="157" spans="1:17" s="55" customFormat="1" ht="11.45" customHeight="1">
      <c r="A157" s="190"/>
      <c r="B157" s="193" t="s">
        <v>10</v>
      </c>
      <c r="C157" s="20">
        <v>100</v>
      </c>
      <c r="D157" s="20">
        <v>264</v>
      </c>
      <c r="E157" s="20">
        <v>3</v>
      </c>
      <c r="F157" s="47">
        <f t="shared" si="93"/>
        <v>367</v>
      </c>
      <c r="O157" s="147"/>
      <c r="P157" s="147"/>
      <c r="Q157" s="147"/>
    </row>
    <row r="158" spans="1:17" s="55" customFormat="1" ht="11.45" customHeight="1">
      <c r="A158" s="190"/>
      <c r="B158" s="193"/>
      <c r="C158" s="29">
        <f>C157/F157*100</f>
        <v>27.247956403269757</v>
      </c>
      <c r="D158" s="29">
        <f>D157/F157*100</f>
        <v>71.934604904632153</v>
      </c>
      <c r="E158" s="30">
        <f>E157/F157*100</f>
        <v>0.81743869209809261</v>
      </c>
      <c r="F158" s="45">
        <f t="shared" si="93"/>
        <v>100</v>
      </c>
      <c r="O158" s="147"/>
      <c r="P158" s="147"/>
      <c r="Q158" s="147"/>
    </row>
    <row r="159" spans="1:17" s="55" customFormat="1" ht="11.45" customHeight="1">
      <c r="A159" s="190"/>
      <c r="B159" s="184" t="s">
        <v>11</v>
      </c>
      <c r="C159" s="20">
        <f>45+42</f>
        <v>87</v>
      </c>
      <c r="D159" s="20">
        <f>150+155</f>
        <v>305</v>
      </c>
      <c r="E159" s="20">
        <v>2</v>
      </c>
      <c r="F159" s="47">
        <f t="shared" si="93"/>
        <v>394</v>
      </c>
      <c r="O159" s="147"/>
      <c r="P159" s="147"/>
      <c r="Q159" s="147"/>
    </row>
    <row r="160" spans="1:17" s="55" customFormat="1" ht="11.45" customHeight="1">
      <c r="A160" s="190"/>
      <c r="B160" s="185"/>
      <c r="C160" s="25">
        <f>C159/F159*100</f>
        <v>22.081218274111674</v>
      </c>
      <c r="D160" s="25">
        <f>D159/F159*100</f>
        <v>77.411167512690355</v>
      </c>
      <c r="E160" s="26">
        <f>E159/F159*100</f>
        <v>0.50761421319796951</v>
      </c>
      <c r="F160" s="45">
        <f t="shared" si="93"/>
        <v>100</v>
      </c>
      <c r="O160" s="147"/>
      <c r="P160" s="147"/>
      <c r="Q160" s="147"/>
    </row>
    <row r="161" spans="1:17" s="55" customFormat="1" ht="11.45" customHeight="1">
      <c r="A161" s="190"/>
      <c r="B161" s="193" t="s">
        <v>12</v>
      </c>
      <c r="C161" s="20">
        <v>106</v>
      </c>
      <c r="D161" s="20">
        <v>458</v>
      </c>
      <c r="E161" s="20">
        <v>18</v>
      </c>
      <c r="F161" s="47">
        <f t="shared" si="93"/>
        <v>582</v>
      </c>
      <c r="O161" s="147"/>
      <c r="P161" s="147"/>
      <c r="Q161" s="147"/>
    </row>
    <row r="162" spans="1:17" s="55" customFormat="1" ht="11.45" customHeight="1">
      <c r="A162" s="190"/>
      <c r="B162" s="193"/>
      <c r="C162" s="29">
        <f>C161/F161*100</f>
        <v>18.213058419243985</v>
      </c>
      <c r="D162" s="29">
        <f>D161/F161*100</f>
        <v>78.694158075601379</v>
      </c>
      <c r="E162" s="30">
        <f>E161/F161*100</f>
        <v>3.0927835051546393</v>
      </c>
      <c r="F162" s="45">
        <f t="shared" si="93"/>
        <v>100</v>
      </c>
      <c r="O162" s="147"/>
      <c r="P162" s="147"/>
      <c r="Q162" s="147"/>
    </row>
    <row r="163" spans="1:17" s="55" customFormat="1" ht="11.45" customHeight="1">
      <c r="A163" s="190"/>
      <c r="B163" s="184" t="s">
        <v>24</v>
      </c>
      <c r="C163" s="20">
        <v>1</v>
      </c>
      <c r="D163" s="20">
        <v>1</v>
      </c>
      <c r="E163" s="20">
        <v>27</v>
      </c>
      <c r="F163" s="47">
        <f t="shared" si="93"/>
        <v>29</v>
      </c>
      <c r="O163" s="147"/>
      <c r="P163" s="147"/>
      <c r="Q163" s="147"/>
    </row>
    <row r="164" spans="1:17" s="55" customFormat="1" ht="11.45" customHeight="1" thickBot="1">
      <c r="A164" s="191"/>
      <c r="B164" s="194"/>
      <c r="C164" s="33">
        <f>C163/F163*100</f>
        <v>3.4482758620689653</v>
      </c>
      <c r="D164" s="33">
        <f>D163/F163*100</f>
        <v>3.4482758620689653</v>
      </c>
      <c r="E164" s="34">
        <f>E163/F163*100</f>
        <v>93.103448275862064</v>
      </c>
      <c r="F164" s="51">
        <f t="shared" si="93"/>
        <v>100</v>
      </c>
      <c r="O164" s="147"/>
      <c r="P164" s="147"/>
      <c r="Q164" s="147"/>
    </row>
    <row r="165" spans="1:17" s="55" customFormat="1" ht="11.45" customHeight="1" thickBot="1">
      <c r="A165" s="211" t="s">
        <v>53</v>
      </c>
      <c r="B165" s="192" t="s">
        <v>23</v>
      </c>
      <c r="C165" s="20">
        <v>66</v>
      </c>
      <c r="D165" s="20">
        <v>147</v>
      </c>
      <c r="E165" s="20">
        <v>3</v>
      </c>
      <c r="F165" s="44">
        <f t="shared" si="93"/>
        <v>216</v>
      </c>
      <c r="O165" s="147"/>
      <c r="P165" s="147"/>
      <c r="Q165" s="147"/>
    </row>
    <row r="166" spans="1:17" s="55" customFormat="1" ht="11.45" customHeight="1" thickTop="1" thickBot="1">
      <c r="A166" s="212"/>
      <c r="B166" s="193"/>
      <c r="C166" s="29">
        <f>C165/F165*100</f>
        <v>30.555555555555557</v>
      </c>
      <c r="D166" s="29">
        <f>D165/F165*100</f>
        <v>68.055555555555557</v>
      </c>
      <c r="E166" s="30">
        <f>E165/F165*100</f>
        <v>1.3888888888888888</v>
      </c>
      <c r="F166" s="45">
        <f t="shared" si="93"/>
        <v>100</v>
      </c>
      <c r="O166" s="147"/>
      <c r="P166" s="147"/>
      <c r="Q166" s="147"/>
    </row>
    <row r="167" spans="1:17" s="55" customFormat="1" ht="11.45" customHeight="1" thickTop="1" thickBot="1">
      <c r="A167" s="212"/>
      <c r="B167" s="184" t="s">
        <v>3</v>
      </c>
      <c r="C167" s="20">
        <v>40</v>
      </c>
      <c r="D167" s="20">
        <v>102</v>
      </c>
      <c r="E167" s="20">
        <v>1</v>
      </c>
      <c r="F167" s="47">
        <f t="shared" si="93"/>
        <v>143</v>
      </c>
      <c r="O167" s="147"/>
      <c r="P167" s="147"/>
      <c r="Q167" s="147"/>
    </row>
    <row r="168" spans="1:17" s="55" customFormat="1" ht="11.45" customHeight="1" thickTop="1" thickBot="1">
      <c r="A168" s="212"/>
      <c r="B168" s="185"/>
      <c r="C168" s="25">
        <f>C167/F167*100</f>
        <v>27.972027972027973</v>
      </c>
      <c r="D168" s="25">
        <f>D167/F167*100</f>
        <v>71.328671328671334</v>
      </c>
      <c r="E168" s="26">
        <f>E167/F167*100</f>
        <v>0.69930069930069927</v>
      </c>
      <c r="F168" s="45">
        <f t="shared" si="93"/>
        <v>100</v>
      </c>
      <c r="O168" s="147"/>
      <c r="P168" s="147"/>
      <c r="Q168" s="147"/>
    </row>
    <row r="169" spans="1:17" s="55" customFormat="1" ht="11.45" customHeight="1" thickTop="1" thickBot="1">
      <c r="A169" s="212"/>
      <c r="B169" s="193" t="s">
        <v>13</v>
      </c>
      <c r="C169" s="20">
        <v>209</v>
      </c>
      <c r="D169" s="20">
        <v>690</v>
      </c>
      <c r="E169" s="20">
        <v>4</v>
      </c>
      <c r="F169" s="47">
        <f t="shared" si="93"/>
        <v>903</v>
      </c>
      <c r="O169" s="147"/>
      <c r="P169" s="147"/>
      <c r="Q169" s="147"/>
    </row>
    <row r="170" spans="1:17" s="55" customFormat="1" ht="11.45" customHeight="1" thickTop="1" thickBot="1">
      <c r="A170" s="212"/>
      <c r="B170" s="193"/>
      <c r="C170" s="29">
        <f>C169/F169*100</f>
        <v>23.145071982281284</v>
      </c>
      <c r="D170" s="29">
        <f>D169/F169*100</f>
        <v>76.411960132890371</v>
      </c>
      <c r="E170" s="30">
        <f>E169/F169*100</f>
        <v>0.44296788482834992</v>
      </c>
      <c r="F170" s="45">
        <f t="shared" si="93"/>
        <v>100</v>
      </c>
      <c r="O170" s="147"/>
      <c r="P170" s="147"/>
      <c r="Q170" s="147"/>
    </row>
    <row r="171" spans="1:17" s="55" customFormat="1" ht="11.45" customHeight="1" thickTop="1" thickBot="1">
      <c r="A171" s="212"/>
      <c r="B171" s="184" t="s">
        <v>14</v>
      </c>
      <c r="C171" s="20">
        <v>56</v>
      </c>
      <c r="D171" s="20">
        <v>138</v>
      </c>
      <c r="E171" s="20">
        <v>4</v>
      </c>
      <c r="F171" s="47">
        <f t="shared" si="93"/>
        <v>198</v>
      </c>
      <c r="O171" s="147"/>
      <c r="P171" s="147"/>
      <c r="Q171" s="147"/>
    </row>
    <row r="172" spans="1:17" s="55" customFormat="1" ht="11.45" customHeight="1" thickTop="1" thickBot="1">
      <c r="A172" s="212"/>
      <c r="B172" s="185"/>
      <c r="C172" s="25">
        <f>C171/F171*100</f>
        <v>28.28282828282828</v>
      </c>
      <c r="D172" s="25">
        <f>D171/F171*100</f>
        <v>69.696969696969703</v>
      </c>
      <c r="E172" s="26">
        <f>E171/F171*100</f>
        <v>2.0202020202020203</v>
      </c>
      <c r="F172" s="45">
        <f t="shared" si="93"/>
        <v>100</v>
      </c>
      <c r="O172" s="147"/>
      <c r="P172" s="147"/>
      <c r="Q172" s="147"/>
    </row>
    <row r="173" spans="1:17" s="55" customFormat="1" ht="11.45" customHeight="1" thickTop="1" thickBot="1">
      <c r="A173" s="212"/>
      <c r="B173" s="193" t="s">
        <v>25</v>
      </c>
      <c r="C173" s="20">
        <v>45</v>
      </c>
      <c r="D173" s="20">
        <v>47</v>
      </c>
      <c r="E173" s="20">
        <v>1</v>
      </c>
      <c r="F173" s="47">
        <f t="shared" si="93"/>
        <v>93</v>
      </c>
      <c r="O173" s="147"/>
      <c r="P173" s="147"/>
      <c r="Q173" s="147"/>
    </row>
    <row r="174" spans="1:17" s="55" customFormat="1" ht="11.45" customHeight="1" thickTop="1" thickBot="1">
      <c r="A174" s="212"/>
      <c r="B174" s="193"/>
      <c r="C174" s="29">
        <f>C173/F173*100</f>
        <v>48.387096774193552</v>
      </c>
      <c r="D174" s="29">
        <f>D173/F173*100</f>
        <v>50.537634408602152</v>
      </c>
      <c r="E174" s="30">
        <f>E173/F173*100</f>
        <v>1.0752688172043012</v>
      </c>
      <c r="F174" s="45">
        <f t="shared" si="93"/>
        <v>100.00000000000001</v>
      </c>
      <c r="O174" s="147"/>
      <c r="P174" s="147"/>
      <c r="Q174" s="147"/>
    </row>
    <row r="175" spans="1:17" s="1" customFormat="1" ht="11.45" customHeight="1" thickTop="1" thickBot="1">
      <c r="A175" s="212"/>
      <c r="B175" s="184" t="s">
        <v>26</v>
      </c>
      <c r="C175" s="20">
        <v>83</v>
      </c>
      <c r="D175" s="20">
        <v>405</v>
      </c>
      <c r="E175" s="20">
        <v>10</v>
      </c>
      <c r="F175" s="47">
        <f t="shared" si="93"/>
        <v>498</v>
      </c>
      <c r="O175" s="148"/>
      <c r="P175" s="148"/>
      <c r="Q175" s="148"/>
    </row>
    <row r="176" spans="1:17" s="1" customFormat="1" ht="11.45" customHeight="1" thickTop="1" thickBot="1">
      <c r="A176" s="212"/>
      <c r="B176" s="185"/>
      <c r="C176" s="25">
        <f>C175/F175*100</f>
        <v>16.666666666666664</v>
      </c>
      <c r="D176" s="25">
        <f>D175/F175*100</f>
        <v>81.325301204819283</v>
      </c>
      <c r="E176" s="26">
        <f>E175/F175*100</f>
        <v>2.0080321285140563</v>
      </c>
      <c r="F176" s="45">
        <f t="shared" si="93"/>
        <v>100</v>
      </c>
      <c r="O176" s="148"/>
      <c r="P176" s="148"/>
      <c r="Q176" s="148"/>
    </row>
    <row r="177" spans="1:17" s="1" customFormat="1" ht="11.45" customHeight="1" thickTop="1" thickBot="1">
      <c r="A177" s="212"/>
      <c r="B177" s="193" t="s">
        <v>0</v>
      </c>
      <c r="C177" s="20">
        <v>11</v>
      </c>
      <c r="D177" s="20">
        <v>72</v>
      </c>
      <c r="E177" s="20">
        <v>0</v>
      </c>
      <c r="F177" s="47">
        <f t="shared" si="93"/>
        <v>83</v>
      </c>
      <c r="O177" s="148"/>
      <c r="P177" s="148"/>
      <c r="Q177" s="148"/>
    </row>
    <row r="178" spans="1:17" s="1" customFormat="1" ht="11.45" customHeight="1" thickTop="1" thickBot="1">
      <c r="A178" s="212"/>
      <c r="B178" s="193"/>
      <c r="C178" s="29">
        <f>C177/F177*100</f>
        <v>13.253012048192772</v>
      </c>
      <c r="D178" s="29">
        <f>D177/F177*100</f>
        <v>86.746987951807228</v>
      </c>
      <c r="E178" s="30">
        <f>E177/F177*100</f>
        <v>0</v>
      </c>
      <c r="F178" s="45">
        <f t="shared" si="93"/>
        <v>100</v>
      </c>
      <c r="O178" s="148"/>
      <c r="P178" s="148"/>
      <c r="Q178" s="148"/>
    </row>
    <row r="179" spans="1:17" s="1" customFormat="1" ht="11.45" customHeight="1" thickTop="1" thickBot="1">
      <c r="A179" s="212"/>
      <c r="B179" s="184" t="s">
        <v>24</v>
      </c>
      <c r="C179" s="20">
        <v>2</v>
      </c>
      <c r="D179" s="20">
        <v>15</v>
      </c>
      <c r="E179" s="20">
        <v>32</v>
      </c>
      <c r="F179" s="47">
        <f t="shared" si="93"/>
        <v>49</v>
      </c>
      <c r="O179" s="148"/>
      <c r="P179" s="148"/>
      <c r="Q179" s="148"/>
    </row>
    <row r="180" spans="1:17" s="1" customFormat="1" ht="11.45" customHeight="1" thickTop="1" thickBot="1">
      <c r="A180" s="213"/>
      <c r="B180" s="194"/>
      <c r="C180" s="33">
        <f>C179/F179*100</f>
        <v>4.0816326530612246</v>
      </c>
      <c r="D180" s="33">
        <f>D179/F179*100</f>
        <v>30.612244897959183</v>
      </c>
      <c r="E180" s="34">
        <f>E179/F179*100</f>
        <v>65.306122448979593</v>
      </c>
      <c r="F180" s="51">
        <f t="shared" si="93"/>
        <v>100</v>
      </c>
      <c r="O180" s="148"/>
      <c r="P180" s="148"/>
      <c r="Q180" s="148"/>
    </row>
    <row r="181" spans="1:17" s="1" customFormat="1" ht="11.45" customHeight="1">
      <c r="A181" s="189" t="s">
        <v>21</v>
      </c>
      <c r="B181" s="192" t="s">
        <v>27</v>
      </c>
      <c r="C181" s="20">
        <v>37</v>
      </c>
      <c r="D181" s="20">
        <v>255</v>
      </c>
      <c r="E181" s="20">
        <v>4</v>
      </c>
      <c r="F181" s="44">
        <f t="shared" si="93"/>
        <v>296</v>
      </c>
      <c r="O181" s="148"/>
      <c r="P181" s="148"/>
      <c r="Q181" s="148"/>
    </row>
    <row r="182" spans="1:17" s="1" customFormat="1" ht="11.45" customHeight="1">
      <c r="A182" s="190"/>
      <c r="B182" s="193"/>
      <c r="C182" s="29">
        <f>C181/F181*100</f>
        <v>12.5</v>
      </c>
      <c r="D182" s="29">
        <f>D181/F181*100</f>
        <v>86.148648648648646</v>
      </c>
      <c r="E182" s="30">
        <f>E181/F181*100</f>
        <v>1.3513513513513513</v>
      </c>
      <c r="F182" s="45">
        <f t="shared" si="93"/>
        <v>100</v>
      </c>
      <c r="O182" s="148"/>
      <c r="P182" s="148"/>
      <c r="Q182" s="148"/>
    </row>
    <row r="183" spans="1:17" s="1" customFormat="1" ht="11.45" customHeight="1">
      <c r="A183" s="190"/>
      <c r="B183" s="184" t="s">
        <v>28</v>
      </c>
      <c r="C183" s="20">
        <v>67</v>
      </c>
      <c r="D183" s="20">
        <v>272</v>
      </c>
      <c r="E183" s="20">
        <v>3</v>
      </c>
      <c r="F183" s="47">
        <f t="shared" si="93"/>
        <v>342</v>
      </c>
      <c r="O183" s="148"/>
      <c r="P183" s="148"/>
      <c r="Q183" s="148"/>
    </row>
    <row r="184" spans="1:17" s="1" customFormat="1" ht="11.45" customHeight="1">
      <c r="A184" s="190"/>
      <c r="B184" s="185"/>
      <c r="C184" s="25">
        <f>C183/F183*100</f>
        <v>19.5906432748538</v>
      </c>
      <c r="D184" s="25">
        <f>D183/F183*100</f>
        <v>79.532163742690059</v>
      </c>
      <c r="E184" s="26">
        <f>E183/F183*100</f>
        <v>0.8771929824561403</v>
      </c>
      <c r="F184" s="45">
        <f t="shared" si="93"/>
        <v>100</v>
      </c>
      <c r="O184" s="148"/>
      <c r="P184" s="148"/>
      <c r="Q184" s="148"/>
    </row>
    <row r="185" spans="1:17" s="1" customFormat="1" ht="11.45" customHeight="1">
      <c r="A185" s="190"/>
      <c r="B185" s="193" t="s">
        <v>29</v>
      </c>
      <c r="C185" s="20">
        <v>237</v>
      </c>
      <c r="D185" s="20">
        <v>700</v>
      </c>
      <c r="E185" s="20">
        <v>10</v>
      </c>
      <c r="F185" s="47">
        <f t="shared" si="93"/>
        <v>947</v>
      </c>
      <c r="O185" s="148"/>
      <c r="P185" s="148"/>
      <c r="Q185" s="148"/>
    </row>
    <row r="186" spans="1:17" s="1" customFormat="1" ht="11.45" customHeight="1">
      <c r="A186" s="190"/>
      <c r="B186" s="193"/>
      <c r="C186" s="29">
        <f>C185/F185*100</f>
        <v>25.026399155227029</v>
      </c>
      <c r="D186" s="29">
        <f>D185/F185*100</f>
        <v>73.917634635691655</v>
      </c>
      <c r="E186" s="30">
        <f>E185/F185*100</f>
        <v>1.0559662090813093</v>
      </c>
      <c r="F186" s="45">
        <f t="shared" si="93"/>
        <v>99.999999999999986</v>
      </c>
      <c r="O186" s="148"/>
      <c r="P186" s="148"/>
      <c r="Q186" s="148"/>
    </row>
    <row r="187" spans="1:17" s="1" customFormat="1" ht="11.45" customHeight="1">
      <c r="A187" s="190"/>
      <c r="B187" s="184" t="s">
        <v>30</v>
      </c>
      <c r="C187" s="20">
        <v>139</v>
      </c>
      <c r="D187" s="20">
        <v>268</v>
      </c>
      <c r="E187" s="20">
        <v>3</v>
      </c>
      <c r="F187" s="47">
        <f t="shared" si="93"/>
        <v>410</v>
      </c>
      <c r="O187" s="148"/>
      <c r="P187" s="148"/>
      <c r="Q187" s="148"/>
    </row>
    <row r="188" spans="1:17" s="1" customFormat="1" ht="11.45" customHeight="1">
      <c r="A188" s="190"/>
      <c r="B188" s="185"/>
      <c r="C188" s="25">
        <f>C187/F187*100</f>
        <v>33.902439024390247</v>
      </c>
      <c r="D188" s="25">
        <f>D187/F187*100</f>
        <v>65.365853658536594</v>
      </c>
      <c r="E188" s="26">
        <f>E187/F187*100</f>
        <v>0.73170731707317083</v>
      </c>
      <c r="F188" s="45">
        <f t="shared" si="93"/>
        <v>100.00000000000001</v>
      </c>
      <c r="O188" s="148"/>
      <c r="P188" s="148"/>
      <c r="Q188" s="148"/>
    </row>
    <row r="189" spans="1:17" s="1" customFormat="1" ht="11.45" customHeight="1">
      <c r="A189" s="190"/>
      <c r="B189" s="184" t="s">
        <v>42</v>
      </c>
      <c r="C189" s="20">
        <v>30</v>
      </c>
      <c r="D189" s="20">
        <v>97</v>
      </c>
      <c r="E189" s="20">
        <v>3</v>
      </c>
      <c r="F189" s="47">
        <f t="shared" si="93"/>
        <v>130</v>
      </c>
      <c r="O189" s="148"/>
      <c r="P189" s="148"/>
      <c r="Q189" s="148"/>
    </row>
    <row r="190" spans="1:17" s="1" customFormat="1" ht="11.45" customHeight="1">
      <c r="A190" s="190"/>
      <c r="B190" s="185"/>
      <c r="C190" s="29">
        <f>C189/F189*100</f>
        <v>23.076923076923077</v>
      </c>
      <c r="D190" s="29">
        <f>D189/F189*100</f>
        <v>74.615384615384613</v>
      </c>
      <c r="E190" s="30">
        <f>E189/F189*100</f>
        <v>2.3076923076923079</v>
      </c>
      <c r="F190" s="45">
        <f t="shared" si="93"/>
        <v>100</v>
      </c>
      <c r="O190" s="148"/>
      <c r="P190" s="148"/>
      <c r="Q190" s="148"/>
    </row>
    <row r="191" spans="1:17" s="1" customFormat="1" ht="11.45" customHeight="1">
      <c r="A191" s="190"/>
      <c r="B191" s="193" t="s">
        <v>24</v>
      </c>
      <c r="C191" s="20">
        <v>2</v>
      </c>
      <c r="D191" s="20">
        <v>24</v>
      </c>
      <c r="E191" s="20">
        <v>32</v>
      </c>
      <c r="F191" s="47">
        <f t="shared" si="93"/>
        <v>58</v>
      </c>
      <c r="O191" s="148"/>
      <c r="P191" s="148"/>
      <c r="Q191" s="148"/>
    </row>
    <row r="192" spans="1:17" s="1" customFormat="1" ht="11.45" customHeight="1" thickBot="1">
      <c r="A192" s="191"/>
      <c r="B192" s="194"/>
      <c r="C192" s="12">
        <f>C191/F191*100</f>
        <v>3.4482758620689653</v>
      </c>
      <c r="D192" s="12">
        <f>D191/F191*100</f>
        <v>41.379310344827587</v>
      </c>
      <c r="E192" s="13">
        <f>E191/F191*100</f>
        <v>55.172413793103445</v>
      </c>
      <c r="F192" s="51">
        <f t="shared" si="93"/>
        <v>100</v>
      </c>
      <c r="O192" s="148"/>
      <c r="P192" s="148"/>
      <c r="Q192" s="148"/>
    </row>
    <row r="193" spans="1:18" s="1" customFormat="1" ht="11.25" customHeight="1">
      <c r="A193" s="40"/>
      <c r="B193" s="41"/>
      <c r="C193" s="42"/>
      <c r="D193" s="42"/>
      <c r="E193" s="42"/>
      <c r="F193" s="42"/>
      <c r="O193" s="148"/>
      <c r="P193" s="148"/>
      <c r="Q193" s="148"/>
    </row>
    <row r="194" spans="1:18" s="1" customFormat="1" ht="11.25" customHeight="1">
      <c r="A194" s="40"/>
      <c r="B194" s="41"/>
      <c r="C194" s="42"/>
      <c r="D194" s="42"/>
      <c r="E194" s="42"/>
      <c r="F194" s="42"/>
      <c r="O194" s="148"/>
      <c r="P194" s="148"/>
      <c r="Q194" s="148"/>
    </row>
    <row r="195" spans="1:18" s="3" customFormat="1" ht="29.25" customHeight="1" thickBot="1">
      <c r="A195" s="196" t="s">
        <v>292</v>
      </c>
      <c r="B195" s="196"/>
      <c r="C195" s="196"/>
      <c r="D195" s="196"/>
      <c r="E195" s="196"/>
      <c r="F195" s="196"/>
      <c r="G195" s="196"/>
      <c r="H195" s="196"/>
      <c r="I195" s="196"/>
      <c r="J195" s="196"/>
      <c r="K195" s="196"/>
      <c r="L195" s="196"/>
      <c r="M195" s="1"/>
      <c r="N195" s="1"/>
      <c r="O195" s="148"/>
      <c r="P195" s="148"/>
      <c r="Q195" s="148"/>
      <c r="R195" s="1"/>
    </row>
    <row r="196" spans="1:18" s="6" customFormat="1" ht="60" customHeight="1" thickBot="1">
      <c r="A196" s="197" t="s">
        <v>33</v>
      </c>
      <c r="B196" s="198"/>
      <c r="C196" s="103" t="s">
        <v>145</v>
      </c>
      <c r="D196" s="103" t="s">
        <v>146</v>
      </c>
      <c r="E196" s="104" t="s">
        <v>147</v>
      </c>
      <c r="F196" s="105" t="s">
        <v>4</v>
      </c>
    </row>
    <row r="197" spans="1:18" s="55" customFormat="1" ht="11.25" customHeight="1">
      <c r="A197" s="199" t="s">
        <v>22</v>
      </c>
      <c r="B197" s="200"/>
      <c r="C197" s="7">
        <v>700</v>
      </c>
      <c r="D197" s="7">
        <v>1437</v>
      </c>
      <c r="E197" s="61">
        <v>46</v>
      </c>
      <c r="F197" s="44">
        <f t="shared" ref="F197:F256" si="94">SUM(C197:E197)</f>
        <v>2183</v>
      </c>
      <c r="O197" s="147"/>
      <c r="P197" s="147"/>
      <c r="Q197" s="147"/>
    </row>
    <row r="198" spans="1:18" s="55" customFormat="1" ht="11.25" customHeight="1" thickBot="1">
      <c r="A198" s="201"/>
      <c r="B198" s="202"/>
      <c r="C198" s="56">
        <f>C197/F197*100</f>
        <v>32.065964269354104</v>
      </c>
      <c r="D198" s="56">
        <f>D197/F197*100</f>
        <v>65.826843792945482</v>
      </c>
      <c r="E198" s="59">
        <f>E197/F197*100</f>
        <v>2.1071919377004122</v>
      </c>
      <c r="F198" s="51">
        <f t="shared" si="94"/>
        <v>100</v>
      </c>
      <c r="O198" s="147"/>
      <c r="P198" s="147"/>
      <c r="Q198" s="147"/>
    </row>
    <row r="199" spans="1:18" s="55" customFormat="1" ht="11.45" customHeight="1">
      <c r="A199" s="189" t="s">
        <v>48</v>
      </c>
      <c r="B199" s="192" t="s">
        <v>19</v>
      </c>
      <c r="C199" s="20">
        <v>508</v>
      </c>
      <c r="D199" s="20">
        <v>922</v>
      </c>
      <c r="E199" s="20">
        <v>29</v>
      </c>
      <c r="F199" s="44">
        <f t="shared" si="94"/>
        <v>1459</v>
      </c>
      <c r="O199" s="147"/>
      <c r="P199" s="147"/>
      <c r="Q199" s="147"/>
    </row>
    <row r="200" spans="1:18" s="55" customFormat="1" ht="11.45" customHeight="1">
      <c r="A200" s="190"/>
      <c r="B200" s="185"/>
      <c r="C200" s="29">
        <f>C199/F199*100</f>
        <v>34.818368745716242</v>
      </c>
      <c r="D200" s="29">
        <f>D199/F199*100</f>
        <v>63.193968471555863</v>
      </c>
      <c r="E200" s="30">
        <f>E199/F199*100</f>
        <v>1.9876627827278959</v>
      </c>
      <c r="F200" s="45">
        <f>SUM(C200:E200)</f>
        <v>100</v>
      </c>
      <c r="O200" s="147"/>
      <c r="P200" s="147"/>
      <c r="Q200" s="147"/>
    </row>
    <row r="201" spans="1:18" s="55" customFormat="1" ht="11.45" customHeight="1">
      <c r="A201" s="190"/>
      <c r="B201" s="193" t="s">
        <v>20</v>
      </c>
      <c r="C201" s="20">
        <v>134</v>
      </c>
      <c r="D201" s="20">
        <v>335</v>
      </c>
      <c r="E201" s="20">
        <v>15</v>
      </c>
      <c r="F201" s="47">
        <f t="shared" si="94"/>
        <v>484</v>
      </c>
      <c r="O201" s="147"/>
      <c r="P201" s="147"/>
      <c r="Q201" s="147"/>
    </row>
    <row r="202" spans="1:18" s="55" customFormat="1" ht="11.45" customHeight="1">
      <c r="A202" s="190"/>
      <c r="B202" s="193"/>
      <c r="C202" s="25">
        <f>C201/F201*100</f>
        <v>27.685950413223143</v>
      </c>
      <c r="D202" s="25">
        <f>D201/F201*100</f>
        <v>69.214876033057848</v>
      </c>
      <c r="E202" s="26">
        <f>E201/F201*100</f>
        <v>3.0991735537190084</v>
      </c>
      <c r="F202" s="45">
        <f t="shared" si="94"/>
        <v>100</v>
      </c>
      <c r="O202" s="147"/>
      <c r="P202" s="147"/>
      <c r="Q202" s="147"/>
    </row>
    <row r="203" spans="1:18" s="55" customFormat="1" ht="11.45" customHeight="1">
      <c r="A203" s="190"/>
      <c r="B203" s="184" t="s">
        <v>49</v>
      </c>
      <c r="C203" s="20">
        <v>37</v>
      </c>
      <c r="D203" s="20">
        <v>128</v>
      </c>
      <c r="E203" s="20">
        <v>2</v>
      </c>
      <c r="F203" s="47">
        <f t="shared" si="94"/>
        <v>167</v>
      </c>
      <c r="O203" s="147"/>
      <c r="P203" s="147"/>
      <c r="Q203" s="147"/>
    </row>
    <row r="204" spans="1:18" s="55" customFormat="1" ht="11.45" customHeight="1">
      <c r="A204" s="190"/>
      <c r="B204" s="185"/>
      <c r="C204" s="29">
        <f>C203/F203*100</f>
        <v>22.155688622754489</v>
      </c>
      <c r="D204" s="29">
        <f>D203/F203*100</f>
        <v>76.646706586826355</v>
      </c>
      <c r="E204" s="30">
        <f>E203/F203*100</f>
        <v>1.1976047904191618</v>
      </c>
      <c r="F204" s="45">
        <f t="shared" si="94"/>
        <v>100.00000000000001</v>
      </c>
      <c r="O204" s="147"/>
      <c r="P204" s="147"/>
      <c r="Q204" s="147"/>
    </row>
    <row r="205" spans="1:18" s="55" customFormat="1" ht="11.45" customHeight="1">
      <c r="A205" s="190"/>
      <c r="B205" s="193" t="s">
        <v>50</v>
      </c>
      <c r="C205" s="20">
        <v>21</v>
      </c>
      <c r="D205" s="20">
        <v>52</v>
      </c>
      <c r="E205" s="20">
        <v>0</v>
      </c>
      <c r="F205" s="47">
        <f t="shared" si="94"/>
        <v>73</v>
      </c>
      <c r="O205" s="147"/>
      <c r="P205" s="147"/>
      <c r="Q205" s="147"/>
    </row>
    <row r="206" spans="1:18" s="55" customFormat="1" ht="11.45" customHeight="1" thickBot="1">
      <c r="A206" s="190"/>
      <c r="B206" s="193"/>
      <c r="C206" s="50">
        <f>C205/F205*100</f>
        <v>28.767123287671232</v>
      </c>
      <c r="D206" s="50">
        <f>D205/F205*100</f>
        <v>71.232876712328761</v>
      </c>
      <c r="E206" s="64">
        <f>E205/F205*100</f>
        <v>0</v>
      </c>
      <c r="F206" s="51">
        <f t="shared" si="94"/>
        <v>100</v>
      </c>
      <c r="O206" s="147"/>
      <c r="P206" s="147"/>
      <c r="Q206" s="147"/>
    </row>
    <row r="207" spans="1:18" s="55" customFormat="1" ht="11.45" customHeight="1">
      <c r="A207" s="189" t="s">
        <v>51</v>
      </c>
      <c r="B207" s="192" t="s">
        <v>1</v>
      </c>
      <c r="C207" s="20">
        <v>327</v>
      </c>
      <c r="D207" s="20">
        <v>633</v>
      </c>
      <c r="E207" s="20">
        <v>8</v>
      </c>
      <c r="F207" s="44">
        <f t="shared" si="94"/>
        <v>968</v>
      </c>
      <c r="O207" s="147"/>
      <c r="P207" s="147"/>
      <c r="Q207" s="147"/>
    </row>
    <row r="208" spans="1:18" s="55" customFormat="1" ht="11.45" customHeight="1">
      <c r="A208" s="190"/>
      <c r="B208" s="185"/>
      <c r="C208" s="25">
        <f>C207/F207*100</f>
        <v>33.780991735537192</v>
      </c>
      <c r="D208" s="25">
        <f>D207/F207*100</f>
        <v>65.392561983471069</v>
      </c>
      <c r="E208" s="26">
        <f>E207/F207*100</f>
        <v>0.82644628099173556</v>
      </c>
      <c r="F208" s="45">
        <f t="shared" si="94"/>
        <v>99.999999999999986</v>
      </c>
      <c r="O208" s="147"/>
      <c r="P208" s="147"/>
      <c r="Q208" s="147"/>
    </row>
    <row r="209" spans="1:17" s="55" customFormat="1" ht="11.45" customHeight="1">
      <c r="A209" s="190"/>
      <c r="B209" s="193" t="s">
        <v>2</v>
      </c>
      <c r="C209" s="20">
        <v>369</v>
      </c>
      <c r="D209" s="20">
        <v>799</v>
      </c>
      <c r="E209" s="20">
        <v>9</v>
      </c>
      <c r="F209" s="47">
        <f t="shared" si="94"/>
        <v>1177</v>
      </c>
      <c r="O209" s="147"/>
      <c r="P209" s="147"/>
      <c r="Q209" s="147"/>
    </row>
    <row r="210" spans="1:17" s="55" customFormat="1" ht="11.45" customHeight="1">
      <c r="A210" s="190"/>
      <c r="B210" s="193"/>
      <c r="C210" s="29">
        <f>C209/F209*100</f>
        <v>31.350892098555651</v>
      </c>
      <c r="D210" s="29">
        <f>D209/F209*100</f>
        <v>67.884451996601527</v>
      </c>
      <c r="E210" s="30">
        <f>E209/F209*100</f>
        <v>0.76465590484282076</v>
      </c>
      <c r="F210" s="45">
        <f t="shared" si="94"/>
        <v>100</v>
      </c>
      <c r="O210" s="147"/>
      <c r="P210" s="147"/>
      <c r="Q210" s="147"/>
    </row>
    <row r="211" spans="1:17" s="55" customFormat="1" ht="11.45" customHeight="1">
      <c r="A211" s="190"/>
      <c r="B211" s="184" t="s">
        <v>5</v>
      </c>
      <c r="C211" s="20">
        <v>4</v>
      </c>
      <c r="D211" s="20">
        <v>5</v>
      </c>
      <c r="E211" s="20">
        <v>29</v>
      </c>
      <c r="F211" s="47">
        <f t="shared" si="94"/>
        <v>38</v>
      </c>
      <c r="O211" s="147"/>
      <c r="P211" s="147"/>
      <c r="Q211" s="147"/>
    </row>
    <row r="212" spans="1:17" s="55" customFormat="1" ht="11.45" customHeight="1" thickBot="1">
      <c r="A212" s="191"/>
      <c r="B212" s="194"/>
      <c r="C212" s="33">
        <f>C211/F211*100</f>
        <v>10.526315789473683</v>
      </c>
      <c r="D212" s="33">
        <f>D211/F211*100</f>
        <v>13.157894736842104</v>
      </c>
      <c r="E212" s="34">
        <f>E211/F211*100</f>
        <v>76.31578947368422</v>
      </c>
      <c r="F212" s="51">
        <f t="shared" si="94"/>
        <v>100</v>
      </c>
      <c r="O212" s="147"/>
      <c r="P212" s="147"/>
      <c r="Q212" s="147"/>
    </row>
    <row r="213" spans="1:17" s="55" customFormat="1" ht="11.45" customHeight="1">
      <c r="A213" s="189" t="s">
        <v>52</v>
      </c>
      <c r="B213" s="192" t="s">
        <v>6</v>
      </c>
      <c r="C213" s="20">
        <v>37</v>
      </c>
      <c r="D213" s="20">
        <v>26</v>
      </c>
      <c r="E213" s="20">
        <v>1</v>
      </c>
      <c r="F213" s="44">
        <f t="shared" si="94"/>
        <v>64</v>
      </c>
      <c r="O213" s="147"/>
      <c r="P213" s="147"/>
      <c r="Q213" s="147"/>
    </row>
    <row r="214" spans="1:17" s="55" customFormat="1" ht="11.45" customHeight="1">
      <c r="A214" s="190"/>
      <c r="B214" s="193"/>
      <c r="C214" s="29">
        <f>C213/F213*100</f>
        <v>57.8125</v>
      </c>
      <c r="D214" s="29">
        <f>D213/F213*100</f>
        <v>40.625</v>
      </c>
      <c r="E214" s="30">
        <f>E213/F213*100</f>
        <v>1.5625</v>
      </c>
      <c r="F214" s="45">
        <f t="shared" si="94"/>
        <v>100</v>
      </c>
      <c r="O214" s="147"/>
      <c r="P214" s="147"/>
      <c r="Q214" s="147"/>
    </row>
    <row r="215" spans="1:17" s="55" customFormat="1" ht="11.45" customHeight="1">
      <c r="A215" s="190"/>
      <c r="B215" s="184" t="s">
        <v>7</v>
      </c>
      <c r="C215" s="20">
        <v>67</v>
      </c>
      <c r="D215" s="20">
        <v>118</v>
      </c>
      <c r="E215" s="20">
        <v>0</v>
      </c>
      <c r="F215" s="47">
        <f t="shared" si="94"/>
        <v>185</v>
      </c>
      <c r="O215" s="147"/>
      <c r="P215" s="147"/>
      <c r="Q215" s="147"/>
    </row>
    <row r="216" spans="1:17" s="55" customFormat="1" ht="11.45" customHeight="1">
      <c r="A216" s="190"/>
      <c r="B216" s="185"/>
      <c r="C216" s="25">
        <f>C215/F215*100</f>
        <v>36.216216216216218</v>
      </c>
      <c r="D216" s="25">
        <f>D215/F215*100</f>
        <v>63.78378378378379</v>
      </c>
      <c r="E216" s="26">
        <f>E215/F215*100</f>
        <v>0</v>
      </c>
      <c r="F216" s="45">
        <f t="shared" si="94"/>
        <v>100</v>
      </c>
      <c r="O216" s="147"/>
      <c r="P216" s="147"/>
      <c r="Q216" s="147"/>
    </row>
    <row r="217" spans="1:17" s="55" customFormat="1" ht="11.45" customHeight="1">
      <c r="A217" s="190"/>
      <c r="B217" s="193" t="s">
        <v>8</v>
      </c>
      <c r="C217" s="20">
        <v>78</v>
      </c>
      <c r="D217" s="20">
        <v>168</v>
      </c>
      <c r="E217" s="20">
        <v>1</v>
      </c>
      <c r="F217" s="47">
        <f t="shared" si="94"/>
        <v>247</v>
      </c>
      <c r="O217" s="147"/>
      <c r="P217" s="147"/>
      <c r="Q217" s="147"/>
    </row>
    <row r="218" spans="1:17" s="55" customFormat="1" ht="11.45" customHeight="1">
      <c r="A218" s="190"/>
      <c r="B218" s="193"/>
      <c r="C218" s="29">
        <f>C217/F217*100</f>
        <v>31.578947368421051</v>
      </c>
      <c r="D218" s="29">
        <f>D217/F217*100</f>
        <v>68.016194331983797</v>
      </c>
      <c r="E218" s="30">
        <f>E217/F217*100</f>
        <v>0.40485829959514169</v>
      </c>
      <c r="F218" s="45">
        <f t="shared" si="94"/>
        <v>100</v>
      </c>
      <c r="O218" s="147"/>
      <c r="P218" s="147"/>
      <c r="Q218" s="147"/>
    </row>
    <row r="219" spans="1:17" s="55" customFormat="1" ht="11.45" customHeight="1">
      <c r="A219" s="190"/>
      <c r="B219" s="184" t="s">
        <v>9</v>
      </c>
      <c r="C219" s="20">
        <v>122</v>
      </c>
      <c r="D219" s="20">
        <v>192</v>
      </c>
      <c r="E219" s="20">
        <v>1</v>
      </c>
      <c r="F219" s="47">
        <f t="shared" si="94"/>
        <v>315</v>
      </c>
      <c r="O219" s="147"/>
      <c r="P219" s="147"/>
      <c r="Q219" s="147"/>
    </row>
    <row r="220" spans="1:17" s="55" customFormat="1" ht="11.45" customHeight="1">
      <c r="A220" s="190"/>
      <c r="B220" s="185"/>
      <c r="C220" s="25">
        <f>C219/F219*100</f>
        <v>38.730158730158735</v>
      </c>
      <c r="D220" s="25">
        <f>D219/F219*100</f>
        <v>60.952380952380956</v>
      </c>
      <c r="E220" s="26">
        <f>E219/F219*100</f>
        <v>0.31746031746031744</v>
      </c>
      <c r="F220" s="45">
        <f t="shared" si="94"/>
        <v>100.00000000000001</v>
      </c>
      <c r="O220" s="147"/>
      <c r="P220" s="147"/>
      <c r="Q220" s="147"/>
    </row>
    <row r="221" spans="1:17" s="55" customFormat="1" ht="11.45" customHeight="1">
      <c r="A221" s="190"/>
      <c r="B221" s="193" t="s">
        <v>10</v>
      </c>
      <c r="C221" s="20">
        <v>103</v>
      </c>
      <c r="D221" s="20">
        <v>261</v>
      </c>
      <c r="E221" s="20">
        <v>3</v>
      </c>
      <c r="F221" s="47">
        <f t="shared" si="94"/>
        <v>367</v>
      </c>
      <c r="O221" s="147"/>
      <c r="P221" s="147"/>
      <c r="Q221" s="147"/>
    </row>
    <row r="222" spans="1:17" s="55" customFormat="1" ht="11.45" customHeight="1">
      <c r="A222" s="190"/>
      <c r="B222" s="193"/>
      <c r="C222" s="29">
        <f>C221/F221*100</f>
        <v>28.065395095367844</v>
      </c>
      <c r="D222" s="29">
        <f>D221/F221*100</f>
        <v>71.117166212534059</v>
      </c>
      <c r="E222" s="30">
        <f>E221/F221*100</f>
        <v>0.81743869209809261</v>
      </c>
      <c r="F222" s="45">
        <f t="shared" si="94"/>
        <v>100</v>
      </c>
      <c r="O222" s="147"/>
      <c r="P222" s="147"/>
      <c r="Q222" s="147"/>
    </row>
    <row r="223" spans="1:17" s="55" customFormat="1" ht="11.45" customHeight="1">
      <c r="A223" s="190"/>
      <c r="B223" s="184" t="s">
        <v>11</v>
      </c>
      <c r="C223" s="20">
        <f>61+63</f>
        <v>124</v>
      </c>
      <c r="D223" s="20">
        <f>135+134</f>
        <v>269</v>
      </c>
      <c r="E223" s="20">
        <v>1</v>
      </c>
      <c r="F223" s="47">
        <f t="shared" si="94"/>
        <v>394</v>
      </c>
      <c r="O223" s="147"/>
      <c r="P223" s="147"/>
      <c r="Q223" s="147"/>
    </row>
    <row r="224" spans="1:17" s="55" customFormat="1" ht="11.45" customHeight="1">
      <c r="A224" s="190"/>
      <c r="B224" s="185"/>
      <c r="C224" s="25">
        <f>C223/F223*100</f>
        <v>31.472081218274113</v>
      </c>
      <c r="D224" s="25">
        <f>D223/F223*100</f>
        <v>68.274111675126903</v>
      </c>
      <c r="E224" s="26">
        <f>E223/F223*100</f>
        <v>0.25380710659898476</v>
      </c>
      <c r="F224" s="45">
        <f t="shared" si="94"/>
        <v>100</v>
      </c>
      <c r="O224" s="147"/>
      <c r="P224" s="147"/>
      <c r="Q224" s="147"/>
    </row>
    <row r="225" spans="1:17" s="55" customFormat="1" ht="11.45" customHeight="1">
      <c r="A225" s="190"/>
      <c r="B225" s="193" t="s">
        <v>12</v>
      </c>
      <c r="C225" s="20">
        <v>169</v>
      </c>
      <c r="D225" s="20">
        <v>402</v>
      </c>
      <c r="E225" s="20">
        <v>11</v>
      </c>
      <c r="F225" s="47">
        <f t="shared" si="94"/>
        <v>582</v>
      </c>
      <c r="O225" s="147"/>
      <c r="P225" s="147"/>
      <c r="Q225" s="147"/>
    </row>
    <row r="226" spans="1:17" s="55" customFormat="1" ht="11.45" customHeight="1">
      <c r="A226" s="190"/>
      <c r="B226" s="193"/>
      <c r="C226" s="29">
        <f>C225/F225*100</f>
        <v>29.037800687285227</v>
      </c>
      <c r="D226" s="29">
        <f>D225/F225*100</f>
        <v>69.072164948453604</v>
      </c>
      <c r="E226" s="30">
        <f>E225/F225*100</f>
        <v>1.8900343642611683</v>
      </c>
      <c r="F226" s="45">
        <f t="shared" si="94"/>
        <v>100</v>
      </c>
      <c r="O226" s="147"/>
      <c r="P226" s="147"/>
      <c r="Q226" s="147"/>
    </row>
    <row r="227" spans="1:17" s="55" customFormat="1" ht="11.45" customHeight="1">
      <c r="A227" s="190"/>
      <c r="B227" s="184" t="s">
        <v>24</v>
      </c>
      <c r="C227" s="20">
        <v>0</v>
      </c>
      <c r="D227" s="20">
        <v>1</v>
      </c>
      <c r="E227" s="20">
        <v>28</v>
      </c>
      <c r="F227" s="47">
        <f t="shared" si="94"/>
        <v>29</v>
      </c>
      <c r="O227" s="147"/>
      <c r="P227" s="147"/>
      <c r="Q227" s="147"/>
    </row>
    <row r="228" spans="1:17" s="55" customFormat="1" ht="11.45" customHeight="1" thickBot="1">
      <c r="A228" s="191"/>
      <c r="B228" s="194"/>
      <c r="C228" s="33">
        <f>C227/F227*100</f>
        <v>0</v>
      </c>
      <c r="D228" s="33">
        <f>D227/F227*100</f>
        <v>3.4482758620689653</v>
      </c>
      <c r="E228" s="34">
        <f>E227/F227*100</f>
        <v>96.551724137931032</v>
      </c>
      <c r="F228" s="51">
        <f t="shared" si="94"/>
        <v>100</v>
      </c>
      <c r="O228" s="148"/>
      <c r="P228" s="148"/>
      <c r="Q228" s="148"/>
    </row>
    <row r="229" spans="1:17" s="55" customFormat="1" ht="11.45" customHeight="1" thickBot="1">
      <c r="A229" s="211" t="s">
        <v>53</v>
      </c>
      <c r="B229" s="192" t="s">
        <v>23</v>
      </c>
      <c r="C229" s="142">
        <v>61</v>
      </c>
      <c r="D229" s="142">
        <v>154</v>
      </c>
      <c r="E229" s="143">
        <v>1</v>
      </c>
      <c r="F229" s="44">
        <f t="shared" si="94"/>
        <v>216</v>
      </c>
      <c r="O229" s="148"/>
      <c r="P229" s="148"/>
      <c r="Q229" s="148"/>
    </row>
    <row r="230" spans="1:17" s="55" customFormat="1" ht="11.45" customHeight="1" thickTop="1" thickBot="1">
      <c r="A230" s="212"/>
      <c r="B230" s="193"/>
      <c r="C230" s="92">
        <f>C229/F229*100</f>
        <v>28.240740740740737</v>
      </c>
      <c r="D230" s="92">
        <f>D229/F229*100</f>
        <v>71.296296296296291</v>
      </c>
      <c r="E230" s="141">
        <f>E229/F229*100</f>
        <v>0.46296296296296291</v>
      </c>
      <c r="F230" s="45">
        <f t="shared" si="94"/>
        <v>99.999999999999986</v>
      </c>
      <c r="O230" s="148"/>
      <c r="P230" s="148"/>
      <c r="Q230" s="148"/>
    </row>
    <row r="231" spans="1:17" s="55" customFormat="1" ht="11.45" customHeight="1" thickTop="1" thickBot="1">
      <c r="A231" s="212"/>
      <c r="B231" s="184" t="s">
        <v>3</v>
      </c>
      <c r="C231" s="144">
        <v>57</v>
      </c>
      <c r="D231" s="144">
        <v>85</v>
      </c>
      <c r="E231" s="145">
        <v>1</v>
      </c>
      <c r="F231" s="47">
        <f t="shared" si="94"/>
        <v>143</v>
      </c>
      <c r="O231" s="148"/>
      <c r="P231" s="148"/>
      <c r="Q231" s="148"/>
    </row>
    <row r="232" spans="1:17" s="55" customFormat="1" ht="11.45" customHeight="1" thickTop="1" thickBot="1">
      <c r="A232" s="212"/>
      <c r="B232" s="185"/>
      <c r="C232" s="92">
        <f>C231/F231*100</f>
        <v>39.86013986013986</v>
      </c>
      <c r="D232" s="92">
        <f>D231/F231*100</f>
        <v>59.44055944055944</v>
      </c>
      <c r="E232" s="141">
        <f>E231/F231*100</f>
        <v>0.69930069930069927</v>
      </c>
      <c r="F232" s="45">
        <f t="shared" si="94"/>
        <v>100</v>
      </c>
      <c r="O232" s="148"/>
      <c r="P232" s="148"/>
      <c r="Q232" s="148"/>
    </row>
    <row r="233" spans="1:17" s="55" customFormat="1" ht="11.45" customHeight="1" thickTop="1" thickBot="1">
      <c r="A233" s="212"/>
      <c r="B233" s="193" t="s">
        <v>13</v>
      </c>
      <c r="C233" s="144">
        <v>290</v>
      </c>
      <c r="D233" s="144">
        <v>609</v>
      </c>
      <c r="E233" s="145">
        <v>4</v>
      </c>
      <c r="F233" s="47">
        <f t="shared" si="94"/>
        <v>903</v>
      </c>
      <c r="O233" s="148"/>
      <c r="P233" s="148"/>
      <c r="Q233" s="148"/>
    </row>
    <row r="234" spans="1:17" s="55" customFormat="1" ht="11.45" customHeight="1" thickTop="1" thickBot="1">
      <c r="A234" s="212"/>
      <c r="B234" s="193"/>
      <c r="C234" s="92">
        <f>C233/F233*100</f>
        <v>32.115171650055366</v>
      </c>
      <c r="D234" s="92">
        <f>D233/F233*100</f>
        <v>67.441860465116278</v>
      </c>
      <c r="E234" s="141">
        <f>E233/F233*100</f>
        <v>0.44296788482834992</v>
      </c>
      <c r="F234" s="45">
        <f t="shared" si="94"/>
        <v>99.999999999999986</v>
      </c>
      <c r="O234" s="148"/>
      <c r="P234" s="148"/>
      <c r="Q234" s="148"/>
    </row>
    <row r="235" spans="1:17" s="55" customFormat="1" ht="11.45" customHeight="1" thickTop="1" thickBot="1">
      <c r="A235" s="212"/>
      <c r="B235" s="184" t="s">
        <v>14</v>
      </c>
      <c r="C235" s="20">
        <v>81</v>
      </c>
      <c r="D235" s="20">
        <v>115</v>
      </c>
      <c r="E235" s="36">
        <v>2</v>
      </c>
      <c r="F235" s="47">
        <f t="shared" si="94"/>
        <v>198</v>
      </c>
      <c r="O235" s="148"/>
      <c r="P235" s="148"/>
      <c r="Q235" s="148"/>
    </row>
    <row r="236" spans="1:17" s="55" customFormat="1" ht="11.45" customHeight="1" thickTop="1" thickBot="1">
      <c r="A236" s="212"/>
      <c r="B236" s="185"/>
      <c r="C236" s="29">
        <f>C235/F235*100</f>
        <v>40.909090909090914</v>
      </c>
      <c r="D236" s="29">
        <f>D235/F235*100</f>
        <v>58.080808080808076</v>
      </c>
      <c r="E236" s="146">
        <f>E235/F235*100</f>
        <v>1.0101010101010102</v>
      </c>
      <c r="F236" s="45">
        <f t="shared" si="94"/>
        <v>100</v>
      </c>
      <c r="O236" s="148"/>
      <c r="P236" s="148"/>
      <c r="Q236" s="148"/>
    </row>
    <row r="237" spans="1:17" s="55" customFormat="1" ht="11.45" customHeight="1" thickTop="1" thickBot="1">
      <c r="A237" s="212"/>
      <c r="B237" s="193" t="s">
        <v>25</v>
      </c>
      <c r="C237" s="20">
        <v>58</v>
      </c>
      <c r="D237" s="20">
        <v>34</v>
      </c>
      <c r="E237" s="20">
        <v>1</v>
      </c>
      <c r="F237" s="47">
        <f t="shared" si="94"/>
        <v>93</v>
      </c>
      <c r="O237" s="148"/>
      <c r="P237" s="148"/>
      <c r="Q237" s="148"/>
    </row>
    <row r="238" spans="1:17" s="55" customFormat="1" ht="11.45" customHeight="1" thickTop="1" thickBot="1">
      <c r="A238" s="212"/>
      <c r="B238" s="193"/>
      <c r="C238" s="29">
        <f>C237/F237*100</f>
        <v>62.365591397849464</v>
      </c>
      <c r="D238" s="29">
        <f>D237/F237*100</f>
        <v>36.55913978494624</v>
      </c>
      <c r="E238" s="30">
        <f>E237/F237*100</f>
        <v>1.0752688172043012</v>
      </c>
      <c r="F238" s="45">
        <f t="shared" si="94"/>
        <v>100.00000000000001</v>
      </c>
      <c r="O238" s="148"/>
      <c r="P238" s="148"/>
      <c r="Q238" s="148"/>
    </row>
    <row r="239" spans="1:17" s="1" customFormat="1" ht="11.45" customHeight="1" thickTop="1" thickBot="1">
      <c r="A239" s="212"/>
      <c r="B239" s="184" t="s">
        <v>26</v>
      </c>
      <c r="C239" s="20">
        <v>132</v>
      </c>
      <c r="D239" s="20">
        <v>359</v>
      </c>
      <c r="E239" s="20">
        <v>7</v>
      </c>
      <c r="F239" s="47">
        <f t="shared" si="94"/>
        <v>498</v>
      </c>
      <c r="O239" s="148"/>
      <c r="P239" s="148"/>
      <c r="Q239" s="148"/>
    </row>
    <row r="240" spans="1:17" s="1" customFormat="1" ht="11.45" customHeight="1" thickTop="1" thickBot="1">
      <c r="A240" s="212"/>
      <c r="B240" s="185"/>
      <c r="C240" s="25">
        <f>C239/F239*100</f>
        <v>26.506024096385545</v>
      </c>
      <c r="D240" s="25">
        <f>D239/F239*100</f>
        <v>72.088353413654616</v>
      </c>
      <c r="E240" s="26">
        <f>E239/F239*100</f>
        <v>1.4056224899598393</v>
      </c>
      <c r="F240" s="45">
        <f t="shared" si="94"/>
        <v>100</v>
      </c>
      <c r="O240" s="148"/>
      <c r="P240" s="148"/>
      <c r="Q240" s="148"/>
    </row>
    <row r="241" spans="1:17" s="1" customFormat="1" ht="11.45" customHeight="1" thickTop="1" thickBot="1">
      <c r="A241" s="212"/>
      <c r="B241" s="193" t="s">
        <v>0</v>
      </c>
      <c r="C241" s="20">
        <v>18</v>
      </c>
      <c r="D241" s="20">
        <v>65</v>
      </c>
      <c r="E241" s="20">
        <v>0</v>
      </c>
      <c r="F241" s="47">
        <f t="shared" si="94"/>
        <v>83</v>
      </c>
      <c r="O241" s="148"/>
      <c r="P241" s="148"/>
      <c r="Q241" s="148"/>
    </row>
    <row r="242" spans="1:17" s="1" customFormat="1" ht="11.45" customHeight="1" thickTop="1" thickBot="1">
      <c r="A242" s="212"/>
      <c r="B242" s="193"/>
      <c r="C242" s="29">
        <f>C241/F241*100</f>
        <v>21.686746987951807</v>
      </c>
      <c r="D242" s="29">
        <f>D241/F241*100</f>
        <v>78.313253012048193</v>
      </c>
      <c r="E242" s="30">
        <f>E241/F241*100</f>
        <v>0</v>
      </c>
      <c r="F242" s="45">
        <f t="shared" si="94"/>
        <v>100</v>
      </c>
      <c r="O242" s="148"/>
      <c r="P242" s="148"/>
      <c r="Q242" s="148"/>
    </row>
    <row r="243" spans="1:17" s="1" customFormat="1" ht="11.45" customHeight="1" thickTop="1" thickBot="1">
      <c r="A243" s="212"/>
      <c r="B243" s="184" t="s">
        <v>24</v>
      </c>
      <c r="C243" s="20">
        <v>3</v>
      </c>
      <c r="D243" s="20">
        <v>16</v>
      </c>
      <c r="E243" s="20">
        <v>30</v>
      </c>
      <c r="F243" s="47">
        <f t="shared" si="94"/>
        <v>49</v>
      </c>
      <c r="O243" s="148"/>
      <c r="P243" s="148"/>
      <c r="Q243" s="148"/>
    </row>
    <row r="244" spans="1:17" s="1" customFormat="1" ht="11.45" customHeight="1" thickTop="1" thickBot="1">
      <c r="A244" s="213"/>
      <c r="B244" s="194"/>
      <c r="C244" s="33">
        <f>C243/F243*100</f>
        <v>6.1224489795918364</v>
      </c>
      <c r="D244" s="33">
        <f>D243/F243*100</f>
        <v>32.653061224489797</v>
      </c>
      <c r="E244" s="34">
        <f>E243/F243*100</f>
        <v>61.224489795918366</v>
      </c>
      <c r="F244" s="51">
        <f t="shared" si="94"/>
        <v>100</v>
      </c>
      <c r="O244" s="148"/>
      <c r="P244" s="148"/>
      <c r="Q244" s="148"/>
    </row>
    <row r="245" spans="1:17" s="1" customFormat="1" ht="11.45" customHeight="1">
      <c r="A245" s="189" t="s">
        <v>21</v>
      </c>
      <c r="B245" s="192" t="s">
        <v>27</v>
      </c>
      <c r="C245" s="32">
        <v>99</v>
      </c>
      <c r="D245" s="32">
        <v>196</v>
      </c>
      <c r="E245" s="63">
        <v>1</v>
      </c>
      <c r="F245" s="44">
        <f t="shared" si="94"/>
        <v>296</v>
      </c>
      <c r="H245" s="147"/>
      <c r="I245" s="147"/>
      <c r="J245" s="148"/>
      <c r="O245" s="148"/>
      <c r="P245" s="148"/>
      <c r="Q245" s="148"/>
    </row>
    <row r="246" spans="1:17" s="1" customFormat="1" ht="11.45" customHeight="1">
      <c r="A246" s="190"/>
      <c r="B246" s="193"/>
      <c r="C246" s="92">
        <f>C245/F245*100</f>
        <v>33.445945945945951</v>
      </c>
      <c r="D246" s="92">
        <f>D245/F245*100</f>
        <v>66.21621621621621</v>
      </c>
      <c r="E246" s="141">
        <f>E245/F245*100</f>
        <v>0.33783783783783783</v>
      </c>
      <c r="F246" s="45">
        <f t="shared" si="94"/>
        <v>100</v>
      </c>
      <c r="O246" s="148"/>
      <c r="P246" s="148"/>
      <c r="Q246" s="148"/>
    </row>
    <row r="247" spans="1:17" s="1" customFormat="1" ht="11.45" customHeight="1">
      <c r="A247" s="190"/>
      <c r="B247" s="184" t="s">
        <v>28</v>
      </c>
      <c r="C247" s="20">
        <v>103</v>
      </c>
      <c r="D247" s="20">
        <v>237</v>
      </c>
      <c r="E247" s="36">
        <v>2</v>
      </c>
      <c r="F247" s="47">
        <f t="shared" si="94"/>
        <v>342</v>
      </c>
      <c r="H247" s="148"/>
      <c r="I247" s="148"/>
      <c r="J247" s="147"/>
      <c r="O247" s="147"/>
      <c r="P247" s="147"/>
      <c r="Q247" s="147"/>
    </row>
    <row r="248" spans="1:17" s="1" customFormat="1" ht="11.45" customHeight="1">
      <c r="A248" s="190"/>
      <c r="B248" s="185"/>
      <c r="C248" s="92">
        <f>C247/F247*100</f>
        <v>30.116959064327485</v>
      </c>
      <c r="D248" s="92">
        <f>D247/F247*100</f>
        <v>69.298245614035096</v>
      </c>
      <c r="E248" s="141">
        <f>E247/F247*100</f>
        <v>0.58479532163742687</v>
      </c>
      <c r="F248" s="45">
        <f t="shared" si="94"/>
        <v>100.00000000000001</v>
      </c>
      <c r="O248" s="147"/>
      <c r="P248" s="147"/>
      <c r="Q248" s="147"/>
    </row>
    <row r="249" spans="1:17" s="1" customFormat="1" ht="11.45" customHeight="1">
      <c r="A249" s="190"/>
      <c r="B249" s="193" t="s">
        <v>29</v>
      </c>
      <c r="C249" s="152">
        <v>315</v>
      </c>
      <c r="D249" s="152">
        <v>627</v>
      </c>
      <c r="E249" s="153">
        <v>5</v>
      </c>
      <c r="F249" s="47">
        <f t="shared" si="94"/>
        <v>947</v>
      </c>
      <c r="O249" s="147"/>
      <c r="P249" s="147"/>
      <c r="Q249" s="147"/>
    </row>
    <row r="250" spans="1:17" s="1" customFormat="1" ht="11.45" customHeight="1">
      <c r="A250" s="190"/>
      <c r="B250" s="193"/>
      <c r="C250" s="92">
        <f>C249/F249*100</f>
        <v>33.262935586061246</v>
      </c>
      <c r="D250" s="92">
        <f>D249/F249*100</f>
        <v>66.209081309398101</v>
      </c>
      <c r="E250" s="141">
        <f>E249/F249*100</f>
        <v>0.52798310454065467</v>
      </c>
      <c r="F250" s="45">
        <f t="shared" si="94"/>
        <v>100</v>
      </c>
      <c r="O250" s="147"/>
      <c r="P250" s="147"/>
      <c r="Q250" s="147"/>
    </row>
    <row r="251" spans="1:17" s="1" customFormat="1" ht="11.45" customHeight="1">
      <c r="A251" s="190"/>
      <c r="B251" s="184" t="s">
        <v>30</v>
      </c>
      <c r="C251" s="152">
        <v>137</v>
      </c>
      <c r="D251" s="152">
        <v>268</v>
      </c>
      <c r="E251" s="153">
        <v>5</v>
      </c>
      <c r="F251" s="47">
        <f t="shared" si="94"/>
        <v>410</v>
      </c>
      <c r="O251" s="147"/>
      <c r="P251" s="147"/>
      <c r="Q251" s="147"/>
    </row>
    <row r="252" spans="1:17" s="1" customFormat="1" ht="11.45" customHeight="1">
      <c r="A252" s="190"/>
      <c r="B252" s="185"/>
      <c r="C252" s="92">
        <f>C251/F251*100</f>
        <v>33.414634146341463</v>
      </c>
      <c r="D252" s="92">
        <f>D251/F251*100</f>
        <v>65.365853658536594</v>
      </c>
      <c r="E252" s="141">
        <f>E251/F251*100</f>
        <v>1.2195121951219512</v>
      </c>
      <c r="F252" s="45">
        <f t="shared" si="94"/>
        <v>100</v>
      </c>
      <c r="O252" s="147"/>
      <c r="P252" s="147"/>
      <c r="Q252" s="147"/>
    </row>
    <row r="253" spans="1:17" s="1" customFormat="1" ht="11.45" customHeight="1">
      <c r="A253" s="190"/>
      <c r="B253" s="184" t="s">
        <v>42</v>
      </c>
      <c r="C253" s="152">
        <v>39</v>
      </c>
      <c r="D253" s="152">
        <v>89</v>
      </c>
      <c r="E253" s="154">
        <v>2</v>
      </c>
      <c r="F253" s="47">
        <f t="shared" si="94"/>
        <v>130</v>
      </c>
      <c r="O253" s="147"/>
      <c r="P253" s="147"/>
      <c r="Q253" s="147"/>
    </row>
    <row r="254" spans="1:17" s="1" customFormat="1" ht="11.45" customHeight="1">
      <c r="A254" s="190"/>
      <c r="B254" s="185"/>
      <c r="C254" s="92">
        <f>C253/F253*100</f>
        <v>30</v>
      </c>
      <c r="D254" s="92">
        <f>D253/F253*100</f>
        <v>68.461538461538467</v>
      </c>
      <c r="E254" s="141">
        <f>E253/F253*100</f>
        <v>1.5384615384615385</v>
      </c>
      <c r="F254" s="45">
        <f t="shared" si="94"/>
        <v>100</v>
      </c>
      <c r="O254" s="147"/>
      <c r="P254" s="147"/>
      <c r="Q254" s="147"/>
    </row>
    <row r="255" spans="1:17" s="1" customFormat="1" ht="11.45" customHeight="1">
      <c r="A255" s="190"/>
      <c r="B255" s="193" t="s">
        <v>24</v>
      </c>
      <c r="C255" s="155">
        <v>7</v>
      </c>
      <c r="D255" s="155">
        <v>20</v>
      </c>
      <c r="E255" s="153">
        <v>31</v>
      </c>
      <c r="F255" s="47">
        <f t="shared" si="94"/>
        <v>58</v>
      </c>
      <c r="O255" s="147"/>
      <c r="P255" s="147"/>
      <c r="Q255" s="147"/>
    </row>
    <row r="256" spans="1:17" s="1" customFormat="1" ht="11.45" customHeight="1" thickBot="1">
      <c r="A256" s="191"/>
      <c r="B256" s="194"/>
      <c r="C256" s="56">
        <f>C255/F255*100</f>
        <v>12.068965517241379</v>
      </c>
      <c r="D256" s="56">
        <f>D255/F255*100</f>
        <v>34.482758620689658</v>
      </c>
      <c r="E256" s="156">
        <f>E255/F255*100</f>
        <v>53.448275862068961</v>
      </c>
      <c r="F256" s="51">
        <f t="shared" si="94"/>
        <v>100</v>
      </c>
      <c r="O256" s="147"/>
      <c r="P256" s="147"/>
      <c r="Q256" s="147"/>
    </row>
    <row r="257" spans="1:18" s="1" customFormat="1" ht="11.25" customHeight="1">
      <c r="A257" s="40"/>
      <c r="B257" s="41"/>
      <c r="C257" s="42"/>
      <c r="D257" s="42"/>
      <c r="E257" s="42"/>
      <c r="F257" s="42"/>
      <c r="O257" s="147"/>
      <c r="P257" s="147"/>
      <c r="Q257" s="147"/>
    </row>
    <row r="258" spans="1:18" s="54" customFormat="1" ht="11.25" customHeight="1">
      <c r="A258" s="40"/>
      <c r="B258" s="41"/>
      <c r="C258" s="53"/>
      <c r="D258" s="53"/>
      <c r="E258" s="53"/>
      <c r="F258" s="53"/>
      <c r="G258" s="53"/>
      <c r="H258" s="53"/>
      <c r="I258" s="53"/>
      <c r="J258" s="53"/>
      <c r="K258" s="53"/>
      <c r="L258" s="53"/>
      <c r="M258" s="166"/>
      <c r="N258" s="166"/>
      <c r="O258" s="147"/>
      <c r="P258" s="147"/>
      <c r="Q258" s="147"/>
      <c r="R258" s="166"/>
    </row>
    <row r="259" spans="1:18" s="3" customFormat="1" ht="30" customHeight="1" thickBot="1">
      <c r="A259" s="196" t="s">
        <v>291</v>
      </c>
      <c r="B259" s="196"/>
      <c r="C259" s="196"/>
      <c r="D259" s="196"/>
      <c r="E259" s="196"/>
      <c r="F259" s="196"/>
      <c r="G259" s="196"/>
      <c r="H259" s="196"/>
      <c r="I259" s="196"/>
      <c r="J259" s="196"/>
      <c r="K259" s="196"/>
      <c r="L259" s="196"/>
      <c r="M259" s="1"/>
      <c r="N259" s="1"/>
      <c r="O259" s="147"/>
      <c r="P259" s="147"/>
      <c r="Q259" s="147"/>
      <c r="R259" s="1"/>
    </row>
    <row r="260" spans="1:18" s="1" customFormat="1" ht="10.15" customHeight="1">
      <c r="A260" s="203"/>
      <c r="B260" s="204"/>
      <c r="C260" s="99">
        <v>1</v>
      </c>
      <c r="D260" s="99">
        <v>2</v>
      </c>
      <c r="E260" s="99">
        <v>3</v>
      </c>
      <c r="F260" s="99">
        <v>4</v>
      </c>
      <c r="G260" s="214" t="s">
        <v>45</v>
      </c>
      <c r="H260" s="207" t="s">
        <v>149</v>
      </c>
      <c r="I260" s="100" t="s">
        <v>46</v>
      </c>
      <c r="J260" s="101" t="s">
        <v>61</v>
      </c>
      <c r="O260" s="147"/>
      <c r="P260" s="147"/>
      <c r="Q260" s="147"/>
    </row>
    <row r="261" spans="1:18" s="6" customFormat="1" ht="60" customHeight="1" thickBot="1">
      <c r="A261" s="216" t="s">
        <v>33</v>
      </c>
      <c r="B261" s="217"/>
      <c r="C261" s="138" t="s">
        <v>62</v>
      </c>
      <c r="D261" s="138" t="s">
        <v>63</v>
      </c>
      <c r="E261" s="138" t="s">
        <v>64</v>
      </c>
      <c r="F261" s="138" t="s">
        <v>65</v>
      </c>
      <c r="G261" s="215"/>
      <c r="H261" s="208"/>
      <c r="I261" s="4" t="s">
        <v>66</v>
      </c>
      <c r="J261" s="5" t="s">
        <v>65</v>
      </c>
      <c r="O261" s="147"/>
      <c r="P261" s="147"/>
      <c r="Q261" s="147"/>
    </row>
    <row r="262" spans="1:18" s="55" customFormat="1" ht="11.25" customHeight="1">
      <c r="A262" s="199" t="s">
        <v>22</v>
      </c>
      <c r="B262" s="200"/>
      <c r="C262" s="7">
        <v>194</v>
      </c>
      <c r="D262" s="7">
        <v>453</v>
      </c>
      <c r="E262" s="7">
        <v>294</v>
      </c>
      <c r="F262" s="7">
        <v>1198</v>
      </c>
      <c r="G262" s="61">
        <v>44</v>
      </c>
      <c r="H262" s="8">
        <f t="shared" ref="H262:H321" si="95">SUM(C262:G262)</f>
        <v>2183</v>
      </c>
      <c r="I262" s="9">
        <f>SUM(C262:D262)</f>
        <v>647</v>
      </c>
      <c r="J262" s="10">
        <f>SUM(E262:F262)</f>
        <v>1492</v>
      </c>
      <c r="O262" s="147"/>
      <c r="P262" s="147"/>
      <c r="Q262" s="147"/>
    </row>
    <row r="263" spans="1:18" s="55" customFormat="1" ht="11.25" customHeight="1" thickBot="1">
      <c r="A263" s="201"/>
      <c r="B263" s="202"/>
      <c r="C263" s="56">
        <f>C262/H262*100</f>
        <v>8.886852954649564</v>
      </c>
      <c r="D263" s="56">
        <f>D262/H262*100</f>
        <v>20.751259734310583</v>
      </c>
      <c r="E263" s="56">
        <f>E262/H262*100</f>
        <v>13.46770499312872</v>
      </c>
      <c r="F263" s="56">
        <f>F262/H262*100</f>
        <v>54.878607420980309</v>
      </c>
      <c r="G263" s="59">
        <f>G262/H262*100</f>
        <v>2.0155748969308291</v>
      </c>
      <c r="H263" s="58">
        <f t="shared" si="95"/>
        <v>100.00000000000001</v>
      </c>
      <c r="I263" s="57">
        <f>I262/H262*100</f>
        <v>29.638112688960145</v>
      </c>
      <c r="J263" s="31">
        <f>J262/H262*100</f>
        <v>68.346312414109022</v>
      </c>
      <c r="O263" s="147"/>
      <c r="P263" s="147"/>
      <c r="Q263" s="147"/>
    </row>
    <row r="264" spans="1:18" s="55" customFormat="1" ht="11.45" customHeight="1">
      <c r="A264" s="189" t="s">
        <v>48</v>
      </c>
      <c r="B264" s="192" t="s">
        <v>19</v>
      </c>
      <c r="C264" s="20">
        <v>114</v>
      </c>
      <c r="D264" s="20">
        <v>261</v>
      </c>
      <c r="E264" s="20">
        <v>182</v>
      </c>
      <c r="F264" s="20">
        <v>874</v>
      </c>
      <c r="G264" s="20">
        <v>28</v>
      </c>
      <c r="H264" s="8">
        <f t="shared" si="95"/>
        <v>1459</v>
      </c>
      <c r="I264" s="9">
        <f>SUM(C264:D264)</f>
        <v>375</v>
      </c>
      <c r="J264" s="10">
        <f>SUM(E264:F264)</f>
        <v>1056</v>
      </c>
      <c r="O264" s="147"/>
      <c r="P264" s="147"/>
      <c r="Q264" s="147"/>
    </row>
    <row r="265" spans="1:18" s="55" customFormat="1" ht="11.45" customHeight="1">
      <c r="A265" s="190"/>
      <c r="B265" s="185"/>
      <c r="C265" s="29">
        <f>C264/H264*100</f>
        <v>7.8135709389993142</v>
      </c>
      <c r="D265" s="29">
        <f>D264/H264*100</f>
        <v>17.88896504455106</v>
      </c>
      <c r="E265" s="29">
        <f>E264/H264*100</f>
        <v>12.47429746401645</v>
      </c>
      <c r="F265" s="29">
        <f>F264/H264*100</f>
        <v>59.904043865661414</v>
      </c>
      <c r="G265" s="30">
        <f>G264/H264*100</f>
        <v>1.9191226867717615</v>
      </c>
      <c r="H265" s="27">
        <f t="shared" si="95"/>
        <v>100</v>
      </c>
      <c r="I265" s="38">
        <f>I264/H264*100</f>
        <v>25.70253598355038</v>
      </c>
      <c r="J265" s="19">
        <f>J264/H264*100</f>
        <v>72.378341329677866</v>
      </c>
      <c r="O265" s="147"/>
      <c r="P265" s="147"/>
      <c r="Q265" s="147"/>
    </row>
    <row r="266" spans="1:18" s="55" customFormat="1" ht="11.45" customHeight="1">
      <c r="A266" s="190"/>
      <c r="B266" s="193" t="s">
        <v>20</v>
      </c>
      <c r="C266" s="20">
        <v>54</v>
      </c>
      <c r="D266" s="20">
        <v>120</v>
      </c>
      <c r="E266" s="20">
        <v>76</v>
      </c>
      <c r="F266" s="20">
        <v>220</v>
      </c>
      <c r="G266" s="20">
        <v>14</v>
      </c>
      <c r="H266" s="21">
        <f t="shared" si="95"/>
        <v>484</v>
      </c>
      <c r="I266" s="28">
        <f>SUM(C266:D266)</f>
        <v>174</v>
      </c>
      <c r="J266" s="24">
        <f>SUM(E266:F266)</f>
        <v>296</v>
      </c>
      <c r="O266" s="147"/>
      <c r="P266" s="147"/>
      <c r="Q266" s="147"/>
    </row>
    <row r="267" spans="1:18" s="55" customFormat="1" ht="11.45" customHeight="1">
      <c r="A267" s="190"/>
      <c r="B267" s="193"/>
      <c r="C267" s="25">
        <f>C266/H266*100</f>
        <v>11.15702479338843</v>
      </c>
      <c r="D267" s="25">
        <f>D266/H266*100</f>
        <v>24.793388429752067</v>
      </c>
      <c r="E267" s="25">
        <f>E266/H266*100</f>
        <v>15.702479338842975</v>
      </c>
      <c r="F267" s="25">
        <f>F266/H266*100</f>
        <v>45.454545454545453</v>
      </c>
      <c r="G267" s="26">
        <f>G266/H266*100</f>
        <v>2.8925619834710745</v>
      </c>
      <c r="H267" s="27">
        <f t="shared" si="95"/>
        <v>100</v>
      </c>
      <c r="I267" s="38">
        <f>I266/H266*100</f>
        <v>35.950413223140501</v>
      </c>
      <c r="J267" s="19">
        <f>J266/H266*100</f>
        <v>61.157024793388423</v>
      </c>
      <c r="O267" s="147"/>
      <c r="P267" s="147"/>
      <c r="Q267" s="147"/>
    </row>
    <row r="268" spans="1:18" s="55" customFormat="1" ht="11.45" customHeight="1">
      <c r="A268" s="190"/>
      <c r="B268" s="184" t="s">
        <v>49</v>
      </c>
      <c r="C268" s="20">
        <v>19</v>
      </c>
      <c r="D268" s="20">
        <v>49</v>
      </c>
      <c r="E268" s="20">
        <v>22</v>
      </c>
      <c r="F268" s="20">
        <v>75</v>
      </c>
      <c r="G268" s="20">
        <v>2</v>
      </c>
      <c r="H268" s="21">
        <f t="shared" si="95"/>
        <v>167</v>
      </c>
      <c r="I268" s="28">
        <f>SUM(C268:D268)</f>
        <v>68</v>
      </c>
      <c r="J268" s="24">
        <f>SUM(E268:F268)</f>
        <v>97</v>
      </c>
      <c r="O268" s="147"/>
      <c r="P268" s="147"/>
      <c r="Q268" s="147"/>
    </row>
    <row r="269" spans="1:18" s="55" customFormat="1" ht="11.45" customHeight="1">
      <c r="A269" s="190"/>
      <c r="B269" s="185"/>
      <c r="C269" s="29">
        <f>C268/H268*100</f>
        <v>11.377245508982035</v>
      </c>
      <c r="D269" s="29">
        <f>D268/H268*100</f>
        <v>29.341317365269461</v>
      </c>
      <c r="E269" s="29">
        <f>E268/H268*100</f>
        <v>13.17365269461078</v>
      </c>
      <c r="F269" s="29">
        <f>F268/H268*100</f>
        <v>44.91017964071856</v>
      </c>
      <c r="G269" s="30">
        <f>G268/H268*100</f>
        <v>1.1976047904191618</v>
      </c>
      <c r="H269" s="27">
        <f t="shared" si="95"/>
        <v>100</v>
      </c>
      <c r="I269" s="38">
        <f>I268/H268*100</f>
        <v>40.718562874251496</v>
      </c>
      <c r="J269" s="19">
        <f>J268/H268*100</f>
        <v>58.083832335329348</v>
      </c>
      <c r="O269" s="147"/>
      <c r="P269" s="147"/>
      <c r="Q269" s="147"/>
    </row>
    <row r="270" spans="1:18" s="55" customFormat="1" ht="11.45" customHeight="1">
      <c r="A270" s="190"/>
      <c r="B270" s="193" t="s">
        <v>50</v>
      </c>
      <c r="C270" s="20">
        <v>7</v>
      </c>
      <c r="D270" s="20">
        <v>23</v>
      </c>
      <c r="E270" s="20">
        <v>14</v>
      </c>
      <c r="F270" s="20">
        <v>29</v>
      </c>
      <c r="G270" s="20">
        <v>0</v>
      </c>
      <c r="H270" s="21">
        <f t="shared" si="95"/>
        <v>73</v>
      </c>
      <c r="I270" s="28">
        <f>SUM(C270:D270)</f>
        <v>30</v>
      </c>
      <c r="J270" s="24">
        <f>SUM(E270:F270)</f>
        <v>43</v>
      </c>
      <c r="O270" s="147"/>
      <c r="P270" s="147"/>
      <c r="Q270" s="147"/>
    </row>
    <row r="271" spans="1:18" s="55" customFormat="1" ht="11.45" customHeight="1" thickBot="1">
      <c r="A271" s="190"/>
      <c r="B271" s="193"/>
      <c r="C271" s="50">
        <f>C270/H270*100</f>
        <v>9.5890410958904102</v>
      </c>
      <c r="D271" s="50">
        <f>D270/H270*100</f>
        <v>31.506849315068493</v>
      </c>
      <c r="E271" s="50">
        <f>E270/H270*100</f>
        <v>19.17808219178082</v>
      </c>
      <c r="F271" s="50">
        <f>F270/H270*100</f>
        <v>39.726027397260275</v>
      </c>
      <c r="G271" s="64">
        <f>G270/H270*100</f>
        <v>0</v>
      </c>
      <c r="H271" s="65">
        <f t="shared" si="95"/>
        <v>100</v>
      </c>
      <c r="I271" s="66">
        <f>I270/H270*100</f>
        <v>41.095890410958901</v>
      </c>
      <c r="J271" s="67">
        <f>J270/H270*100</f>
        <v>58.904109589041099</v>
      </c>
      <c r="O271" s="147"/>
      <c r="P271" s="147"/>
      <c r="Q271" s="147"/>
    </row>
    <row r="272" spans="1:18" s="55" customFormat="1" ht="11.45" customHeight="1">
      <c r="A272" s="189" t="s">
        <v>51</v>
      </c>
      <c r="B272" s="192" t="s">
        <v>1</v>
      </c>
      <c r="C272" s="20">
        <v>106</v>
      </c>
      <c r="D272" s="20">
        <v>210</v>
      </c>
      <c r="E272" s="20">
        <v>129</v>
      </c>
      <c r="F272" s="20">
        <v>517</v>
      </c>
      <c r="G272" s="20">
        <v>6</v>
      </c>
      <c r="H272" s="8">
        <f t="shared" si="95"/>
        <v>968</v>
      </c>
      <c r="I272" s="9">
        <f>SUM(C272:D272)</f>
        <v>316</v>
      </c>
      <c r="J272" s="10">
        <f>SUM(E272:F272)</f>
        <v>646</v>
      </c>
      <c r="O272" s="147"/>
      <c r="P272" s="147"/>
      <c r="Q272" s="147"/>
    </row>
    <row r="273" spans="1:17" s="55" customFormat="1" ht="11.45" customHeight="1">
      <c r="A273" s="190"/>
      <c r="B273" s="193"/>
      <c r="C273" s="29">
        <f>C272/H272*100</f>
        <v>10.950413223140496</v>
      </c>
      <c r="D273" s="29">
        <f>D272/H272*100</f>
        <v>21.694214876033058</v>
      </c>
      <c r="E273" s="29">
        <f>E272/H272*100</f>
        <v>13.326446280991735</v>
      </c>
      <c r="F273" s="29">
        <f>F272/H272*100</f>
        <v>53.409090909090907</v>
      </c>
      <c r="G273" s="30">
        <f>G272/H272*100</f>
        <v>0.6198347107438017</v>
      </c>
      <c r="H273" s="27">
        <f t="shared" si="95"/>
        <v>100</v>
      </c>
      <c r="I273" s="38">
        <f>I272/H272*100</f>
        <v>32.644628099173559</v>
      </c>
      <c r="J273" s="19">
        <f>J272/H272*100</f>
        <v>66.735537190082653</v>
      </c>
      <c r="O273" s="147"/>
      <c r="P273" s="147"/>
      <c r="Q273" s="147"/>
    </row>
    <row r="274" spans="1:17" s="55" customFormat="1" ht="11.45" customHeight="1">
      <c r="A274" s="190"/>
      <c r="B274" s="184" t="s">
        <v>2</v>
      </c>
      <c r="C274" s="20">
        <v>86</v>
      </c>
      <c r="D274" s="20">
        <v>243</v>
      </c>
      <c r="E274" s="20">
        <v>162</v>
      </c>
      <c r="F274" s="20">
        <v>677</v>
      </c>
      <c r="G274" s="20">
        <v>9</v>
      </c>
      <c r="H274" s="21">
        <f t="shared" si="95"/>
        <v>1177</v>
      </c>
      <c r="I274" s="28">
        <f>SUM(C274:D274)</f>
        <v>329</v>
      </c>
      <c r="J274" s="24">
        <f>SUM(E274:F274)</f>
        <v>839</v>
      </c>
      <c r="O274" s="147"/>
      <c r="P274" s="147"/>
      <c r="Q274" s="147"/>
    </row>
    <row r="275" spans="1:17" s="55" customFormat="1" ht="11.45" customHeight="1">
      <c r="A275" s="190"/>
      <c r="B275" s="185"/>
      <c r="C275" s="25">
        <f>C274/H274*100</f>
        <v>7.306711979609176</v>
      </c>
      <c r="D275" s="25">
        <f>D274/H274*100</f>
        <v>20.64570943075616</v>
      </c>
      <c r="E275" s="25">
        <f>E274/H274*100</f>
        <v>13.763806287170773</v>
      </c>
      <c r="F275" s="25">
        <f>F274/H274*100</f>
        <v>57.519116397621076</v>
      </c>
      <c r="G275" s="26">
        <f>G274/H274*100</f>
        <v>0.76465590484282076</v>
      </c>
      <c r="H275" s="27">
        <f t="shared" si="95"/>
        <v>100.00000000000001</v>
      </c>
      <c r="I275" s="38">
        <f>I274/H274*100</f>
        <v>27.952421410365336</v>
      </c>
      <c r="J275" s="19">
        <f>J274/H274*100</f>
        <v>71.282922684791842</v>
      </c>
      <c r="O275" s="147"/>
      <c r="P275" s="147"/>
      <c r="Q275" s="147"/>
    </row>
    <row r="276" spans="1:17" s="55" customFormat="1" ht="11.45" customHeight="1">
      <c r="A276" s="190"/>
      <c r="B276" s="193" t="s">
        <v>5</v>
      </c>
      <c r="C276" s="20">
        <v>2</v>
      </c>
      <c r="D276" s="20">
        <v>0</v>
      </c>
      <c r="E276" s="20">
        <v>3</v>
      </c>
      <c r="F276" s="20">
        <v>4</v>
      </c>
      <c r="G276" s="20">
        <v>29</v>
      </c>
      <c r="H276" s="21">
        <f t="shared" si="95"/>
        <v>38</v>
      </c>
      <c r="I276" s="28">
        <f>SUM(C276:D276)</f>
        <v>2</v>
      </c>
      <c r="J276" s="24">
        <f>SUM(E276:F276)</f>
        <v>7</v>
      </c>
      <c r="O276" s="147"/>
      <c r="P276" s="147"/>
      <c r="Q276" s="147"/>
    </row>
    <row r="277" spans="1:17" s="55" customFormat="1" ht="11.45" customHeight="1" thickBot="1">
      <c r="A277" s="191"/>
      <c r="B277" s="194"/>
      <c r="C277" s="33">
        <f>C276/H276*100</f>
        <v>5.2631578947368416</v>
      </c>
      <c r="D277" s="33">
        <f>D276/H276*100</f>
        <v>0</v>
      </c>
      <c r="E277" s="33">
        <f>E276/H276*100</f>
        <v>7.8947368421052628</v>
      </c>
      <c r="F277" s="33">
        <f>F276/H276*100</f>
        <v>10.526315789473683</v>
      </c>
      <c r="G277" s="34">
        <f>G276/H276*100</f>
        <v>76.31578947368422</v>
      </c>
      <c r="H277" s="58">
        <f t="shared" si="95"/>
        <v>100</v>
      </c>
      <c r="I277" s="57">
        <f>I276/H276*100</f>
        <v>5.2631578947368416</v>
      </c>
      <c r="J277" s="31">
        <f>J276/H276*100</f>
        <v>18.421052631578945</v>
      </c>
      <c r="O277" s="147"/>
      <c r="P277" s="147"/>
      <c r="Q277" s="147"/>
    </row>
    <row r="278" spans="1:17" s="55" customFormat="1" ht="11.45" customHeight="1">
      <c r="A278" s="189" t="s">
        <v>52</v>
      </c>
      <c r="B278" s="192" t="s">
        <v>6</v>
      </c>
      <c r="C278" s="157">
        <v>5</v>
      </c>
      <c r="D278" s="157">
        <v>8</v>
      </c>
      <c r="E278" s="157">
        <v>14</v>
      </c>
      <c r="F278" s="157">
        <v>36</v>
      </c>
      <c r="G278" s="157">
        <v>1</v>
      </c>
      <c r="H278" s="8">
        <f t="shared" si="95"/>
        <v>64</v>
      </c>
      <c r="I278" s="9">
        <f>SUM(C278:D278)</f>
        <v>13</v>
      </c>
      <c r="J278" s="10">
        <f>SUM(E278:F278)</f>
        <v>50</v>
      </c>
      <c r="O278" s="147"/>
      <c r="P278" s="147"/>
      <c r="Q278" s="147"/>
    </row>
    <row r="279" spans="1:17" s="55" customFormat="1" ht="11.45" customHeight="1">
      <c r="A279" s="190"/>
      <c r="B279" s="185"/>
      <c r="C279" s="29">
        <f>C278/H278*100</f>
        <v>7.8125</v>
      </c>
      <c r="D279" s="29">
        <f>D278/H278*100</f>
        <v>12.5</v>
      </c>
      <c r="E279" s="29">
        <f>E278/H278*100</f>
        <v>21.875</v>
      </c>
      <c r="F279" s="29">
        <f>F278/H278*100</f>
        <v>56.25</v>
      </c>
      <c r="G279" s="30">
        <f>G278/H278*100</f>
        <v>1.5625</v>
      </c>
      <c r="H279" s="27">
        <f t="shared" si="95"/>
        <v>100</v>
      </c>
      <c r="I279" s="38">
        <f>I278/H278*100</f>
        <v>20.3125</v>
      </c>
      <c r="J279" s="19">
        <f>J278/H278*100</f>
        <v>78.125</v>
      </c>
      <c r="O279" s="147"/>
      <c r="P279" s="147"/>
      <c r="Q279" s="147"/>
    </row>
    <row r="280" spans="1:17" s="55" customFormat="1" ht="11.45" customHeight="1">
      <c r="A280" s="190"/>
      <c r="B280" s="193" t="s">
        <v>7</v>
      </c>
      <c r="C280" s="20">
        <v>5</v>
      </c>
      <c r="D280" s="20">
        <v>22</v>
      </c>
      <c r="E280" s="20">
        <v>15</v>
      </c>
      <c r="F280" s="20">
        <v>143</v>
      </c>
      <c r="G280" s="20">
        <v>0</v>
      </c>
      <c r="H280" s="21">
        <f t="shared" si="95"/>
        <v>185</v>
      </c>
      <c r="I280" s="28">
        <f>SUM(C280:D280)</f>
        <v>27</v>
      </c>
      <c r="J280" s="24">
        <f>SUM(E280:F280)</f>
        <v>158</v>
      </c>
      <c r="O280" s="147"/>
      <c r="P280" s="147"/>
      <c r="Q280" s="147"/>
    </row>
    <row r="281" spans="1:17" s="55" customFormat="1" ht="11.45" customHeight="1">
      <c r="A281" s="190"/>
      <c r="B281" s="193"/>
      <c r="C281" s="25">
        <f>C280/H280*100</f>
        <v>2.7027027027027026</v>
      </c>
      <c r="D281" s="25">
        <f>D280/H280*100</f>
        <v>11.891891891891893</v>
      </c>
      <c r="E281" s="25">
        <f>E280/H280*100</f>
        <v>8.1081081081081088</v>
      </c>
      <c r="F281" s="25">
        <f>F280/H280*100</f>
        <v>77.297297297297291</v>
      </c>
      <c r="G281" s="26">
        <f>G280/H280*100</f>
        <v>0</v>
      </c>
      <c r="H281" s="27">
        <f t="shared" si="95"/>
        <v>100</v>
      </c>
      <c r="I281" s="38">
        <f>I280/H280*100</f>
        <v>14.594594594594595</v>
      </c>
      <c r="J281" s="19">
        <f>J280/H280*100</f>
        <v>85.405405405405403</v>
      </c>
      <c r="O281" s="147"/>
      <c r="P281" s="147"/>
      <c r="Q281" s="147"/>
    </row>
    <row r="282" spans="1:17" s="55" customFormat="1" ht="11.45" customHeight="1">
      <c r="A282" s="190"/>
      <c r="B282" s="184" t="s">
        <v>8</v>
      </c>
      <c r="C282" s="20">
        <v>21</v>
      </c>
      <c r="D282" s="20">
        <v>60</v>
      </c>
      <c r="E282" s="20">
        <v>24</v>
      </c>
      <c r="F282" s="20">
        <v>140</v>
      </c>
      <c r="G282" s="20">
        <v>2</v>
      </c>
      <c r="H282" s="21">
        <f t="shared" si="95"/>
        <v>247</v>
      </c>
      <c r="I282" s="28">
        <f>SUM(C282:D282)</f>
        <v>81</v>
      </c>
      <c r="J282" s="24">
        <f>SUM(E282:F282)</f>
        <v>164</v>
      </c>
      <c r="O282" s="147"/>
      <c r="P282" s="147"/>
      <c r="Q282" s="147"/>
    </row>
    <row r="283" spans="1:17" s="55" customFormat="1" ht="11.45" customHeight="1">
      <c r="A283" s="190"/>
      <c r="B283" s="185"/>
      <c r="C283" s="29">
        <f>C282/H282*100</f>
        <v>8.5020242914979747</v>
      </c>
      <c r="D283" s="29">
        <f>D282/H282*100</f>
        <v>24.291497975708502</v>
      </c>
      <c r="E283" s="29">
        <f>E282/H282*100</f>
        <v>9.7165991902834001</v>
      </c>
      <c r="F283" s="29">
        <f>F282/H282*100</f>
        <v>56.680161943319838</v>
      </c>
      <c r="G283" s="30">
        <f>G282/H282*100</f>
        <v>0.80971659919028338</v>
      </c>
      <c r="H283" s="27">
        <f t="shared" si="95"/>
        <v>99.999999999999986</v>
      </c>
      <c r="I283" s="38">
        <f>I282/H282*100</f>
        <v>32.793522267206477</v>
      </c>
      <c r="J283" s="19">
        <f>J282/H282*100</f>
        <v>66.396761133603249</v>
      </c>
      <c r="O283" s="147"/>
      <c r="P283" s="147"/>
      <c r="Q283" s="147"/>
    </row>
    <row r="284" spans="1:17" s="55" customFormat="1" ht="11.45" customHeight="1">
      <c r="A284" s="190"/>
      <c r="B284" s="193" t="s">
        <v>9</v>
      </c>
      <c r="C284" s="20">
        <v>38</v>
      </c>
      <c r="D284" s="20">
        <v>98</v>
      </c>
      <c r="E284" s="20">
        <v>40</v>
      </c>
      <c r="F284" s="20">
        <v>138</v>
      </c>
      <c r="G284" s="20">
        <v>1</v>
      </c>
      <c r="H284" s="21">
        <f t="shared" si="95"/>
        <v>315</v>
      </c>
      <c r="I284" s="28">
        <f>SUM(C284:D284)</f>
        <v>136</v>
      </c>
      <c r="J284" s="24">
        <f>SUM(E284:F284)</f>
        <v>178</v>
      </c>
      <c r="O284" s="147"/>
      <c r="P284" s="147"/>
      <c r="Q284" s="147"/>
    </row>
    <row r="285" spans="1:17" s="55" customFormat="1" ht="11.45" customHeight="1">
      <c r="A285" s="190"/>
      <c r="B285" s="193"/>
      <c r="C285" s="25">
        <f t="shared" ref="C285" si="96">C284/H284*100</f>
        <v>12.063492063492063</v>
      </c>
      <c r="D285" s="25">
        <f t="shared" ref="D285" si="97">D284/H284*100</f>
        <v>31.111111111111111</v>
      </c>
      <c r="E285" s="25">
        <f t="shared" ref="E285" si="98">E284/H284*100</f>
        <v>12.698412698412698</v>
      </c>
      <c r="F285" s="25">
        <f t="shared" ref="F285" si="99">F284/H284*100</f>
        <v>43.80952380952381</v>
      </c>
      <c r="G285" s="26">
        <f t="shared" ref="G285" si="100">G284/H284*100</f>
        <v>0.31746031746031744</v>
      </c>
      <c r="H285" s="27">
        <f t="shared" si="95"/>
        <v>100</v>
      </c>
      <c r="I285" s="38">
        <f>I284/H284*100</f>
        <v>43.174603174603178</v>
      </c>
      <c r="J285" s="19">
        <f>J284/H284*100</f>
        <v>56.507936507936506</v>
      </c>
      <c r="O285" s="147"/>
      <c r="P285" s="147"/>
      <c r="Q285" s="147"/>
    </row>
    <row r="286" spans="1:17" s="55" customFormat="1" ht="11.45" customHeight="1">
      <c r="A286" s="190"/>
      <c r="B286" s="184" t="s">
        <v>10</v>
      </c>
      <c r="C286" s="20">
        <v>29</v>
      </c>
      <c r="D286" s="20">
        <v>75</v>
      </c>
      <c r="E286" s="20">
        <v>51</v>
      </c>
      <c r="F286" s="20">
        <v>210</v>
      </c>
      <c r="G286" s="20">
        <v>2</v>
      </c>
      <c r="H286" s="21">
        <f t="shared" si="95"/>
        <v>367</v>
      </c>
      <c r="I286" s="28">
        <f>SUM(C286:D286)</f>
        <v>104</v>
      </c>
      <c r="J286" s="24">
        <f>SUM(E286:F286)</f>
        <v>261</v>
      </c>
      <c r="O286" s="147"/>
      <c r="P286" s="147"/>
      <c r="Q286" s="147"/>
    </row>
    <row r="287" spans="1:17" s="55" customFormat="1" ht="11.45" customHeight="1">
      <c r="A287" s="190"/>
      <c r="B287" s="185"/>
      <c r="C287" s="29">
        <f t="shared" ref="C287" si="101">C286/H286*100</f>
        <v>7.9019073569482288</v>
      </c>
      <c r="D287" s="29">
        <f t="shared" ref="D287" si="102">D286/H286*100</f>
        <v>20.435967302452315</v>
      </c>
      <c r="E287" s="29">
        <f t="shared" ref="E287" si="103">E286/H286*100</f>
        <v>13.896457765667575</v>
      </c>
      <c r="F287" s="29">
        <f t="shared" ref="F287" si="104">F286/H286*100</f>
        <v>57.220708446866489</v>
      </c>
      <c r="G287" s="30">
        <f t="shared" ref="G287" si="105">G286/H286*100</f>
        <v>0.54495912806539504</v>
      </c>
      <c r="H287" s="27">
        <f t="shared" si="95"/>
        <v>100.00000000000001</v>
      </c>
      <c r="I287" s="38">
        <f>I286/H286*100</f>
        <v>28.337874659400548</v>
      </c>
      <c r="J287" s="19">
        <f>J286/H286*100</f>
        <v>71.117166212534059</v>
      </c>
      <c r="O287" s="147"/>
      <c r="P287" s="147"/>
      <c r="Q287" s="147"/>
    </row>
    <row r="288" spans="1:17" s="55" customFormat="1" ht="11.45" customHeight="1">
      <c r="A288" s="190"/>
      <c r="B288" s="193" t="s">
        <v>11</v>
      </c>
      <c r="C288" s="20">
        <f>21+24</f>
        <v>45</v>
      </c>
      <c r="D288" s="20">
        <f>45+45</f>
        <v>90</v>
      </c>
      <c r="E288" s="20">
        <f>30+31</f>
        <v>61</v>
      </c>
      <c r="F288" s="20">
        <f>100+97</f>
        <v>197</v>
      </c>
      <c r="G288" s="20">
        <f>1+0</f>
        <v>1</v>
      </c>
      <c r="H288" s="21">
        <f t="shared" si="95"/>
        <v>394</v>
      </c>
      <c r="I288" s="28">
        <f>SUM(C288:D288)</f>
        <v>135</v>
      </c>
      <c r="J288" s="24">
        <f>SUM(E288:F288)</f>
        <v>258</v>
      </c>
      <c r="O288" s="147"/>
      <c r="P288" s="147"/>
      <c r="Q288" s="147"/>
    </row>
    <row r="289" spans="1:17" s="55" customFormat="1" ht="11.45" customHeight="1">
      <c r="A289" s="190"/>
      <c r="B289" s="193"/>
      <c r="C289" s="25">
        <f t="shared" ref="C289" si="106">C288/H288*100</f>
        <v>11.421319796954315</v>
      </c>
      <c r="D289" s="25">
        <f t="shared" ref="D289" si="107">D288/H288*100</f>
        <v>22.842639593908629</v>
      </c>
      <c r="E289" s="25">
        <f t="shared" ref="E289" si="108">E288/H288*100</f>
        <v>15.482233502538071</v>
      </c>
      <c r="F289" s="25">
        <f t="shared" ref="F289" si="109">F288/H288*100</f>
        <v>50</v>
      </c>
      <c r="G289" s="26">
        <f t="shared" ref="G289" si="110">G288/H288*100</f>
        <v>0.25380710659898476</v>
      </c>
      <c r="H289" s="27">
        <f t="shared" si="95"/>
        <v>100</v>
      </c>
      <c r="I289" s="38">
        <f>I288/H288*100</f>
        <v>34.263959390862944</v>
      </c>
      <c r="J289" s="19">
        <f>J288/H288*100</f>
        <v>65.482233502538065</v>
      </c>
      <c r="O289" s="148"/>
      <c r="P289" s="148"/>
      <c r="Q289" s="148"/>
    </row>
    <row r="290" spans="1:17" s="55" customFormat="1" ht="11.45" customHeight="1">
      <c r="A290" s="190"/>
      <c r="B290" s="184" t="s">
        <v>12</v>
      </c>
      <c r="C290" s="20">
        <v>50</v>
      </c>
      <c r="D290" s="20">
        <v>100</v>
      </c>
      <c r="E290" s="20">
        <v>89</v>
      </c>
      <c r="F290" s="20">
        <v>334</v>
      </c>
      <c r="G290" s="20">
        <v>9</v>
      </c>
      <c r="H290" s="21">
        <f t="shared" si="95"/>
        <v>582</v>
      </c>
      <c r="I290" s="28">
        <f>SUM(C290:D290)</f>
        <v>150</v>
      </c>
      <c r="J290" s="24">
        <f>SUM(E290:F290)</f>
        <v>423</v>
      </c>
      <c r="O290" s="148"/>
      <c r="P290" s="148"/>
      <c r="Q290" s="148"/>
    </row>
    <row r="291" spans="1:17" s="55" customFormat="1" ht="11.45" customHeight="1">
      <c r="A291" s="190"/>
      <c r="B291" s="185"/>
      <c r="C291" s="29">
        <f t="shared" ref="C291" si="111">C290/H290*100</f>
        <v>8.5910652920962196</v>
      </c>
      <c r="D291" s="29">
        <f t="shared" ref="D291" si="112">D290/H290*100</f>
        <v>17.182130584192439</v>
      </c>
      <c r="E291" s="29">
        <f t="shared" ref="E291" si="113">E290/H290*100</f>
        <v>15.292096219931272</v>
      </c>
      <c r="F291" s="29">
        <f t="shared" ref="F291" si="114">F290/H290*100</f>
        <v>57.388316151202744</v>
      </c>
      <c r="G291" s="30">
        <f t="shared" ref="G291" si="115">G290/H290*100</f>
        <v>1.5463917525773196</v>
      </c>
      <c r="H291" s="27">
        <f t="shared" si="95"/>
        <v>100</v>
      </c>
      <c r="I291" s="38">
        <f>I290/H290*100</f>
        <v>25.773195876288657</v>
      </c>
      <c r="J291" s="19">
        <f>J290/H290*100</f>
        <v>72.680412371134011</v>
      </c>
      <c r="O291" s="148"/>
      <c r="P291" s="148"/>
      <c r="Q291" s="148"/>
    </row>
    <row r="292" spans="1:17" s="55" customFormat="1" ht="11.45" customHeight="1">
      <c r="A292" s="190"/>
      <c r="B292" s="193" t="s">
        <v>24</v>
      </c>
      <c r="C292" s="20">
        <v>1</v>
      </c>
      <c r="D292" s="20">
        <v>0</v>
      </c>
      <c r="E292" s="20">
        <v>0</v>
      </c>
      <c r="F292" s="20">
        <v>0</v>
      </c>
      <c r="G292" s="20">
        <v>28</v>
      </c>
      <c r="H292" s="21">
        <f t="shared" si="95"/>
        <v>29</v>
      </c>
      <c r="I292" s="28">
        <f>SUM(C292:D292)</f>
        <v>1</v>
      </c>
      <c r="J292" s="24">
        <f>SUM(E292:F292)</f>
        <v>0</v>
      </c>
      <c r="O292" s="148"/>
      <c r="P292" s="148"/>
      <c r="Q292" s="148"/>
    </row>
    <row r="293" spans="1:17" s="55" customFormat="1" ht="11.45" customHeight="1" thickBot="1">
      <c r="A293" s="191"/>
      <c r="B293" s="194"/>
      <c r="C293" s="33">
        <f>C292/H292*100</f>
        <v>3.4482758620689653</v>
      </c>
      <c r="D293" s="33">
        <f>D292/H292*100</f>
        <v>0</v>
      </c>
      <c r="E293" s="33">
        <f>E292/H292*100</f>
        <v>0</v>
      </c>
      <c r="F293" s="33">
        <f>F292/H292*100</f>
        <v>0</v>
      </c>
      <c r="G293" s="34">
        <f>G292/H292*100</f>
        <v>96.551724137931032</v>
      </c>
      <c r="H293" s="58">
        <f t="shared" si="95"/>
        <v>100</v>
      </c>
      <c r="I293" s="57">
        <f>I292/H292*100</f>
        <v>3.4482758620689653</v>
      </c>
      <c r="J293" s="31">
        <f>J292/H292*100</f>
        <v>0</v>
      </c>
      <c r="O293" s="148"/>
      <c r="P293" s="148"/>
      <c r="Q293" s="148"/>
    </row>
    <row r="294" spans="1:17" s="55" customFormat="1" ht="11.45" customHeight="1" thickBot="1">
      <c r="A294" s="211" t="s">
        <v>53</v>
      </c>
      <c r="B294" s="192" t="s">
        <v>23</v>
      </c>
      <c r="C294" s="20">
        <v>38</v>
      </c>
      <c r="D294" s="20">
        <v>69</v>
      </c>
      <c r="E294" s="20">
        <v>32</v>
      </c>
      <c r="F294" s="20">
        <v>75</v>
      </c>
      <c r="G294" s="20">
        <v>2</v>
      </c>
      <c r="H294" s="8">
        <f>SUM(C294:G294)</f>
        <v>216</v>
      </c>
      <c r="I294" s="9">
        <f>SUM(C294:D294)</f>
        <v>107</v>
      </c>
      <c r="J294" s="10">
        <f>SUM(E294:F294)</f>
        <v>107</v>
      </c>
      <c r="O294" s="148"/>
      <c r="P294" s="148"/>
      <c r="Q294" s="148"/>
    </row>
    <row r="295" spans="1:17" s="55" customFormat="1" ht="11.45" customHeight="1" thickTop="1" thickBot="1">
      <c r="A295" s="212"/>
      <c r="B295" s="185"/>
      <c r="C295" s="29">
        <f>C294/H294*100</f>
        <v>17.592592592592592</v>
      </c>
      <c r="D295" s="29">
        <f>D294/H294*100</f>
        <v>31.944444444444443</v>
      </c>
      <c r="E295" s="29">
        <f>E294/H294*100</f>
        <v>14.814814814814813</v>
      </c>
      <c r="F295" s="29">
        <f>F294/H294*100</f>
        <v>34.722222222222221</v>
      </c>
      <c r="G295" s="30">
        <f>G294/H294*100</f>
        <v>0.92592592592592582</v>
      </c>
      <c r="H295" s="27">
        <f t="shared" si="95"/>
        <v>100</v>
      </c>
      <c r="I295" s="38">
        <f>I294/H294*100</f>
        <v>49.537037037037038</v>
      </c>
      <c r="J295" s="19">
        <f>J294/H294*100</f>
        <v>49.537037037037038</v>
      </c>
      <c r="O295" s="148"/>
      <c r="P295" s="148"/>
      <c r="Q295" s="148"/>
    </row>
    <row r="296" spans="1:17" s="55" customFormat="1" ht="11.45" customHeight="1" thickTop="1" thickBot="1">
      <c r="A296" s="212"/>
      <c r="B296" s="193" t="s">
        <v>3</v>
      </c>
      <c r="C296" s="20">
        <v>16</v>
      </c>
      <c r="D296" s="20">
        <v>39</v>
      </c>
      <c r="E296" s="20">
        <v>22</v>
      </c>
      <c r="F296" s="20">
        <v>65</v>
      </c>
      <c r="G296" s="20">
        <v>1</v>
      </c>
      <c r="H296" s="21">
        <f>SUM(C296:G296)</f>
        <v>143</v>
      </c>
      <c r="I296" s="28">
        <f>SUM(C296:D296)</f>
        <v>55</v>
      </c>
      <c r="J296" s="24">
        <f>SUM(E296:F296)</f>
        <v>87</v>
      </c>
      <c r="O296" s="148"/>
      <c r="P296" s="148"/>
      <c r="Q296" s="148"/>
    </row>
    <row r="297" spans="1:17" s="55" customFormat="1" ht="11.45" customHeight="1" thickTop="1" thickBot="1">
      <c r="A297" s="212"/>
      <c r="B297" s="193"/>
      <c r="C297" s="25">
        <f>C296/H296*100</f>
        <v>11.188811188811188</v>
      </c>
      <c r="D297" s="25">
        <f>D296/H296*100</f>
        <v>27.27272727272727</v>
      </c>
      <c r="E297" s="25">
        <f>E296/H296*100</f>
        <v>15.384615384615385</v>
      </c>
      <c r="F297" s="25">
        <f>F296/H296*100</f>
        <v>45.454545454545453</v>
      </c>
      <c r="G297" s="26">
        <f>G296/H296*100</f>
        <v>0.69930069930069927</v>
      </c>
      <c r="H297" s="27">
        <f t="shared" si="95"/>
        <v>100</v>
      </c>
      <c r="I297" s="38">
        <f>I296/H296*100</f>
        <v>38.461538461538467</v>
      </c>
      <c r="J297" s="19">
        <f>J296/H296*100</f>
        <v>60.839160839160847</v>
      </c>
      <c r="O297" s="148"/>
      <c r="P297" s="148"/>
      <c r="Q297" s="148"/>
    </row>
    <row r="298" spans="1:17" s="55" customFormat="1" ht="11.45" customHeight="1" thickTop="1" thickBot="1">
      <c r="A298" s="212"/>
      <c r="B298" s="184" t="s">
        <v>13</v>
      </c>
      <c r="C298" s="20">
        <v>74</v>
      </c>
      <c r="D298" s="20">
        <v>198</v>
      </c>
      <c r="E298" s="20">
        <v>107</v>
      </c>
      <c r="F298" s="20">
        <v>520</v>
      </c>
      <c r="G298" s="20">
        <v>4</v>
      </c>
      <c r="H298" s="21">
        <f>SUM(C298:G298)</f>
        <v>903</v>
      </c>
      <c r="I298" s="28">
        <f>SUM(C298:D298)</f>
        <v>272</v>
      </c>
      <c r="J298" s="24">
        <f>SUM(E298:F298)</f>
        <v>627</v>
      </c>
      <c r="O298" s="148"/>
      <c r="P298" s="148"/>
      <c r="Q298" s="148"/>
    </row>
    <row r="299" spans="1:17" s="55" customFormat="1" ht="11.45" customHeight="1" thickTop="1" thickBot="1">
      <c r="A299" s="212"/>
      <c r="B299" s="185"/>
      <c r="C299" s="25">
        <f t="shared" ref="C299" si="116">C298/H298*100</f>
        <v>8.1949058693244741</v>
      </c>
      <c r="D299" s="25">
        <f t="shared" ref="D299" si="117">D298/H298*100</f>
        <v>21.926910299003321</v>
      </c>
      <c r="E299" s="25">
        <f t="shared" ref="E299" si="118">E298/H298*100</f>
        <v>11.84939091915836</v>
      </c>
      <c r="F299" s="25">
        <f t="shared" ref="F299" si="119">F298/H298*100</f>
        <v>57.585825027685487</v>
      </c>
      <c r="G299" s="26">
        <f t="shared" ref="G299" si="120">G298/H298*100</f>
        <v>0.44296788482834992</v>
      </c>
      <c r="H299" s="27">
        <f t="shared" si="95"/>
        <v>99.999999999999986</v>
      </c>
      <c r="I299" s="38">
        <f>I298/H298*100</f>
        <v>30.121816168327797</v>
      </c>
      <c r="J299" s="19">
        <f>J298/H298*100</f>
        <v>69.435215946843854</v>
      </c>
      <c r="O299" s="148"/>
      <c r="P299" s="148"/>
      <c r="Q299" s="148"/>
    </row>
    <row r="300" spans="1:17" s="55" customFormat="1" ht="11.45" customHeight="1" thickTop="1" thickBot="1">
      <c r="A300" s="212"/>
      <c r="B300" s="193" t="s">
        <v>14</v>
      </c>
      <c r="C300" s="20">
        <v>15</v>
      </c>
      <c r="D300" s="20">
        <v>39</v>
      </c>
      <c r="E300" s="20">
        <v>33</v>
      </c>
      <c r="F300" s="20">
        <v>109</v>
      </c>
      <c r="G300" s="20">
        <v>2</v>
      </c>
      <c r="H300" s="21">
        <f>SUM(C300:G300)</f>
        <v>198</v>
      </c>
      <c r="I300" s="28">
        <f>SUM(C300:D300)</f>
        <v>54</v>
      </c>
      <c r="J300" s="24">
        <f>SUM(E300:F300)</f>
        <v>142</v>
      </c>
      <c r="O300" s="148"/>
      <c r="P300" s="148"/>
      <c r="Q300" s="148"/>
    </row>
    <row r="301" spans="1:17" s="55" customFormat="1" ht="11.45" customHeight="1" thickTop="1" thickBot="1">
      <c r="A301" s="212"/>
      <c r="B301" s="193"/>
      <c r="C301" s="25">
        <f t="shared" ref="C301" si="121">C300/H300*100</f>
        <v>7.5757575757575761</v>
      </c>
      <c r="D301" s="25">
        <f t="shared" ref="D301" si="122">D300/H300*100</f>
        <v>19.696969696969695</v>
      </c>
      <c r="E301" s="25">
        <f t="shared" ref="E301" si="123">E300/H300*100</f>
        <v>16.666666666666664</v>
      </c>
      <c r="F301" s="25">
        <f t="shared" ref="F301" si="124">F300/H300*100</f>
        <v>55.050505050505052</v>
      </c>
      <c r="G301" s="26">
        <f t="shared" ref="G301" si="125">G300/H300*100</f>
        <v>1.0101010101010102</v>
      </c>
      <c r="H301" s="27">
        <f t="shared" si="95"/>
        <v>100</v>
      </c>
      <c r="I301" s="38">
        <f>I300/H300*100</f>
        <v>27.27272727272727</v>
      </c>
      <c r="J301" s="19">
        <f>J300/H300*100</f>
        <v>71.717171717171709</v>
      </c>
      <c r="O301" s="148"/>
      <c r="P301" s="148"/>
      <c r="Q301" s="148"/>
    </row>
    <row r="302" spans="1:17" s="55" customFormat="1" ht="11.45" customHeight="1" thickTop="1" thickBot="1">
      <c r="A302" s="212"/>
      <c r="B302" s="184" t="s">
        <v>25</v>
      </c>
      <c r="C302" s="20">
        <v>8</v>
      </c>
      <c r="D302" s="20">
        <v>15</v>
      </c>
      <c r="E302" s="20">
        <v>19</v>
      </c>
      <c r="F302" s="20">
        <v>50</v>
      </c>
      <c r="G302" s="20">
        <v>1</v>
      </c>
      <c r="H302" s="21">
        <f t="shared" si="95"/>
        <v>93</v>
      </c>
      <c r="I302" s="28">
        <f>SUM(C302:D302)</f>
        <v>23</v>
      </c>
      <c r="J302" s="24">
        <f>SUM(E302:F302)</f>
        <v>69</v>
      </c>
      <c r="O302" s="148"/>
      <c r="P302" s="148"/>
      <c r="Q302" s="148"/>
    </row>
    <row r="303" spans="1:17" s="55" customFormat="1" ht="11.45" customHeight="1" thickTop="1" thickBot="1">
      <c r="A303" s="212"/>
      <c r="B303" s="185"/>
      <c r="C303" s="25">
        <f t="shared" ref="C303" si="126">C302/H302*100</f>
        <v>8.6021505376344098</v>
      </c>
      <c r="D303" s="25">
        <f t="shared" ref="D303" si="127">D302/H302*100</f>
        <v>16.129032258064516</v>
      </c>
      <c r="E303" s="25">
        <f t="shared" ref="E303" si="128">E302/H302*100</f>
        <v>20.43010752688172</v>
      </c>
      <c r="F303" s="25">
        <f t="shared" ref="F303" si="129">F302/H302*100</f>
        <v>53.763440860215049</v>
      </c>
      <c r="G303" s="26">
        <f t="shared" ref="G303" si="130">G302/H302*100</f>
        <v>1.0752688172043012</v>
      </c>
      <c r="H303" s="27">
        <f t="shared" si="95"/>
        <v>100</v>
      </c>
      <c r="I303" s="38">
        <f>I302/H302*100</f>
        <v>24.731182795698924</v>
      </c>
      <c r="J303" s="19">
        <f>J302/H302*100</f>
        <v>74.193548387096769</v>
      </c>
      <c r="O303" s="148"/>
      <c r="P303" s="148"/>
      <c r="Q303" s="148"/>
    </row>
    <row r="304" spans="1:17" s="1" customFormat="1" ht="11.45" customHeight="1" thickTop="1" thickBot="1">
      <c r="A304" s="212"/>
      <c r="B304" s="193" t="s">
        <v>26</v>
      </c>
      <c r="C304" s="20">
        <v>32</v>
      </c>
      <c r="D304" s="20">
        <v>78</v>
      </c>
      <c r="E304" s="20">
        <v>70</v>
      </c>
      <c r="F304" s="20">
        <v>314</v>
      </c>
      <c r="G304" s="20">
        <v>4</v>
      </c>
      <c r="H304" s="21">
        <f t="shared" si="95"/>
        <v>498</v>
      </c>
      <c r="I304" s="28">
        <f>SUM(C304:D304)</f>
        <v>110</v>
      </c>
      <c r="J304" s="24">
        <f>SUM(E304:F304)</f>
        <v>384</v>
      </c>
      <c r="O304" s="148"/>
      <c r="P304" s="148"/>
      <c r="Q304" s="148"/>
    </row>
    <row r="305" spans="1:17" s="1" customFormat="1" ht="11.45" customHeight="1" thickTop="1" thickBot="1">
      <c r="A305" s="212"/>
      <c r="B305" s="193"/>
      <c r="C305" s="25">
        <f t="shared" ref="C305" si="131">C304/H304*100</f>
        <v>6.425702811244979</v>
      </c>
      <c r="D305" s="25">
        <f t="shared" ref="D305" si="132">D304/H304*100</f>
        <v>15.66265060240964</v>
      </c>
      <c r="E305" s="25">
        <f t="shared" ref="E305" si="133">E304/H304*100</f>
        <v>14.056224899598394</v>
      </c>
      <c r="F305" s="25">
        <f t="shared" ref="F305" si="134">F304/H304*100</f>
        <v>63.052208835341361</v>
      </c>
      <c r="G305" s="26">
        <f t="shared" ref="G305" si="135">G304/H304*100</f>
        <v>0.80321285140562237</v>
      </c>
      <c r="H305" s="27">
        <f t="shared" si="95"/>
        <v>100</v>
      </c>
      <c r="I305" s="38">
        <f>I304/H304*100</f>
        <v>22.08835341365462</v>
      </c>
      <c r="J305" s="19">
        <f>J304/H304*100</f>
        <v>77.108433734939766</v>
      </c>
      <c r="O305" s="148"/>
      <c r="P305" s="148"/>
      <c r="Q305" s="148"/>
    </row>
    <row r="306" spans="1:17" s="1" customFormat="1" ht="11.45" customHeight="1" thickTop="1" thickBot="1">
      <c r="A306" s="212"/>
      <c r="B306" s="184" t="s">
        <v>0</v>
      </c>
      <c r="C306" s="20">
        <v>9</v>
      </c>
      <c r="D306" s="20">
        <v>12</v>
      </c>
      <c r="E306" s="20">
        <v>8</v>
      </c>
      <c r="F306" s="20">
        <v>54</v>
      </c>
      <c r="G306" s="20">
        <v>0</v>
      </c>
      <c r="H306" s="21">
        <f t="shared" si="95"/>
        <v>83</v>
      </c>
      <c r="I306" s="28">
        <f>SUM(C306:D306)</f>
        <v>21</v>
      </c>
      <c r="J306" s="24">
        <f>SUM(E306:F306)</f>
        <v>62</v>
      </c>
      <c r="O306" s="148"/>
      <c r="P306" s="148"/>
      <c r="Q306" s="148"/>
    </row>
    <row r="307" spans="1:17" s="1" customFormat="1" ht="11.45" customHeight="1" thickTop="1" thickBot="1">
      <c r="A307" s="212"/>
      <c r="B307" s="185"/>
      <c r="C307" s="25">
        <f t="shared" ref="C307" si="136">C306/H306*100</f>
        <v>10.843373493975903</v>
      </c>
      <c r="D307" s="25">
        <f t="shared" ref="D307" si="137">D306/H306*100</f>
        <v>14.457831325301203</v>
      </c>
      <c r="E307" s="25">
        <f t="shared" ref="E307" si="138">E306/H306*100</f>
        <v>9.6385542168674707</v>
      </c>
      <c r="F307" s="25">
        <f t="shared" ref="F307" si="139">F306/H306*100</f>
        <v>65.060240963855421</v>
      </c>
      <c r="G307" s="26">
        <f t="shared" ref="G307" si="140">G306/H306*100</f>
        <v>0</v>
      </c>
      <c r="H307" s="27">
        <f t="shared" si="95"/>
        <v>100</v>
      </c>
      <c r="I307" s="38">
        <f>I306/H306*100</f>
        <v>25.301204819277107</v>
      </c>
      <c r="J307" s="19">
        <f>J306/H306*100</f>
        <v>74.698795180722882</v>
      </c>
      <c r="O307" s="150"/>
      <c r="P307" s="150"/>
      <c r="Q307" s="150"/>
    </row>
    <row r="308" spans="1:17" s="1" customFormat="1" ht="11.45" customHeight="1" thickTop="1" thickBot="1">
      <c r="A308" s="212"/>
      <c r="B308" s="193" t="s">
        <v>24</v>
      </c>
      <c r="C308" s="20">
        <v>2</v>
      </c>
      <c r="D308" s="20">
        <v>3</v>
      </c>
      <c r="E308" s="20">
        <v>3</v>
      </c>
      <c r="F308" s="20">
        <v>11</v>
      </c>
      <c r="G308" s="20">
        <v>30</v>
      </c>
      <c r="H308" s="21">
        <f t="shared" si="95"/>
        <v>49</v>
      </c>
      <c r="I308" s="28">
        <f>SUM(C308:D308)</f>
        <v>5</v>
      </c>
      <c r="J308" s="24">
        <f>SUM(E308:F308)</f>
        <v>14</v>
      </c>
      <c r="O308" s="150"/>
      <c r="P308" s="150"/>
      <c r="Q308" s="150"/>
    </row>
    <row r="309" spans="1:17" s="1" customFormat="1" ht="11.45" customHeight="1" thickTop="1" thickBot="1">
      <c r="A309" s="213"/>
      <c r="B309" s="194"/>
      <c r="C309" s="33">
        <f>C308/H308*100</f>
        <v>4.0816326530612246</v>
      </c>
      <c r="D309" s="33">
        <f>D308/H308*100</f>
        <v>6.1224489795918364</v>
      </c>
      <c r="E309" s="33">
        <f>E308/H308*100</f>
        <v>6.1224489795918364</v>
      </c>
      <c r="F309" s="33">
        <f>F308/H308*100</f>
        <v>22.448979591836736</v>
      </c>
      <c r="G309" s="34">
        <f>G308/H308*100</f>
        <v>61.224489795918366</v>
      </c>
      <c r="H309" s="58">
        <f t="shared" si="95"/>
        <v>100</v>
      </c>
      <c r="I309" s="57">
        <f>I308/H308*100</f>
        <v>10.204081632653061</v>
      </c>
      <c r="J309" s="31">
        <f>J308/H308*100</f>
        <v>28.571428571428569</v>
      </c>
      <c r="O309" s="148"/>
      <c r="P309" s="148"/>
      <c r="Q309" s="148"/>
    </row>
    <row r="310" spans="1:17" s="1" customFormat="1" ht="11.45" customHeight="1">
      <c r="A310" s="189" t="s">
        <v>21</v>
      </c>
      <c r="B310" s="192" t="s">
        <v>27</v>
      </c>
      <c r="C310" s="20">
        <v>13</v>
      </c>
      <c r="D310" s="20">
        <v>41</v>
      </c>
      <c r="E310" s="20">
        <v>33</v>
      </c>
      <c r="F310" s="20">
        <v>209</v>
      </c>
      <c r="G310" s="20">
        <v>0</v>
      </c>
      <c r="H310" s="8">
        <f t="shared" si="95"/>
        <v>296</v>
      </c>
      <c r="I310" s="9">
        <f>SUM(C310:D310)</f>
        <v>54</v>
      </c>
      <c r="J310" s="10">
        <f>SUM(E310:F310)</f>
        <v>242</v>
      </c>
      <c r="O310" s="148"/>
      <c r="P310" s="148"/>
      <c r="Q310" s="148"/>
    </row>
    <row r="311" spans="1:17" s="1" customFormat="1" ht="11.45" customHeight="1">
      <c r="A311" s="190"/>
      <c r="B311" s="185"/>
      <c r="C311" s="29">
        <f>C310/H310*100</f>
        <v>4.3918918918918921</v>
      </c>
      <c r="D311" s="29">
        <f>D310/H310*100</f>
        <v>13.851351351351351</v>
      </c>
      <c r="E311" s="29">
        <f>E310/H310*100</f>
        <v>11.148648648648649</v>
      </c>
      <c r="F311" s="29">
        <f>F310/H310*100</f>
        <v>70.608108108108098</v>
      </c>
      <c r="G311" s="30">
        <f>G310/H310*100</f>
        <v>0</v>
      </c>
      <c r="H311" s="27">
        <f t="shared" si="95"/>
        <v>99.999999999999986</v>
      </c>
      <c r="I311" s="38">
        <f>I310/H310*100</f>
        <v>18.243243243243242</v>
      </c>
      <c r="J311" s="19">
        <f>J310/H310*100</f>
        <v>81.756756756756758</v>
      </c>
      <c r="O311" s="6"/>
      <c r="P311" s="6"/>
      <c r="Q311" s="6"/>
    </row>
    <row r="312" spans="1:17" s="1" customFormat="1" ht="11.45" customHeight="1">
      <c r="A312" s="190"/>
      <c r="B312" s="193" t="s">
        <v>28</v>
      </c>
      <c r="C312" s="20">
        <v>35</v>
      </c>
      <c r="D312" s="20">
        <v>55</v>
      </c>
      <c r="E312" s="20">
        <v>47</v>
      </c>
      <c r="F312" s="20">
        <v>204</v>
      </c>
      <c r="G312" s="20">
        <v>1</v>
      </c>
      <c r="H312" s="21">
        <f t="shared" si="95"/>
        <v>342</v>
      </c>
      <c r="I312" s="28">
        <f>SUM(C312:D312)</f>
        <v>90</v>
      </c>
      <c r="J312" s="24">
        <f>SUM(E312:F312)</f>
        <v>251</v>
      </c>
      <c r="L312" s="43"/>
      <c r="O312" s="147"/>
      <c r="P312" s="147"/>
      <c r="Q312" s="147"/>
    </row>
    <row r="313" spans="1:17" s="1" customFormat="1" ht="11.45" customHeight="1">
      <c r="A313" s="190"/>
      <c r="B313" s="193"/>
      <c r="C313" s="25">
        <f>C312/H312*100</f>
        <v>10.23391812865497</v>
      </c>
      <c r="D313" s="25">
        <f>D312/H312*100</f>
        <v>16.081871345029239</v>
      </c>
      <c r="E313" s="25">
        <f>E312/H312*100</f>
        <v>13.742690058479532</v>
      </c>
      <c r="F313" s="25">
        <f>F312/H312*100</f>
        <v>59.649122807017541</v>
      </c>
      <c r="G313" s="26">
        <f>G312/H312*100</f>
        <v>0.29239766081871343</v>
      </c>
      <c r="H313" s="27">
        <f t="shared" si="95"/>
        <v>99.999999999999986</v>
      </c>
      <c r="I313" s="38">
        <f>I312/H312*100</f>
        <v>26.315789473684209</v>
      </c>
      <c r="J313" s="19">
        <f>J312/H312*100</f>
        <v>73.391812865497073</v>
      </c>
      <c r="L313" s="43"/>
      <c r="O313" s="147"/>
      <c r="P313" s="147"/>
      <c r="Q313" s="147"/>
    </row>
    <row r="314" spans="1:17" s="1" customFormat="1" ht="11.45" customHeight="1">
      <c r="A314" s="190"/>
      <c r="B314" s="184" t="s">
        <v>29</v>
      </c>
      <c r="C314" s="20">
        <v>83</v>
      </c>
      <c r="D314" s="20">
        <v>216</v>
      </c>
      <c r="E314" s="20">
        <v>135</v>
      </c>
      <c r="F314" s="20">
        <v>507</v>
      </c>
      <c r="G314" s="20">
        <v>6</v>
      </c>
      <c r="H314" s="21">
        <f t="shared" si="95"/>
        <v>947</v>
      </c>
      <c r="I314" s="28">
        <f>SUM(C314:D314)</f>
        <v>299</v>
      </c>
      <c r="J314" s="24">
        <f>SUM(E314:F314)</f>
        <v>642</v>
      </c>
      <c r="O314" s="147"/>
      <c r="P314" s="147"/>
      <c r="Q314" s="147"/>
    </row>
    <row r="315" spans="1:17" s="1" customFormat="1" ht="11.45" customHeight="1">
      <c r="A315" s="190"/>
      <c r="B315" s="185"/>
      <c r="C315" s="29">
        <f>C314/H314*100</f>
        <v>8.7645195353748679</v>
      </c>
      <c r="D315" s="29">
        <f>D314/H314*100</f>
        <v>22.808870116156282</v>
      </c>
      <c r="E315" s="29">
        <f>E314/H314*100</f>
        <v>14.255543822597676</v>
      </c>
      <c r="F315" s="29">
        <f>F314/H314*100</f>
        <v>53.537486800422386</v>
      </c>
      <c r="G315" s="30">
        <f>G314/H314*100</f>
        <v>0.63357972544878571</v>
      </c>
      <c r="H315" s="27">
        <f t="shared" si="95"/>
        <v>100</v>
      </c>
      <c r="I315" s="38">
        <f>I314/H314*100</f>
        <v>31.573389651531151</v>
      </c>
      <c r="J315" s="19">
        <f>J314/H314*100</f>
        <v>67.793030623020073</v>
      </c>
      <c r="O315" s="147"/>
      <c r="P315" s="147"/>
      <c r="Q315" s="147"/>
    </row>
    <row r="316" spans="1:17" s="1" customFormat="1" ht="11.45" customHeight="1">
      <c r="A316" s="190"/>
      <c r="B316" s="193" t="s">
        <v>30</v>
      </c>
      <c r="C316" s="20">
        <v>51</v>
      </c>
      <c r="D316" s="20">
        <v>113</v>
      </c>
      <c r="E316" s="20">
        <v>50</v>
      </c>
      <c r="F316" s="20">
        <v>193</v>
      </c>
      <c r="G316" s="20">
        <v>3</v>
      </c>
      <c r="H316" s="21">
        <f t="shared" si="95"/>
        <v>410</v>
      </c>
      <c r="I316" s="28">
        <f>SUM(C316:D316)</f>
        <v>164</v>
      </c>
      <c r="J316" s="24">
        <f>SUM(E316:F316)</f>
        <v>243</v>
      </c>
      <c r="O316" s="147"/>
      <c r="P316" s="147"/>
      <c r="Q316" s="147"/>
    </row>
    <row r="317" spans="1:17" s="1" customFormat="1" ht="11.45" customHeight="1">
      <c r="A317" s="190"/>
      <c r="B317" s="193"/>
      <c r="C317" s="25">
        <f t="shared" ref="C317" si="141">C316/H316*100</f>
        <v>12.439024390243903</v>
      </c>
      <c r="D317" s="25">
        <f t="shared" ref="D317" si="142">D316/H316*100</f>
        <v>27.560975609756099</v>
      </c>
      <c r="E317" s="25">
        <f t="shared" ref="E317" si="143">E316/H316*100</f>
        <v>12.195121951219512</v>
      </c>
      <c r="F317" s="25">
        <f t="shared" ref="F317" si="144">F316/H316*100</f>
        <v>47.073170731707314</v>
      </c>
      <c r="G317" s="26">
        <f t="shared" ref="G317" si="145">G316/H316*100</f>
        <v>0.73170731707317083</v>
      </c>
      <c r="H317" s="27">
        <f t="shared" si="95"/>
        <v>100</v>
      </c>
      <c r="I317" s="38">
        <f>I316/H316*100</f>
        <v>40</v>
      </c>
      <c r="J317" s="19">
        <f>J316/H316*100</f>
        <v>59.268292682926827</v>
      </c>
      <c r="O317" s="147"/>
      <c r="P317" s="147"/>
      <c r="Q317" s="147"/>
    </row>
    <row r="318" spans="1:17" s="1" customFormat="1" ht="11.45" customHeight="1">
      <c r="A318" s="190"/>
      <c r="B318" s="184" t="s">
        <v>42</v>
      </c>
      <c r="C318" s="20">
        <v>10</v>
      </c>
      <c r="D318" s="20">
        <v>26</v>
      </c>
      <c r="E318" s="20">
        <v>21</v>
      </c>
      <c r="F318" s="20">
        <v>70</v>
      </c>
      <c r="G318" s="20">
        <v>3</v>
      </c>
      <c r="H318" s="21">
        <f t="shared" si="95"/>
        <v>130</v>
      </c>
      <c r="I318" s="28">
        <f>SUM(C318:D318)</f>
        <v>36</v>
      </c>
      <c r="J318" s="24">
        <f>SUM(E318:F318)</f>
        <v>91</v>
      </c>
      <c r="O318" s="147"/>
      <c r="P318" s="147"/>
      <c r="Q318" s="147"/>
    </row>
    <row r="319" spans="1:17" s="1" customFormat="1" ht="11.45" customHeight="1">
      <c r="A319" s="190"/>
      <c r="B319" s="185"/>
      <c r="C319" s="25">
        <f t="shared" ref="C319" si="146">C318/H318*100</f>
        <v>7.6923076923076925</v>
      </c>
      <c r="D319" s="25">
        <f t="shared" ref="D319" si="147">D318/H318*100</f>
        <v>20</v>
      </c>
      <c r="E319" s="25">
        <f t="shared" ref="E319" si="148">E318/H318*100</f>
        <v>16.153846153846153</v>
      </c>
      <c r="F319" s="25">
        <f t="shared" ref="F319" si="149">F318/H318*100</f>
        <v>53.846153846153847</v>
      </c>
      <c r="G319" s="26">
        <f t="shared" ref="G319" si="150">G318/H318*100</f>
        <v>2.3076923076923079</v>
      </c>
      <c r="H319" s="27">
        <f t="shared" si="95"/>
        <v>100</v>
      </c>
      <c r="I319" s="38">
        <f>I318/H318*100</f>
        <v>27.692307692307693</v>
      </c>
      <c r="J319" s="19">
        <f>J318/H318*100</f>
        <v>70</v>
      </c>
      <c r="O319" s="147"/>
      <c r="P319" s="147"/>
      <c r="Q319" s="147"/>
    </row>
    <row r="320" spans="1:17" s="1" customFormat="1" ht="11.45" customHeight="1">
      <c r="A320" s="190"/>
      <c r="B320" s="184" t="s">
        <v>24</v>
      </c>
      <c r="C320" s="20">
        <v>2</v>
      </c>
      <c r="D320" s="20">
        <v>2</v>
      </c>
      <c r="E320" s="20">
        <v>8</v>
      </c>
      <c r="F320" s="20">
        <v>15</v>
      </c>
      <c r="G320" s="20">
        <v>31</v>
      </c>
      <c r="H320" s="21">
        <f t="shared" si="95"/>
        <v>58</v>
      </c>
      <c r="I320" s="22">
        <f>SUM(C320:D320)</f>
        <v>4</v>
      </c>
      <c r="J320" s="24">
        <f>SUM(E320:F320)</f>
        <v>23</v>
      </c>
      <c r="O320" s="147"/>
      <c r="P320" s="147"/>
      <c r="Q320" s="147"/>
    </row>
    <row r="321" spans="1:18" s="1" customFormat="1" ht="11.45" customHeight="1" thickBot="1">
      <c r="A321" s="191"/>
      <c r="B321" s="194"/>
      <c r="C321" s="33">
        <f t="shared" ref="C321" si="151">C320/H320*100</f>
        <v>3.4482758620689653</v>
      </c>
      <c r="D321" s="33">
        <f t="shared" ref="D321" si="152">D320/H320*100</f>
        <v>3.4482758620689653</v>
      </c>
      <c r="E321" s="33">
        <f t="shared" ref="E321" si="153">E320/H320*100</f>
        <v>13.793103448275861</v>
      </c>
      <c r="F321" s="33">
        <f t="shared" ref="F321" si="154">F320/H320*100</f>
        <v>25.862068965517242</v>
      </c>
      <c r="G321" s="34">
        <f t="shared" ref="G321" si="155">G320/H320*100</f>
        <v>53.448275862068961</v>
      </c>
      <c r="H321" s="58">
        <f t="shared" si="95"/>
        <v>100</v>
      </c>
      <c r="I321" s="14">
        <f>I320/H320*100</f>
        <v>6.8965517241379306</v>
      </c>
      <c r="J321" s="16">
        <f>J320/H320*100</f>
        <v>39.655172413793103</v>
      </c>
      <c r="O321" s="147"/>
      <c r="P321" s="147"/>
      <c r="Q321" s="147"/>
    </row>
    <row r="322" spans="1:18" s="1" customFormat="1" ht="11.45" customHeight="1">
      <c r="A322" s="40"/>
      <c r="B322" s="41"/>
      <c r="C322" s="97"/>
      <c r="D322" s="97"/>
      <c r="E322" s="97"/>
      <c r="F322" s="97"/>
      <c r="G322" s="97"/>
      <c r="H322" s="42"/>
      <c r="I322" s="42"/>
      <c r="J322" s="42"/>
      <c r="O322" s="147"/>
      <c r="P322" s="147"/>
      <c r="Q322" s="147"/>
    </row>
    <row r="323" spans="1:18" s="1" customFormat="1" ht="11.45" customHeight="1">
      <c r="A323" s="40"/>
      <c r="B323" s="41"/>
      <c r="C323" s="97"/>
      <c r="D323" s="97"/>
      <c r="E323" s="97"/>
      <c r="F323" s="97"/>
      <c r="G323" s="97"/>
      <c r="H323" s="42"/>
      <c r="I323" s="42"/>
      <c r="J323" s="42"/>
      <c r="O323" s="147"/>
      <c r="P323" s="147"/>
      <c r="Q323" s="147"/>
    </row>
    <row r="324" spans="1:18" s="3" customFormat="1" ht="30" customHeight="1" thickBot="1">
      <c r="A324" s="177" t="s">
        <v>290</v>
      </c>
      <c r="B324" s="177"/>
      <c r="C324" s="177"/>
      <c r="D324" s="177"/>
      <c r="E324" s="177"/>
      <c r="F324" s="177"/>
      <c r="G324" s="177"/>
      <c r="H324" s="177"/>
      <c r="I324" s="177"/>
      <c r="J324" s="177"/>
      <c r="K324" s="177"/>
      <c r="L324" s="177"/>
      <c r="M324" s="1"/>
      <c r="N324" s="1"/>
      <c r="O324" s="147"/>
      <c r="P324" s="147"/>
      <c r="Q324" s="147"/>
      <c r="R324" s="1"/>
    </row>
    <row r="325" spans="1:18" s="1" customFormat="1" ht="10.15" customHeight="1">
      <c r="A325" s="178"/>
      <c r="B325" s="179"/>
      <c r="C325" s="99">
        <v>1</v>
      </c>
      <c r="D325" s="99">
        <v>2</v>
      </c>
      <c r="E325" s="99">
        <v>3</v>
      </c>
      <c r="F325" s="99">
        <v>4</v>
      </c>
      <c r="G325" s="99">
        <v>5</v>
      </c>
      <c r="H325" s="205" t="s">
        <v>45</v>
      </c>
      <c r="I325" s="207" t="s">
        <v>149</v>
      </c>
      <c r="J325" s="100" t="s">
        <v>46</v>
      </c>
      <c r="K325" s="99">
        <v>3</v>
      </c>
      <c r="L325" s="101" t="s">
        <v>47</v>
      </c>
      <c r="O325" s="147"/>
      <c r="P325" s="147"/>
      <c r="Q325" s="147"/>
    </row>
    <row r="326" spans="1:18" s="6" customFormat="1" ht="60" customHeight="1" thickBot="1">
      <c r="A326" s="216" t="s">
        <v>33</v>
      </c>
      <c r="B326" s="217"/>
      <c r="C326" s="117" t="s">
        <v>15</v>
      </c>
      <c r="D326" s="114" t="s">
        <v>16</v>
      </c>
      <c r="E326" s="114" t="s">
        <v>43</v>
      </c>
      <c r="F326" s="114" t="s">
        <v>17</v>
      </c>
      <c r="G326" s="139" t="s">
        <v>18</v>
      </c>
      <c r="H326" s="206"/>
      <c r="I326" s="208"/>
      <c r="J326" s="115" t="s">
        <v>15</v>
      </c>
      <c r="K326" s="139" t="s">
        <v>43</v>
      </c>
      <c r="L326" s="116" t="s">
        <v>18</v>
      </c>
      <c r="O326" s="147"/>
      <c r="P326" s="147"/>
      <c r="Q326" s="147"/>
    </row>
    <row r="327" spans="1:18" s="55" customFormat="1" ht="11.25" customHeight="1">
      <c r="A327" s="199" t="s">
        <v>22</v>
      </c>
      <c r="B327" s="200"/>
      <c r="C327" s="111">
        <v>291</v>
      </c>
      <c r="D327" s="111">
        <v>716</v>
      </c>
      <c r="E327" s="111">
        <v>898</v>
      </c>
      <c r="F327" s="111">
        <v>101</v>
      </c>
      <c r="G327" s="111">
        <v>108</v>
      </c>
      <c r="H327" s="111">
        <v>69</v>
      </c>
      <c r="I327" s="110">
        <f t="shared" ref="I327:I386" si="156">SUM(C327:H327)</f>
        <v>2183</v>
      </c>
      <c r="J327" s="112">
        <f>C327+D327</f>
        <v>1007</v>
      </c>
      <c r="K327" s="111">
        <f>E327</f>
        <v>898</v>
      </c>
      <c r="L327" s="113">
        <f>SUM(F327:G327)</f>
        <v>209</v>
      </c>
      <c r="O327" s="147"/>
      <c r="P327" s="147"/>
      <c r="Q327" s="147"/>
    </row>
    <row r="328" spans="1:18" s="55" customFormat="1" ht="11.25" customHeight="1" thickBot="1">
      <c r="A328" s="201"/>
      <c r="B328" s="202"/>
      <c r="C328" s="56">
        <f>C327/I327*100</f>
        <v>13.330279431974349</v>
      </c>
      <c r="D328" s="56">
        <f>D327/I327*100</f>
        <v>32.798900595510766</v>
      </c>
      <c r="E328" s="56">
        <f>E327/I327*100</f>
        <v>41.136051305542829</v>
      </c>
      <c r="F328" s="56">
        <f>F327/I327*100</f>
        <v>4.6266605588639482</v>
      </c>
      <c r="G328" s="56">
        <f>G327/I327*100</f>
        <v>4.9473202015574893</v>
      </c>
      <c r="H328" s="59">
        <f>H327/I327*100</f>
        <v>3.1607879065506181</v>
      </c>
      <c r="I328" s="58">
        <f t="shared" si="156"/>
        <v>100</v>
      </c>
      <c r="J328" s="57">
        <f>J327/I327*100</f>
        <v>46.129180027485113</v>
      </c>
      <c r="K328" s="35">
        <f>K327/I327*100</f>
        <v>41.136051305542829</v>
      </c>
      <c r="L328" s="31">
        <f>L327/I327*100</f>
        <v>9.5739807604214384</v>
      </c>
      <c r="O328" s="147"/>
      <c r="P328" s="147"/>
      <c r="Q328" s="147"/>
    </row>
    <row r="329" spans="1:18" s="55" customFormat="1" ht="11.45" customHeight="1">
      <c r="A329" s="189" t="s">
        <v>48</v>
      </c>
      <c r="B329" s="192" t="s">
        <v>19</v>
      </c>
      <c r="C329" s="20">
        <v>203</v>
      </c>
      <c r="D329" s="20">
        <v>485</v>
      </c>
      <c r="E329" s="20">
        <v>587</v>
      </c>
      <c r="F329" s="20">
        <v>68</v>
      </c>
      <c r="G329" s="20">
        <v>69</v>
      </c>
      <c r="H329" s="20">
        <v>47</v>
      </c>
      <c r="I329" s="8">
        <f t="shared" si="156"/>
        <v>1459</v>
      </c>
      <c r="J329" s="9">
        <f>C329+D329</f>
        <v>688</v>
      </c>
      <c r="K329" s="7">
        <f>E329</f>
        <v>587</v>
      </c>
      <c r="L329" s="10">
        <f>SUM(F329:G329)</f>
        <v>137</v>
      </c>
      <c r="O329" s="147"/>
      <c r="P329" s="147"/>
      <c r="Q329" s="147"/>
    </row>
    <row r="330" spans="1:18" s="55" customFormat="1" ht="11.45" customHeight="1">
      <c r="A330" s="190"/>
      <c r="B330" s="185"/>
      <c r="C330" s="46">
        <f>C329/I329*100</f>
        <v>13.913639479095272</v>
      </c>
      <c r="D330" s="25">
        <f>D329/I329*100</f>
        <v>33.241946538725152</v>
      </c>
      <c r="E330" s="25">
        <f>E329/I329*100</f>
        <v>40.233036326250861</v>
      </c>
      <c r="F330" s="25">
        <f>F329/I329*100</f>
        <v>4.660726525017135</v>
      </c>
      <c r="G330" s="25">
        <f>G329/I329*100</f>
        <v>4.7292666209732692</v>
      </c>
      <c r="H330" s="26">
        <f>H329/I329*100</f>
        <v>3.2213845099383138</v>
      </c>
      <c r="I330" s="27">
        <f t="shared" si="156"/>
        <v>100</v>
      </c>
      <c r="J330" s="38">
        <f>J329/I329*100</f>
        <v>47.155586017820426</v>
      </c>
      <c r="K330" s="18">
        <f>K329/I329*100</f>
        <v>40.233036326250861</v>
      </c>
      <c r="L330" s="19">
        <f>L329/I329*100</f>
        <v>9.3899931459904042</v>
      </c>
      <c r="O330" s="147"/>
      <c r="P330" s="147"/>
      <c r="Q330" s="147"/>
    </row>
    <row r="331" spans="1:18" s="55" customFormat="1" ht="11.45" customHeight="1">
      <c r="A331" s="190"/>
      <c r="B331" s="193" t="s">
        <v>20</v>
      </c>
      <c r="C331" s="20">
        <v>61</v>
      </c>
      <c r="D331" s="20">
        <v>151</v>
      </c>
      <c r="E331" s="20">
        <v>208</v>
      </c>
      <c r="F331" s="20">
        <v>20</v>
      </c>
      <c r="G331" s="20">
        <v>26</v>
      </c>
      <c r="H331" s="20">
        <v>18</v>
      </c>
      <c r="I331" s="21">
        <f t="shared" si="156"/>
        <v>484</v>
      </c>
      <c r="J331" s="28">
        <f>C331+D331</f>
        <v>212</v>
      </c>
      <c r="K331" s="23">
        <f>E331</f>
        <v>208</v>
      </c>
      <c r="L331" s="24">
        <f>SUM(F331:G331)</f>
        <v>46</v>
      </c>
      <c r="O331" s="147"/>
      <c r="P331" s="147"/>
      <c r="Q331" s="147"/>
    </row>
    <row r="332" spans="1:18" s="55" customFormat="1" ht="11.45" customHeight="1">
      <c r="A332" s="190"/>
      <c r="B332" s="193"/>
      <c r="C332" s="29">
        <f>C331/I331*100</f>
        <v>12.603305785123966</v>
      </c>
      <c r="D332" s="29">
        <f>D331/I331*100</f>
        <v>31.198347107438018</v>
      </c>
      <c r="E332" s="29">
        <f>E331/I331*100</f>
        <v>42.97520661157025</v>
      </c>
      <c r="F332" s="29">
        <f>F331/I331*100</f>
        <v>4.1322314049586781</v>
      </c>
      <c r="G332" s="29">
        <f>G331/I331*100</f>
        <v>5.3719008264462813</v>
      </c>
      <c r="H332" s="30">
        <f>H331/I331*100</f>
        <v>3.71900826446281</v>
      </c>
      <c r="I332" s="27">
        <f t="shared" si="156"/>
        <v>100</v>
      </c>
      <c r="J332" s="38">
        <f>J331/I331*100</f>
        <v>43.801652892561982</v>
      </c>
      <c r="K332" s="18">
        <f>K331/I331*100</f>
        <v>42.97520661157025</v>
      </c>
      <c r="L332" s="19">
        <f>L331/I331*100</f>
        <v>9.5041322314049594</v>
      </c>
      <c r="O332" s="147"/>
      <c r="P332" s="147"/>
      <c r="Q332" s="147"/>
    </row>
    <row r="333" spans="1:18" s="55" customFormat="1" ht="11.45" customHeight="1">
      <c r="A333" s="190"/>
      <c r="B333" s="184" t="s">
        <v>49</v>
      </c>
      <c r="C333" s="20">
        <v>20</v>
      </c>
      <c r="D333" s="20">
        <v>50</v>
      </c>
      <c r="E333" s="20">
        <v>76</v>
      </c>
      <c r="F333" s="20">
        <v>8</v>
      </c>
      <c r="G333" s="20">
        <v>11</v>
      </c>
      <c r="H333" s="20">
        <v>2</v>
      </c>
      <c r="I333" s="21">
        <f t="shared" si="156"/>
        <v>167</v>
      </c>
      <c r="J333" s="28">
        <f>C333+D333</f>
        <v>70</v>
      </c>
      <c r="K333" s="23">
        <f>E333</f>
        <v>76</v>
      </c>
      <c r="L333" s="24">
        <f>SUM(F333:G333)</f>
        <v>19</v>
      </c>
      <c r="O333" s="147"/>
      <c r="P333" s="147"/>
      <c r="Q333" s="147"/>
    </row>
    <row r="334" spans="1:18" s="55" customFormat="1" ht="11.45" customHeight="1">
      <c r="A334" s="190"/>
      <c r="B334" s="185"/>
      <c r="C334" s="25">
        <f>C333/I333*100</f>
        <v>11.976047904191617</v>
      </c>
      <c r="D334" s="25">
        <f>D333/I333*100</f>
        <v>29.940119760479039</v>
      </c>
      <c r="E334" s="25">
        <f>E333/I333*100</f>
        <v>45.508982035928142</v>
      </c>
      <c r="F334" s="25">
        <f>F333/I333*100</f>
        <v>4.7904191616766472</v>
      </c>
      <c r="G334" s="25">
        <f>G333/I333*100</f>
        <v>6.5868263473053901</v>
      </c>
      <c r="H334" s="26">
        <f>H333/I333*100</f>
        <v>1.1976047904191618</v>
      </c>
      <c r="I334" s="27">
        <f t="shared" si="156"/>
        <v>100</v>
      </c>
      <c r="J334" s="38">
        <f>J333/I333*100</f>
        <v>41.916167664670652</v>
      </c>
      <c r="K334" s="18">
        <f>K333/I333*100</f>
        <v>45.508982035928142</v>
      </c>
      <c r="L334" s="19">
        <f>L333/I333*100</f>
        <v>11.377245508982035</v>
      </c>
      <c r="O334" s="147"/>
      <c r="P334" s="147"/>
      <c r="Q334" s="147"/>
    </row>
    <row r="335" spans="1:18" s="55" customFormat="1" ht="11.45" customHeight="1">
      <c r="A335" s="190"/>
      <c r="B335" s="193" t="s">
        <v>50</v>
      </c>
      <c r="C335" s="20">
        <v>7</v>
      </c>
      <c r="D335" s="20">
        <v>30</v>
      </c>
      <c r="E335" s="20">
        <v>27</v>
      </c>
      <c r="F335" s="20">
        <v>5</v>
      </c>
      <c r="G335" s="20">
        <v>2</v>
      </c>
      <c r="H335" s="20">
        <v>2</v>
      </c>
      <c r="I335" s="21">
        <f t="shared" si="156"/>
        <v>73</v>
      </c>
      <c r="J335" s="28">
        <f>C335+D335</f>
        <v>37</v>
      </c>
      <c r="K335" s="23">
        <f>E335</f>
        <v>27</v>
      </c>
      <c r="L335" s="24">
        <f>SUM(F335:G335)</f>
        <v>7</v>
      </c>
      <c r="O335" s="147"/>
      <c r="P335" s="147"/>
      <c r="Q335" s="147"/>
    </row>
    <row r="336" spans="1:18" s="55" customFormat="1" ht="11.45" customHeight="1" thickBot="1">
      <c r="A336" s="190"/>
      <c r="B336" s="193"/>
      <c r="C336" s="33">
        <f>C335/I335*100</f>
        <v>9.5890410958904102</v>
      </c>
      <c r="D336" s="33">
        <f>D335/I335*100</f>
        <v>41.095890410958901</v>
      </c>
      <c r="E336" s="33">
        <f>E335/I335*100</f>
        <v>36.986301369863014</v>
      </c>
      <c r="F336" s="33">
        <f>F335/I335*100</f>
        <v>6.8493150684931505</v>
      </c>
      <c r="G336" s="33">
        <f>G335/I335*100</f>
        <v>2.7397260273972601</v>
      </c>
      <c r="H336" s="34">
        <f>H335/I335*100</f>
        <v>2.7397260273972601</v>
      </c>
      <c r="I336" s="58">
        <f t="shared" si="156"/>
        <v>99.999999999999986</v>
      </c>
      <c r="J336" s="38">
        <f>J335/I335*100</f>
        <v>50.684931506849317</v>
      </c>
      <c r="K336" s="18">
        <f>K335/I335*100</f>
        <v>36.986301369863014</v>
      </c>
      <c r="L336" s="19">
        <f>L335/I335*100</f>
        <v>9.5890410958904102</v>
      </c>
      <c r="O336" s="147"/>
      <c r="P336" s="147"/>
      <c r="Q336" s="147"/>
    </row>
    <row r="337" spans="1:17" s="55" customFormat="1" ht="11.45" customHeight="1">
      <c r="A337" s="189" t="s">
        <v>51</v>
      </c>
      <c r="B337" s="192" t="s">
        <v>1</v>
      </c>
      <c r="C337" s="20">
        <v>133</v>
      </c>
      <c r="D337" s="20">
        <v>322</v>
      </c>
      <c r="E337" s="20">
        <v>397</v>
      </c>
      <c r="F337" s="20">
        <v>41</v>
      </c>
      <c r="G337" s="20">
        <v>61</v>
      </c>
      <c r="H337" s="20">
        <v>14</v>
      </c>
      <c r="I337" s="8">
        <f t="shared" si="156"/>
        <v>968</v>
      </c>
      <c r="J337" s="9">
        <f>C337+D337</f>
        <v>455</v>
      </c>
      <c r="K337" s="7">
        <f>E337</f>
        <v>397</v>
      </c>
      <c r="L337" s="10">
        <f>SUM(F337:G337)</f>
        <v>102</v>
      </c>
      <c r="O337" s="147"/>
      <c r="P337" s="147"/>
      <c r="Q337" s="147"/>
    </row>
    <row r="338" spans="1:17" s="55" customFormat="1" ht="11.45" customHeight="1">
      <c r="A338" s="190"/>
      <c r="B338" s="193"/>
      <c r="C338" s="46">
        <f>C337/I337*100</f>
        <v>13.739669421487601</v>
      </c>
      <c r="D338" s="25">
        <f>D337/I337*100</f>
        <v>33.264462809917354</v>
      </c>
      <c r="E338" s="25">
        <f>E337/I337*100</f>
        <v>41.012396694214878</v>
      </c>
      <c r="F338" s="25">
        <f>F337/I337*100</f>
        <v>4.2355371900826446</v>
      </c>
      <c r="G338" s="25">
        <f>G337/I337*100</f>
        <v>6.3016528925619832</v>
      </c>
      <c r="H338" s="26">
        <f>H337/I337*100</f>
        <v>1.4462809917355373</v>
      </c>
      <c r="I338" s="27">
        <f t="shared" si="156"/>
        <v>100</v>
      </c>
      <c r="J338" s="38">
        <f>J337/I337*100</f>
        <v>47.004132231404959</v>
      </c>
      <c r="K338" s="18">
        <f>K337/I337*100</f>
        <v>41.012396694214878</v>
      </c>
      <c r="L338" s="19">
        <f>L337/I337*100</f>
        <v>10.537190082644628</v>
      </c>
      <c r="O338" s="147"/>
      <c r="P338" s="147"/>
      <c r="Q338" s="147"/>
    </row>
    <row r="339" spans="1:17" s="55" customFormat="1" ht="11.45" customHeight="1">
      <c r="A339" s="190"/>
      <c r="B339" s="184" t="s">
        <v>2</v>
      </c>
      <c r="C339" s="20">
        <v>155</v>
      </c>
      <c r="D339" s="20">
        <v>392</v>
      </c>
      <c r="E339" s="20">
        <v>497</v>
      </c>
      <c r="F339" s="20">
        <v>60</v>
      </c>
      <c r="G339" s="20">
        <v>47</v>
      </c>
      <c r="H339" s="20">
        <v>26</v>
      </c>
      <c r="I339" s="21">
        <f t="shared" si="156"/>
        <v>1177</v>
      </c>
      <c r="J339" s="28">
        <f>C339+D339</f>
        <v>547</v>
      </c>
      <c r="K339" s="23">
        <f>E339</f>
        <v>497</v>
      </c>
      <c r="L339" s="24">
        <f>SUM(F339:G339)</f>
        <v>107</v>
      </c>
      <c r="O339" s="147"/>
      <c r="P339" s="147"/>
      <c r="Q339" s="147"/>
    </row>
    <row r="340" spans="1:17" s="55" customFormat="1" ht="11.45" customHeight="1">
      <c r="A340" s="190"/>
      <c r="B340" s="185"/>
      <c r="C340" s="29">
        <f>C339/I339*100</f>
        <v>13.169073916737467</v>
      </c>
      <c r="D340" s="29">
        <f>D339/I339*100</f>
        <v>33.305012744265085</v>
      </c>
      <c r="E340" s="29">
        <f>E339/I339*100</f>
        <v>42.225998300764658</v>
      </c>
      <c r="F340" s="29">
        <f>F339/I339*100</f>
        <v>5.0977060322854717</v>
      </c>
      <c r="G340" s="29">
        <f>G339/I339*100</f>
        <v>3.9932030586236191</v>
      </c>
      <c r="H340" s="30">
        <f>H339/I339*100</f>
        <v>2.2090059473237043</v>
      </c>
      <c r="I340" s="27">
        <f t="shared" si="156"/>
        <v>100</v>
      </c>
      <c r="J340" s="38">
        <f>J339/I339*100</f>
        <v>46.474086661002552</v>
      </c>
      <c r="K340" s="18">
        <f>K339/I339*100</f>
        <v>42.225998300764658</v>
      </c>
      <c r="L340" s="19">
        <f>L339/I339*100</f>
        <v>9.0909090909090917</v>
      </c>
      <c r="O340" s="147"/>
      <c r="P340" s="147"/>
      <c r="Q340" s="147"/>
    </row>
    <row r="341" spans="1:17" s="55" customFormat="1" ht="11.45" customHeight="1">
      <c r="A341" s="190"/>
      <c r="B341" s="193" t="s">
        <v>5</v>
      </c>
      <c r="C341" s="20">
        <v>3</v>
      </c>
      <c r="D341" s="20">
        <v>2</v>
      </c>
      <c r="E341" s="20">
        <v>4</v>
      </c>
      <c r="F341" s="20">
        <v>0</v>
      </c>
      <c r="G341" s="20">
        <v>0</v>
      </c>
      <c r="H341" s="20">
        <v>29</v>
      </c>
      <c r="I341" s="21">
        <f t="shared" si="156"/>
        <v>38</v>
      </c>
      <c r="J341" s="28">
        <f>C341+D341</f>
        <v>5</v>
      </c>
      <c r="K341" s="23">
        <f>E341</f>
        <v>4</v>
      </c>
      <c r="L341" s="24">
        <f>SUM(F341:G341)</f>
        <v>0</v>
      </c>
      <c r="O341" s="147"/>
      <c r="P341" s="147"/>
      <c r="Q341" s="147"/>
    </row>
    <row r="342" spans="1:17" s="55" customFormat="1" ht="11.45" customHeight="1" thickBot="1">
      <c r="A342" s="191"/>
      <c r="B342" s="194"/>
      <c r="C342" s="50">
        <f>C341/I341*100</f>
        <v>7.8947368421052628</v>
      </c>
      <c r="D342" s="50">
        <f>D341/I341*100</f>
        <v>5.2631578947368416</v>
      </c>
      <c r="E342" s="50">
        <f>E341/I341*100</f>
        <v>10.526315789473683</v>
      </c>
      <c r="F342" s="50">
        <f>F341/I341*100</f>
        <v>0</v>
      </c>
      <c r="G342" s="50">
        <f>G341/I341*100</f>
        <v>0</v>
      </c>
      <c r="H342" s="64">
        <f>H341/I341*100</f>
        <v>76.31578947368422</v>
      </c>
      <c r="I342" s="58">
        <f t="shared" si="156"/>
        <v>100</v>
      </c>
      <c r="J342" s="57">
        <f>J341/I341*100</f>
        <v>13.157894736842104</v>
      </c>
      <c r="K342" s="35">
        <f>K341/I341*100</f>
        <v>10.526315789473683</v>
      </c>
      <c r="L342" s="31">
        <f>L341/I341*100</f>
        <v>0</v>
      </c>
      <c r="O342" s="147"/>
      <c r="P342" s="147"/>
      <c r="Q342" s="147"/>
    </row>
    <row r="343" spans="1:17" s="55" customFormat="1" ht="11.45" customHeight="1">
      <c r="A343" s="189" t="s">
        <v>52</v>
      </c>
      <c r="B343" s="192" t="s">
        <v>6</v>
      </c>
      <c r="C343" s="20">
        <v>16</v>
      </c>
      <c r="D343" s="20">
        <v>28</v>
      </c>
      <c r="E343" s="20">
        <v>12</v>
      </c>
      <c r="F343" s="20">
        <v>4</v>
      </c>
      <c r="G343" s="20">
        <v>4</v>
      </c>
      <c r="H343" s="20">
        <v>0</v>
      </c>
      <c r="I343" s="8">
        <f t="shared" si="156"/>
        <v>64</v>
      </c>
      <c r="J343" s="9">
        <f>C343+D343</f>
        <v>44</v>
      </c>
      <c r="K343" s="7">
        <f>E343</f>
        <v>12</v>
      </c>
      <c r="L343" s="10">
        <f>SUM(F343:G343)</f>
        <v>8</v>
      </c>
      <c r="O343" s="147"/>
      <c r="P343" s="147"/>
      <c r="Q343" s="147"/>
    </row>
    <row r="344" spans="1:17" s="55" customFormat="1" ht="11.45" customHeight="1">
      <c r="A344" s="190"/>
      <c r="B344" s="185"/>
      <c r="C344" s="46">
        <f>C343/I343*100</f>
        <v>25</v>
      </c>
      <c r="D344" s="25">
        <f>D343/I343*100</f>
        <v>43.75</v>
      </c>
      <c r="E344" s="25">
        <f>E343/I343*100</f>
        <v>18.75</v>
      </c>
      <c r="F344" s="25">
        <f>F343/I343*100</f>
        <v>6.25</v>
      </c>
      <c r="G344" s="25">
        <f>G343/I343*100</f>
        <v>6.25</v>
      </c>
      <c r="H344" s="26">
        <f>H343/I343*100</f>
        <v>0</v>
      </c>
      <c r="I344" s="27">
        <f t="shared" si="156"/>
        <v>100</v>
      </c>
      <c r="J344" s="38">
        <f>J343/I343*100</f>
        <v>68.75</v>
      </c>
      <c r="K344" s="18">
        <f>K343/I343*100</f>
        <v>18.75</v>
      </c>
      <c r="L344" s="19">
        <f>L343/I343*100</f>
        <v>12.5</v>
      </c>
      <c r="O344" s="147"/>
      <c r="P344" s="147"/>
      <c r="Q344" s="147"/>
    </row>
    <row r="345" spans="1:17" s="55" customFormat="1" ht="11.45" customHeight="1">
      <c r="A345" s="190"/>
      <c r="B345" s="193" t="s">
        <v>7</v>
      </c>
      <c r="C345" s="20">
        <v>12</v>
      </c>
      <c r="D345" s="20">
        <v>55</v>
      </c>
      <c r="E345" s="20">
        <v>96</v>
      </c>
      <c r="F345" s="20">
        <v>9</v>
      </c>
      <c r="G345" s="20">
        <v>13</v>
      </c>
      <c r="H345" s="20">
        <v>0</v>
      </c>
      <c r="I345" s="21">
        <f t="shared" si="156"/>
        <v>185</v>
      </c>
      <c r="J345" s="28">
        <f>C345+D345</f>
        <v>67</v>
      </c>
      <c r="K345" s="23">
        <f>E345</f>
        <v>96</v>
      </c>
      <c r="L345" s="24">
        <f>SUM(F345:G345)</f>
        <v>22</v>
      </c>
      <c r="O345" s="147"/>
      <c r="P345" s="147"/>
      <c r="Q345" s="147"/>
    </row>
    <row r="346" spans="1:17" s="55" customFormat="1" ht="11.45" customHeight="1">
      <c r="A346" s="190"/>
      <c r="B346" s="193"/>
      <c r="C346" s="29">
        <f>C345/I345*100</f>
        <v>6.4864864864864868</v>
      </c>
      <c r="D346" s="29">
        <f>D345/I345*100</f>
        <v>29.72972972972973</v>
      </c>
      <c r="E346" s="29">
        <f>E345/I345*100</f>
        <v>51.891891891891895</v>
      </c>
      <c r="F346" s="29">
        <f>F345/I345*100</f>
        <v>4.8648648648648649</v>
      </c>
      <c r="G346" s="29">
        <f>G345/I345*100</f>
        <v>7.0270270270270272</v>
      </c>
      <c r="H346" s="30">
        <f>H345/I345*100</f>
        <v>0</v>
      </c>
      <c r="I346" s="27">
        <f t="shared" si="156"/>
        <v>100.00000000000001</v>
      </c>
      <c r="J346" s="38">
        <f>J345/I345*100</f>
        <v>36.216216216216218</v>
      </c>
      <c r="K346" s="18">
        <f>K345/I345*100</f>
        <v>51.891891891891895</v>
      </c>
      <c r="L346" s="19">
        <f>L345/I345*100</f>
        <v>11.891891891891893</v>
      </c>
      <c r="O346" s="147"/>
      <c r="P346" s="147"/>
      <c r="Q346" s="147"/>
    </row>
    <row r="347" spans="1:17" s="55" customFormat="1" ht="11.45" customHeight="1">
      <c r="A347" s="190"/>
      <c r="B347" s="184" t="s">
        <v>8</v>
      </c>
      <c r="C347" s="20">
        <v>20</v>
      </c>
      <c r="D347" s="20">
        <v>69</v>
      </c>
      <c r="E347" s="20">
        <v>122</v>
      </c>
      <c r="F347" s="20">
        <v>13</v>
      </c>
      <c r="G347" s="20">
        <v>22</v>
      </c>
      <c r="H347" s="20">
        <v>1</v>
      </c>
      <c r="I347" s="21">
        <f t="shared" si="156"/>
        <v>247</v>
      </c>
      <c r="J347" s="28">
        <f>C347+D347</f>
        <v>89</v>
      </c>
      <c r="K347" s="23">
        <f>E347</f>
        <v>122</v>
      </c>
      <c r="L347" s="24">
        <f>SUM(F347:G347)</f>
        <v>35</v>
      </c>
      <c r="O347" s="147"/>
      <c r="P347" s="147"/>
      <c r="Q347" s="147"/>
    </row>
    <row r="348" spans="1:17" s="55" customFormat="1" ht="11.45" customHeight="1">
      <c r="A348" s="190"/>
      <c r="B348" s="185"/>
      <c r="C348" s="29">
        <f t="shared" ref="C348" si="157">C347/I347*100</f>
        <v>8.097165991902834</v>
      </c>
      <c r="D348" s="29">
        <f t="shared" ref="D348" si="158">D347/I347*100</f>
        <v>27.935222672064778</v>
      </c>
      <c r="E348" s="29">
        <f t="shared" ref="E348" si="159">E347/I347*100</f>
        <v>49.392712550607285</v>
      </c>
      <c r="F348" s="29">
        <f t="shared" ref="F348" si="160">F347/I347*100</f>
        <v>5.2631578947368416</v>
      </c>
      <c r="G348" s="29">
        <f t="shared" ref="G348" si="161">G347/I347*100</f>
        <v>8.9068825910931171</v>
      </c>
      <c r="H348" s="30">
        <f t="shared" ref="H348" si="162">H347/I347*100</f>
        <v>0.40485829959514169</v>
      </c>
      <c r="I348" s="27">
        <f t="shared" si="156"/>
        <v>100</v>
      </c>
      <c r="J348" s="38">
        <f>J347/I347*100</f>
        <v>36.032388663967616</v>
      </c>
      <c r="K348" s="18">
        <f>K347/I347*100</f>
        <v>49.392712550607285</v>
      </c>
      <c r="L348" s="19">
        <f>L347/I347*100</f>
        <v>14.17004048582996</v>
      </c>
      <c r="O348" s="147"/>
      <c r="P348" s="147"/>
      <c r="Q348" s="147"/>
    </row>
    <row r="349" spans="1:17" s="55" customFormat="1" ht="11.45" customHeight="1">
      <c r="A349" s="190"/>
      <c r="B349" s="193" t="s">
        <v>9</v>
      </c>
      <c r="C349" s="20">
        <v>37</v>
      </c>
      <c r="D349" s="20">
        <v>98</v>
      </c>
      <c r="E349" s="20">
        <v>135</v>
      </c>
      <c r="F349" s="20">
        <v>22</v>
      </c>
      <c r="G349" s="20">
        <v>21</v>
      </c>
      <c r="H349" s="20">
        <v>2</v>
      </c>
      <c r="I349" s="21">
        <f t="shared" si="156"/>
        <v>315</v>
      </c>
      <c r="J349" s="28">
        <f>C349+D349</f>
        <v>135</v>
      </c>
      <c r="K349" s="23">
        <f>E349</f>
        <v>135</v>
      </c>
      <c r="L349" s="24">
        <f>SUM(F349:G349)</f>
        <v>43</v>
      </c>
      <c r="O349" s="147"/>
      <c r="P349" s="147"/>
      <c r="Q349" s="147"/>
    </row>
    <row r="350" spans="1:17" s="55" customFormat="1" ht="11.45" customHeight="1">
      <c r="A350" s="190"/>
      <c r="B350" s="193"/>
      <c r="C350" s="29">
        <f t="shared" ref="C350" si="163">C349/I349*100</f>
        <v>11.746031746031745</v>
      </c>
      <c r="D350" s="29">
        <f t="shared" ref="D350" si="164">D349/I349*100</f>
        <v>31.111111111111111</v>
      </c>
      <c r="E350" s="29">
        <f t="shared" ref="E350" si="165">E349/I349*100</f>
        <v>42.857142857142854</v>
      </c>
      <c r="F350" s="29">
        <f t="shared" ref="F350" si="166">F349/I349*100</f>
        <v>6.9841269841269842</v>
      </c>
      <c r="G350" s="29">
        <f t="shared" ref="G350" si="167">G349/I349*100</f>
        <v>6.666666666666667</v>
      </c>
      <c r="H350" s="30">
        <f t="shared" ref="H350" si="168">H349/I349*100</f>
        <v>0.63492063492063489</v>
      </c>
      <c r="I350" s="27">
        <f t="shared" si="156"/>
        <v>100</v>
      </c>
      <c r="J350" s="38">
        <f>J349/I349*100</f>
        <v>42.857142857142854</v>
      </c>
      <c r="K350" s="18">
        <f>K349/I349*100</f>
        <v>42.857142857142854</v>
      </c>
      <c r="L350" s="19">
        <f>L349/I349*100</f>
        <v>13.65079365079365</v>
      </c>
      <c r="O350" s="147"/>
      <c r="P350" s="147"/>
      <c r="Q350" s="147"/>
    </row>
    <row r="351" spans="1:17" s="55" customFormat="1" ht="11.45" customHeight="1">
      <c r="A351" s="190"/>
      <c r="B351" s="184" t="s">
        <v>10</v>
      </c>
      <c r="C351" s="20">
        <v>34</v>
      </c>
      <c r="D351" s="20">
        <v>113</v>
      </c>
      <c r="E351" s="20">
        <v>174</v>
      </c>
      <c r="F351" s="20">
        <v>24</v>
      </c>
      <c r="G351" s="20">
        <v>18</v>
      </c>
      <c r="H351" s="20">
        <v>4</v>
      </c>
      <c r="I351" s="21">
        <f t="shared" si="156"/>
        <v>367</v>
      </c>
      <c r="J351" s="28">
        <f>C351+D351</f>
        <v>147</v>
      </c>
      <c r="K351" s="23">
        <f>E351</f>
        <v>174</v>
      </c>
      <c r="L351" s="24">
        <f>SUM(F351:G351)</f>
        <v>42</v>
      </c>
      <c r="O351" s="147"/>
      <c r="P351" s="147"/>
      <c r="Q351" s="147"/>
    </row>
    <row r="352" spans="1:17" s="55" customFormat="1" ht="11.45" customHeight="1">
      <c r="A352" s="190"/>
      <c r="B352" s="185"/>
      <c r="C352" s="29">
        <f t="shared" ref="C352" si="169">C351/I351*100</f>
        <v>9.2643051771117158</v>
      </c>
      <c r="D352" s="29">
        <f t="shared" ref="D352" si="170">D351/I351*100</f>
        <v>30.790190735694821</v>
      </c>
      <c r="E352" s="29">
        <f t="shared" ref="E352" si="171">E351/I351*100</f>
        <v>47.411444141689373</v>
      </c>
      <c r="F352" s="29">
        <f t="shared" ref="F352" si="172">F351/I351*100</f>
        <v>6.5395095367847409</v>
      </c>
      <c r="G352" s="29">
        <f t="shared" ref="G352" si="173">G351/I351*100</f>
        <v>4.9046321525885563</v>
      </c>
      <c r="H352" s="30">
        <f t="shared" ref="H352" si="174">H351/I351*100</f>
        <v>1.0899182561307901</v>
      </c>
      <c r="I352" s="27">
        <f t="shared" si="156"/>
        <v>100</v>
      </c>
      <c r="J352" s="38">
        <f>J351/I351*100</f>
        <v>40.054495912806537</v>
      </c>
      <c r="K352" s="18">
        <f>K351/I351*100</f>
        <v>47.411444141689373</v>
      </c>
      <c r="L352" s="19">
        <f>L351/I351*100</f>
        <v>11.444141689373296</v>
      </c>
      <c r="O352" s="147"/>
      <c r="P352" s="147"/>
      <c r="Q352" s="147"/>
    </row>
    <row r="353" spans="1:17" s="55" customFormat="1" ht="11.45" customHeight="1">
      <c r="A353" s="190"/>
      <c r="B353" s="193" t="s">
        <v>11</v>
      </c>
      <c r="C353" s="20">
        <f>31+35</f>
        <v>66</v>
      </c>
      <c r="D353" s="20">
        <f>68+70</f>
        <v>138</v>
      </c>
      <c r="E353" s="20">
        <f>84+71</f>
        <v>155</v>
      </c>
      <c r="F353" s="20">
        <f>7+6</f>
        <v>13</v>
      </c>
      <c r="G353" s="20">
        <f>3+10</f>
        <v>13</v>
      </c>
      <c r="H353" s="20">
        <f>4+5</f>
        <v>9</v>
      </c>
      <c r="I353" s="21">
        <f t="shared" si="156"/>
        <v>394</v>
      </c>
      <c r="J353" s="28">
        <f>C353+D353</f>
        <v>204</v>
      </c>
      <c r="K353" s="23">
        <f>E353</f>
        <v>155</v>
      </c>
      <c r="L353" s="24">
        <f>SUM(F353:G353)</f>
        <v>26</v>
      </c>
      <c r="O353" s="147"/>
      <c r="P353" s="147"/>
      <c r="Q353" s="147"/>
    </row>
    <row r="354" spans="1:17" s="55" customFormat="1" ht="11.45" customHeight="1">
      <c r="A354" s="190"/>
      <c r="B354" s="193"/>
      <c r="C354" s="29">
        <f t="shared" ref="C354" si="175">C353/I353*100</f>
        <v>16.751269035532996</v>
      </c>
      <c r="D354" s="29">
        <f t="shared" ref="D354" si="176">D353/I353*100</f>
        <v>35.025380710659896</v>
      </c>
      <c r="E354" s="29">
        <f t="shared" ref="E354" si="177">E353/I353*100</f>
        <v>39.340101522842644</v>
      </c>
      <c r="F354" s="29">
        <f t="shared" ref="F354" si="178">F353/I353*100</f>
        <v>3.2994923857868024</v>
      </c>
      <c r="G354" s="29">
        <f t="shared" ref="G354" si="179">G353/I353*100</f>
        <v>3.2994923857868024</v>
      </c>
      <c r="H354" s="30">
        <f t="shared" ref="H354" si="180">H353/I353*100</f>
        <v>2.2842639593908629</v>
      </c>
      <c r="I354" s="27">
        <f t="shared" si="156"/>
        <v>100</v>
      </c>
      <c r="J354" s="38">
        <f>J353/I353*100</f>
        <v>51.776649746192895</v>
      </c>
      <c r="K354" s="18">
        <f>K353/I353*100</f>
        <v>39.340101522842644</v>
      </c>
      <c r="L354" s="19">
        <f>L353/I353*100</f>
        <v>6.5989847715736047</v>
      </c>
      <c r="O354" s="148"/>
      <c r="P354" s="148"/>
      <c r="Q354" s="148"/>
    </row>
    <row r="355" spans="1:17" s="55" customFormat="1" ht="11.45" customHeight="1">
      <c r="A355" s="190"/>
      <c r="B355" s="184" t="s">
        <v>12</v>
      </c>
      <c r="C355" s="20">
        <v>105</v>
      </c>
      <c r="D355" s="20">
        <v>215</v>
      </c>
      <c r="E355" s="20">
        <v>204</v>
      </c>
      <c r="F355" s="20">
        <v>16</v>
      </c>
      <c r="G355" s="20">
        <v>17</v>
      </c>
      <c r="H355" s="20">
        <v>25</v>
      </c>
      <c r="I355" s="21">
        <f t="shared" si="156"/>
        <v>582</v>
      </c>
      <c r="J355" s="28">
        <f>C355+D355</f>
        <v>320</v>
      </c>
      <c r="K355" s="23">
        <f>E355</f>
        <v>204</v>
      </c>
      <c r="L355" s="24">
        <f>SUM(F355:G355)</f>
        <v>33</v>
      </c>
      <c r="O355" s="148"/>
      <c r="P355" s="148"/>
      <c r="Q355" s="148"/>
    </row>
    <row r="356" spans="1:17" s="55" customFormat="1" ht="11.45" customHeight="1">
      <c r="A356" s="190"/>
      <c r="B356" s="185"/>
      <c r="C356" s="29">
        <f t="shared" ref="C356" si="181">C355/I355*100</f>
        <v>18.041237113402062</v>
      </c>
      <c r="D356" s="29">
        <f t="shared" ref="D356" si="182">D355/I355*100</f>
        <v>36.941580756013749</v>
      </c>
      <c r="E356" s="29">
        <f t="shared" ref="E356" si="183">E355/I355*100</f>
        <v>35.051546391752574</v>
      </c>
      <c r="F356" s="29">
        <f t="shared" ref="F356" si="184">F355/I355*100</f>
        <v>2.7491408934707904</v>
      </c>
      <c r="G356" s="29">
        <f t="shared" ref="G356" si="185">G355/I355*100</f>
        <v>2.9209621993127146</v>
      </c>
      <c r="H356" s="30">
        <f t="shared" ref="H356" si="186">H355/I355*100</f>
        <v>4.2955326460481098</v>
      </c>
      <c r="I356" s="27">
        <f t="shared" si="156"/>
        <v>100</v>
      </c>
      <c r="J356" s="38">
        <f>J355/I355*100</f>
        <v>54.982817869415811</v>
      </c>
      <c r="K356" s="18">
        <f>K355/I355*100</f>
        <v>35.051546391752574</v>
      </c>
      <c r="L356" s="19">
        <f>L355/I355*100</f>
        <v>5.6701030927835054</v>
      </c>
      <c r="O356" s="148"/>
      <c r="P356" s="148"/>
      <c r="Q356" s="148"/>
    </row>
    <row r="357" spans="1:17" s="55" customFormat="1" ht="11.45" customHeight="1">
      <c r="A357" s="190"/>
      <c r="B357" s="193" t="s">
        <v>24</v>
      </c>
      <c r="C357" s="20">
        <v>1</v>
      </c>
      <c r="D357" s="20">
        <v>0</v>
      </c>
      <c r="E357" s="20">
        <v>0</v>
      </c>
      <c r="F357" s="20">
        <v>0</v>
      </c>
      <c r="G357" s="20">
        <v>0</v>
      </c>
      <c r="H357" s="20">
        <v>28</v>
      </c>
      <c r="I357" s="21">
        <f t="shared" si="156"/>
        <v>29</v>
      </c>
      <c r="J357" s="28">
        <f>C357+D357</f>
        <v>1</v>
      </c>
      <c r="K357" s="23">
        <f>E357</f>
        <v>0</v>
      </c>
      <c r="L357" s="24">
        <f>SUM(F357:G357)</f>
        <v>0</v>
      </c>
      <c r="O357" s="148"/>
      <c r="P357" s="148"/>
      <c r="Q357" s="148"/>
    </row>
    <row r="358" spans="1:17" s="55" customFormat="1" ht="11.45" customHeight="1" thickBot="1">
      <c r="A358" s="191"/>
      <c r="B358" s="194"/>
      <c r="C358" s="50">
        <f t="shared" ref="C358" si="187">C357/I357*100</f>
        <v>3.4482758620689653</v>
      </c>
      <c r="D358" s="50">
        <f t="shared" ref="D358" si="188">D357/I357*100</f>
        <v>0</v>
      </c>
      <c r="E358" s="50">
        <f t="shared" ref="E358" si="189">E357/I357*100</f>
        <v>0</v>
      </c>
      <c r="F358" s="50">
        <f t="shared" ref="F358" si="190">F357/I357*100</f>
        <v>0</v>
      </c>
      <c r="G358" s="50">
        <f t="shared" ref="G358" si="191">G357/I357*100</f>
        <v>0</v>
      </c>
      <c r="H358" s="79">
        <f t="shared" ref="H358" si="192">H357/I357*100</f>
        <v>96.551724137931032</v>
      </c>
      <c r="I358" s="58">
        <f t="shared" si="156"/>
        <v>100</v>
      </c>
      <c r="J358" s="57">
        <f>J357/I357*100</f>
        <v>3.4482758620689653</v>
      </c>
      <c r="K358" s="35">
        <f>K357/I357*100</f>
        <v>0</v>
      </c>
      <c r="L358" s="31">
        <f>L357/I357*100</f>
        <v>0</v>
      </c>
      <c r="O358" s="148"/>
      <c r="P358" s="148"/>
      <c r="Q358" s="148"/>
    </row>
    <row r="359" spans="1:17" s="55" customFormat="1" ht="11.45" customHeight="1" thickBot="1">
      <c r="A359" s="211" t="s">
        <v>53</v>
      </c>
      <c r="B359" s="192" t="s">
        <v>23</v>
      </c>
      <c r="C359" s="20">
        <v>36</v>
      </c>
      <c r="D359" s="20">
        <v>68</v>
      </c>
      <c r="E359" s="20">
        <v>93</v>
      </c>
      <c r="F359" s="20">
        <v>7</v>
      </c>
      <c r="G359" s="20">
        <v>7</v>
      </c>
      <c r="H359" s="20">
        <v>5</v>
      </c>
      <c r="I359" s="110">
        <f t="shared" si="156"/>
        <v>216</v>
      </c>
      <c r="J359" s="9">
        <f>C359+D359</f>
        <v>104</v>
      </c>
      <c r="K359" s="7">
        <f>E359</f>
        <v>93</v>
      </c>
      <c r="L359" s="10">
        <f>SUM(F359:G359)</f>
        <v>14</v>
      </c>
      <c r="O359" s="148"/>
      <c r="P359" s="148"/>
      <c r="Q359" s="148"/>
    </row>
    <row r="360" spans="1:17" s="55" customFormat="1" ht="11.45" customHeight="1" thickTop="1" thickBot="1">
      <c r="A360" s="212"/>
      <c r="B360" s="185"/>
      <c r="C360" s="46">
        <f>C359/I359*100</f>
        <v>16.666666666666664</v>
      </c>
      <c r="D360" s="25">
        <f>D359/I359*100</f>
        <v>31.481481481481481</v>
      </c>
      <c r="E360" s="25">
        <f>E359/I359*100</f>
        <v>43.055555555555557</v>
      </c>
      <c r="F360" s="25">
        <f>F359/I359*100</f>
        <v>3.2407407407407405</v>
      </c>
      <c r="G360" s="25">
        <f>G359/I359*100</f>
        <v>3.2407407407407405</v>
      </c>
      <c r="H360" s="26">
        <f>H359/I359*100</f>
        <v>2.3148148148148149</v>
      </c>
      <c r="I360" s="27">
        <f t="shared" si="156"/>
        <v>99.999999999999972</v>
      </c>
      <c r="J360" s="38">
        <f>J359/I359*100</f>
        <v>48.148148148148145</v>
      </c>
      <c r="K360" s="18">
        <f>K359/I359*100</f>
        <v>43.055555555555557</v>
      </c>
      <c r="L360" s="19">
        <f>L359/I359*100</f>
        <v>6.481481481481481</v>
      </c>
      <c r="O360" s="148"/>
      <c r="P360" s="148"/>
      <c r="Q360" s="148"/>
    </row>
    <row r="361" spans="1:17" s="55" customFormat="1" ht="11.45" customHeight="1" thickTop="1" thickBot="1">
      <c r="A361" s="212"/>
      <c r="B361" s="193" t="s">
        <v>3</v>
      </c>
      <c r="C361" s="20">
        <v>30</v>
      </c>
      <c r="D361" s="20">
        <v>53</v>
      </c>
      <c r="E361" s="20">
        <v>54</v>
      </c>
      <c r="F361" s="20">
        <v>2</v>
      </c>
      <c r="G361" s="20">
        <v>2</v>
      </c>
      <c r="H361" s="20">
        <v>2</v>
      </c>
      <c r="I361" s="21">
        <f t="shared" si="156"/>
        <v>143</v>
      </c>
      <c r="J361" s="28">
        <f>C361+D361</f>
        <v>83</v>
      </c>
      <c r="K361" s="23">
        <f>E361</f>
        <v>54</v>
      </c>
      <c r="L361" s="24">
        <f>SUM(F361:G361)</f>
        <v>4</v>
      </c>
      <c r="O361" s="148"/>
      <c r="P361" s="148"/>
      <c r="Q361" s="148"/>
    </row>
    <row r="362" spans="1:17" s="55" customFormat="1" ht="11.45" customHeight="1" thickTop="1" thickBot="1">
      <c r="A362" s="212"/>
      <c r="B362" s="193"/>
      <c r="C362" s="29">
        <f>C361/I361*100</f>
        <v>20.97902097902098</v>
      </c>
      <c r="D362" s="29">
        <f>D361/I361*100</f>
        <v>37.06293706293706</v>
      </c>
      <c r="E362" s="29">
        <f>E361/I361*100</f>
        <v>37.76223776223776</v>
      </c>
      <c r="F362" s="29">
        <f>F361/I361*100</f>
        <v>1.3986013986013985</v>
      </c>
      <c r="G362" s="29">
        <f>G361/I361*100</f>
        <v>1.3986013986013985</v>
      </c>
      <c r="H362" s="30">
        <f>H361/I361*100</f>
        <v>1.3986013986013985</v>
      </c>
      <c r="I362" s="27">
        <f t="shared" si="156"/>
        <v>100</v>
      </c>
      <c r="J362" s="38">
        <f>J361/I361*100</f>
        <v>58.04195804195804</v>
      </c>
      <c r="K362" s="18">
        <f>K361/I361*100</f>
        <v>37.76223776223776</v>
      </c>
      <c r="L362" s="19">
        <f>L361/I361*100</f>
        <v>2.7972027972027971</v>
      </c>
      <c r="O362" s="148"/>
      <c r="P362" s="148"/>
      <c r="Q362" s="148"/>
    </row>
    <row r="363" spans="1:17" s="55" customFormat="1" ht="11.45" customHeight="1" thickTop="1" thickBot="1">
      <c r="A363" s="212"/>
      <c r="B363" s="184" t="s">
        <v>13</v>
      </c>
      <c r="C363" s="20">
        <v>76</v>
      </c>
      <c r="D363" s="20">
        <v>283</v>
      </c>
      <c r="E363" s="20">
        <v>424</v>
      </c>
      <c r="F363" s="20">
        <v>54</v>
      </c>
      <c r="G363" s="20">
        <v>58</v>
      </c>
      <c r="H363" s="20">
        <v>8</v>
      </c>
      <c r="I363" s="21">
        <f t="shared" si="156"/>
        <v>903</v>
      </c>
      <c r="J363" s="28">
        <f>C363+D363</f>
        <v>359</v>
      </c>
      <c r="K363" s="23">
        <f>E363</f>
        <v>424</v>
      </c>
      <c r="L363" s="24">
        <f>SUM(F363:G363)</f>
        <v>112</v>
      </c>
      <c r="O363" s="148"/>
      <c r="P363" s="148"/>
      <c r="Q363" s="148"/>
    </row>
    <row r="364" spans="1:17" s="55" customFormat="1" ht="11.45" customHeight="1" thickTop="1" thickBot="1">
      <c r="A364" s="212"/>
      <c r="B364" s="185"/>
      <c r="C364" s="29">
        <f t="shared" ref="C364" si="193">C363/I363*100</f>
        <v>8.4163898117386484</v>
      </c>
      <c r="D364" s="29">
        <f t="shared" ref="D364" si="194">D363/I363*100</f>
        <v>31.339977851605759</v>
      </c>
      <c r="E364" s="29">
        <f t="shared" ref="E364" si="195">E363/I363*100</f>
        <v>46.95459579180509</v>
      </c>
      <c r="F364" s="29">
        <f t="shared" ref="F364" si="196">F363/I363*100</f>
        <v>5.9800664451827243</v>
      </c>
      <c r="G364" s="29">
        <f t="shared" ref="G364" si="197">G363/I363*100</f>
        <v>6.4230343300110739</v>
      </c>
      <c r="H364" s="30">
        <f t="shared" ref="H364" si="198">H363/I363*100</f>
        <v>0.88593576965669985</v>
      </c>
      <c r="I364" s="27">
        <f t="shared" si="156"/>
        <v>100</v>
      </c>
      <c r="J364" s="38">
        <f>J363/I363*100</f>
        <v>39.756367663344406</v>
      </c>
      <c r="K364" s="18">
        <f>K363/I363*100</f>
        <v>46.95459579180509</v>
      </c>
      <c r="L364" s="19">
        <f>L363/I363*100</f>
        <v>12.403100775193799</v>
      </c>
      <c r="O364" s="148"/>
      <c r="P364" s="148"/>
      <c r="Q364" s="148"/>
    </row>
    <row r="365" spans="1:17" s="55" customFormat="1" ht="11.45" customHeight="1" thickTop="1" thickBot="1">
      <c r="A365" s="212"/>
      <c r="B365" s="193" t="s">
        <v>14</v>
      </c>
      <c r="C365" s="20">
        <v>33</v>
      </c>
      <c r="D365" s="20">
        <v>78</v>
      </c>
      <c r="E365" s="20">
        <v>67</v>
      </c>
      <c r="F365" s="20">
        <v>13</v>
      </c>
      <c r="G365" s="20">
        <v>2</v>
      </c>
      <c r="H365" s="20">
        <v>5</v>
      </c>
      <c r="I365" s="21">
        <f t="shared" si="156"/>
        <v>198</v>
      </c>
      <c r="J365" s="28">
        <f>C365+D365</f>
        <v>111</v>
      </c>
      <c r="K365" s="23">
        <f>E365</f>
        <v>67</v>
      </c>
      <c r="L365" s="24">
        <f>SUM(F365:G365)</f>
        <v>15</v>
      </c>
      <c r="O365" s="148"/>
      <c r="P365" s="148"/>
      <c r="Q365" s="148"/>
    </row>
    <row r="366" spans="1:17" s="55" customFormat="1" ht="11.45" customHeight="1" thickTop="1" thickBot="1">
      <c r="A366" s="212"/>
      <c r="B366" s="193"/>
      <c r="C366" s="29">
        <f t="shared" ref="C366" si="199">C365/I365*100</f>
        <v>16.666666666666664</v>
      </c>
      <c r="D366" s="29">
        <f t="shared" ref="D366" si="200">D365/I365*100</f>
        <v>39.393939393939391</v>
      </c>
      <c r="E366" s="29">
        <f t="shared" ref="E366" si="201">E365/I365*100</f>
        <v>33.838383838383841</v>
      </c>
      <c r="F366" s="29">
        <f t="shared" ref="F366" si="202">F365/I365*100</f>
        <v>6.5656565656565666</v>
      </c>
      <c r="G366" s="29">
        <f t="shared" ref="G366" si="203">G365/I365*100</f>
        <v>1.0101010101010102</v>
      </c>
      <c r="H366" s="30">
        <f t="shared" ref="H366" si="204">H365/I365*100</f>
        <v>2.5252525252525251</v>
      </c>
      <c r="I366" s="27">
        <f t="shared" si="156"/>
        <v>100</v>
      </c>
      <c r="J366" s="38">
        <f>J365/I365*100</f>
        <v>56.060606060606055</v>
      </c>
      <c r="K366" s="18">
        <f>K365/I365*100</f>
        <v>33.838383838383841</v>
      </c>
      <c r="L366" s="19">
        <f>L365/I365*100</f>
        <v>7.5757575757575761</v>
      </c>
      <c r="O366" s="148"/>
      <c r="P366" s="148"/>
      <c r="Q366" s="148"/>
    </row>
    <row r="367" spans="1:17" s="55" customFormat="1" ht="11.45" customHeight="1" thickTop="1" thickBot="1">
      <c r="A367" s="212"/>
      <c r="B367" s="184" t="s">
        <v>25</v>
      </c>
      <c r="C367" s="20">
        <v>16</v>
      </c>
      <c r="D367" s="20">
        <v>39</v>
      </c>
      <c r="E367" s="20">
        <v>29</v>
      </c>
      <c r="F367" s="20">
        <v>5</v>
      </c>
      <c r="G367" s="20">
        <v>4</v>
      </c>
      <c r="H367" s="20">
        <v>0</v>
      </c>
      <c r="I367" s="21">
        <f t="shared" si="156"/>
        <v>93</v>
      </c>
      <c r="J367" s="28">
        <f>C367+D367</f>
        <v>55</v>
      </c>
      <c r="K367" s="23">
        <f>E367</f>
        <v>29</v>
      </c>
      <c r="L367" s="24">
        <f>SUM(F367:G367)</f>
        <v>9</v>
      </c>
      <c r="O367" s="148"/>
      <c r="P367" s="148"/>
      <c r="Q367" s="148"/>
    </row>
    <row r="368" spans="1:17" s="55" customFormat="1" ht="11.45" customHeight="1" thickTop="1" thickBot="1">
      <c r="A368" s="212"/>
      <c r="B368" s="185"/>
      <c r="C368" s="29">
        <f t="shared" ref="C368" si="205">C367/I367*100</f>
        <v>17.20430107526882</v>
      </c>
      <c r="D368" s="29">
        <f t="shared" ref="D368" si="206">D367/I367*100</f>
        <v>41.935483870967744</v>
      </c>
      <c r="E368" s="29">
        <f t="shared" ref="E368" si="207">E367/I367*100</f>
        <v>31.182795698924732</v>
      </c>
      <c r="F368" s="29">
        <f t="shared" ref="F368" si="208">F367/I367*100</f>
        <v>5.376344086021505</v>
      </c>
      <c r="G368" s="29">
        <f t="shared" ref="G368" si="209">G367/I367*100</f>
        <v>4.3010752688172049</v>
      </c>
      <c r="H368" s="30">
        <f t="shared" ref="H368" si="210">H367/I367*100</f>
        <v>0</v>
      </c>
      <c r="I368" s="27">
        <f t="shared" si="156"/>
        <v>100</v>
      </c>
      <c r="J368" s="38">
        <f>J367/I367*100</f>
        <v>59.13978494623656</v>
      </c>
      <c r="K368" s="18">
        <f>K367/I367*100</f>
        <v>31.182795698924732</v>
      </c>
      <c r="L368" s="19">
        <f>L367/I367*100</f>
        <v>9.67741935483871</v>
      </c>
      <c r="O368" s="148"/>
      <c r="P368" s="148"/>
      <c r="Q368" s="148"/>
    </row>
    <row r="369" spans="1:17" s="1" customFormat="1" ht="11.45" customHeight="1" thickTop="1" thickBot="1">
      <c r="A369" s="212"/>
      <c r="B369" s="193" t="s">
        <v>26</v>
      </c>
      <c r="C369" s="20">
        <v>82</v>
      </c>
      <c r="D369" s="20">
        <v>173</v>
      </c>
      <c r="E369" s="20">
        <v>187</v>
      </c>
      <c r="F369" s="20">
        <v>16</v>
      </c>
      <c r="G369" s="20">
        <v>26</v>
      </c>
      <c r="H369" s="20">
        <v>14</v>
      </c>
      <c r="I369" s="21">
        <f t="shared" si="156"/>
        <v>498</v>
      </c>
      <c r="J369" s="28">
        <f>C369+D369</f>
        <v>255</v>
      </c>
      <c r="K369" s="23">
        <f>E369</f>
        <v>187</v>
      </c>
      <c r="L369" s="24">
        <f>SUM(F369:G369)</f>
        <v>42</v>
      </c>
      <c r="O369" s="148"/>
      <c r="P369" s="148"/>
      <c r="Q369" s="148"/>
    </row>
    <row r="370" spans="1:17" s="1" customFormat="1" ht="11.45" customHeight="1" thickTop="1" thickBot="1">
      <c r="A370" s="212"/>
      <c r="B370" s="193"/>
      <c r="C370" s="29">
        <f t="shared" ref="C370" si="211">C369/I369*100</f>
        <v>16.46586345381526</v>
      </c>
      <c r="D370" s="29">
        <f t="shared" ref="D370" si="212">D369/I369*100</f>
        <v>34.738955823293175</v>
      </c>
      <c r="E370" s="29">
        <f t="shared" ref="E370" si="213">E369/I369*100</f>
        <v>37.550200803212853</v>
      </c>
      <c r="F370" s="29">
        <f t="shared" ref="F370" si="214">F369/I369*100</f>
        <v>3.2128514056224895</v>
      </c>
      <c r="G370" s="29">
        <f t="shared" ref="G370" si="215">G369/I369*100</f>
        <v>5.2208835341365463</v>
      </c>
      <c r="H370" s="30">
        <f t="shared" ref="H370" si="216">H369/I369*100</f>
        <v>2.8112449799196786</v>
      </c>
      <c r="I370" s="27">
        <f t="shared" si="156"/>
        <v>100</v>
      </c>
      <c r="J370" s="38">
        <f>J369/I369*100</f>
        <v>51.204819277108435</v>
      </c>
      <c r="K370" s="18">
        <f>K369/I369*100</f>
        <v>37.550200803212853</v>
      </c>
      <c r="L370" s="19">
        <f>L369/I369*100</f>
        <v>8.4337349397590362</v>
      </c>
      <c r="O370" s="148"/>
      <c r="P370" s="148"/>
      <c r="Q370" s="148"/>
    </row>
    <row r="371" spans="1:17" s="1" customFormat="1" ht="11.45" customHeight="1" thickTop="1" thickBot="1">
      <c r="A371" s="212"/>
      <c r="B371" s="184" t="s">
        <v>0</v>
      </c>
      <c r="C371" s="20">
        <v>16</v>
      </c>
      <c r="D371" s="20">
        <v>18</v>
      </c>
      <c r="E371" s="20">
        <v>35</v>
      </c>
      <c r="F371" s="20">
        <v>4</v>
      </c>
      <c r="G371" s="20">
        <v>7</v>
      </c>
      <c r="H371" s="20">
        <v>3</v>
      </c>
      <c r="I371" s="21">
        <f t="shared" si="156"/>
        <v>83</v>
      </c>
      <c r="J371" s="28">
        <f>C371+D371</f>
        <v>34</v>
      </c>
      <c r="K371" s="23">
        <f>E371</f>
        <v>35</v>
      </c>
      <c r="L371" s="24">
        <f>SUM(F371:G371)</f>
        <v>11</v>
      </c>
      <c r="O371" s="148"/>
      <c r="P371" s="148"/>
      <c r="Q371" s="148"/>
    </row>
    <row r="372" spans="1:17" s="1" customFormat="1" ht="11.45" customHeight="1" thickTop="1" thickBot="1">
      <c r="A372" s="212"/>
      <c r="B372" s="185"/>
      <c r="C372" s="29">
        <f t="shared" ref="C372" si="217">C371/I371*100</f>
        <v>19.277108433734941</v>
      </c>
      <c r="D372" s="29">
        <f t="shared" ref="D372" si="218">D371/I371*100</f>
        <v>21.686746987951807</v>
      </c>
      <c r="E372" s="29">
        <f t="shared" ref="E372" si="219">E371/I371*100</f>
        <v>42.168674698795186</v>
      </c>
      <c r="F372" s="29">
        <f t="shared" ref="F372" si="220">F371/I371*100</f>
        <v>4.8192771084337354</v>
      </c>
      <c r="G372" s="29">
        <f t="shared" ref="G372" si="221">G371/I371*100</f>
        <v>8.4337349397590362</v>
      </c>
      <c r="H372" s="30">
        <f t="shared" ref="H372" si="222">H371/I371*100</f>
        <v>3.6144578313253009</v>
      </c>
      <c r="I372" s="27">
        <f t="shared" si="156"/>
        <v>100</v>
      </c>
      <c r="J372" s="38">
        <f>J371/I371*100</f>
        <v>40.963855421686745</v>
      </c>
      <c r="K372" s="18">
        <f>K371/I371*100</f>
        <v>42.168674698795186</v>
      </c>
      <c r="L372" s="19">
        <f>L371/I371*100</f>
        <v>13.253012048192772</v>
      </c>
      <c r="O372" s="150"/>
      <c r="P372" s="150"/>
      <c r="Q372" s="150"/>
    </row>
    <row r="373" spans="1:17" s="1" customFormat="1" ht="11.45" customHeight="1" thickTop="1" thickBot="1">
      <c r="A373" s="212"/>
      <c r="B373" s="193" t="s">
        <v>24</v>
      </c>
      <c r="C373" s="20">
        <v>2</v>
      </c>
      <c r="D373" s="20">
        <v>4</v>
      </c>
      <c r="E373" s="20">
        <v>9</v>
      </c>
      <c r="F373" s="20">
        <v>0</v>
      </c>
      <c r="G373" s="20">
        <v>2</v>
      </c>
      <c r="H373" s="20">
        <v>32</v>
      </c>
      <c r="I373" s="21">
        <f t="shared" si="156"/>
        <v>49</v>
      </c>
      <c r="J373" s="28">
        <f>C373+D373</f>
        <v>6</v>
      </c>
      <c r="K373" s="23">
        <f>E373</f>
        <v>9</v>
      </c>
      <c r="L373" s="24">
        <f>SUM(F373:G373)</f>
        <v>2</v>
      </c>
      <c r="O373" s="150"/>
      <c r="P373" s="150"/>
      <c r="Q373" s="150"/>
    </row>
    <row r="374" spans="1:17" s="1" customFormat="1" ht="11.45" customHeight="1" thickTop="1" thickBot="1">
      <c r="A374" s="213"/>
      <c r="B374" s="194"/>
      <c r="C374" s="50">
        <f t="shared" ref="C374" si="223">C373/I373*100</f>
        <v>4.0816326530612246</v>
      </c>
      <c r="D374" s="50">
        <f t="shared" ref="D374" si="224">D373/I373*100</f>
        <v>8.1632653061224492</v>
      </c>
      <c r="E374" s="50">
        <f t="shared" ref="E374" si="225">E373/I373*100</f>
        <v>18.367346938775512</v>
      </c>
      <c r="F374" s="50">
        <f t="shared" ref="F374" si="226">F373/I373*100</f>
        <v>0</v>
      </c>
      <c r="G374" s="50">
        <f t="shared" ref="G374" si="227">G373/I373*100</f>
        <v>4.0816326530612246</v>
      </c>
      <c r="H374" s="79">
        <f t="shared" ref="H374" si="228">H373/I373*100</f>
        <v>65.306122448979593</v>
      </c>
      <c r="I374" s="58">
        <f t="shared" si="156"/>
        <v>100</v>
      </c>
      <c r="J374" s="57">
        <f>J373/I373*100</f>
        <v>12.244897959183673</v>
      </c>
      <c r="K374" s="35">
        <f>K373/I373*100</f>
        <v>18.367346938775512</v>
      </c>
      <c r="L374" s="31">
        <f>L373/I373*100</f>
        <v>4.0816326530612246</v>
      </c>
      <c r="O374" s="148"/>
      <c r="P374" s="148"/>
      <c r="Q374" s="148"/>
    </row>
    <row r="375" spans="1:17" s="1" customFormat="1" ht="11.45" customHeight="1">
      <c r="A375" s="189" t="s">
        <v>21</v>
      </c>
      <c r="B375" s="192" t="s">
        <v>27</v>
      </c>
      <c r="C375" s="20">
        <v>34</v>
      </c>
      <c r="D375" s="20">
        <v>93</v>
      </c>
      <c r="E375" s="20">
        <v>134</v>
      </c>
      <c r="F375" s="20">
        <v>9</v>
      </c>
      <c r="G375" s="20">
        <v>18</v>
      </c>
      <c r="H375" s="20">
        <v>8</v>
      </c>
      <c r="I375" s="8">
        <f t="shared" si="156"/>
        <v>296</v>
      </c>
      <c r="J375" s="9">
        <f>C375+D375</f>
        <v>127</v>
      </c>
      <c r="K375" s="7">
        <f>E375</f>
        <v>134</v>
      </c>
      <c r="L375" s="10">
        <f>SUM(F375:G375)</f>
        <v>27</v>
      </c>
      <c r="O375" s="6"/>
      <c r="P375" s="6"/>
      <c r="Q375" s="6"/>
    </row>
    <row r="376" spans="1:17" s="1" customFormat="1" ht="11.45" customHeight="1">
      <c r="A376" s="190"/>
      <c r="B376" s="185"/>
      <c r="C376" s="46">
        <f>C375/I375*100</f>
        <v>11.486486486486488</v>
      </c>
      <c r="D376" s="25">
        <f>D375/I375*100</f>
        <v>31.418918918918919</v>
      </c>
      <c r="E376" s="25">
        <f>E375/I375*100</f>
        <v>45.270270270270267</v>
      </c>
      <c r="F376" s="25">
        <f>F375/I375*100</f>
        <v>3.0405405405405408</v>
      </c>
      <c r="G376" s="25">
        <f>G375/I375*100</f>
        <v>6.0810810810810816</v>
      </c>
      <c r="H376" s="26">
        <f>H375/I375*100</f>
        <v>2.7027027027027026</v>
      </c>
      <c r="I376" s="27">
        <f t="shared" si="156"/>
        <v>100.00000000000001</v>
      </c>
      <c r="J376" s="38">
        <f>J375/I375*100</f>
        <v>42.905405405405403</v>
      </c>
      <c r="K376" s="18">
        <f>K375/I375*100</f>
        <v>45.270270270270267</v>
      </c>
      <c r="L376" s="19">
        <f>L375/I375*100</f>
        <v>9.121621621621621</v>
      </c>
      <c r="O376" s="147"/>
      <c r="P376" s="147"/>
      <c r="Q376" s="147"/>
    </row>
    <row r="377" spans="1:17" s="1" customFormat="1" ht="11.45" customHeight="1">
      <c r="A377" s="190"/>
      <c r="B377" s="193" t="s">
        <v>28</v>
      </c>
      <c r="C377" s="20">
        <v>57</v>
      </c>
      <c r="D377" s="20">
        <v>120</v>
      </c>
      <c r="E377" s="20">
        <v>131</v>
      </c>
      <c r="F377" s="20">
        <v>16</v>
      </c>
      <c r="G377" s="20">
        <v>12</v>
      </c>
      <c r="H377" s="20">
        <v>6</v>
      </c>
      <c r="I377" s="21">
        <f t="shared" si="156"/>
        <v>342</v>
      </c>
      <c r="J377" s="28">
        <f>C377+D377</f>
        <v>177</v>
      </c>
      <c r="K377" s="23">
        <f>E377</f>
        <v>131</v>
      </c>
      <c r="L377" s="24">
        <f>SUM(F377:G377)</f>
        <v>28</v>
      </c>
      <c r="O377" s="147"/>
      <c r="P377" s="147"/>
      <c r="Q377" s="147"/>
    </row>
    <row r="378" spans="1:17" s="1" customFormat="1" ht="11.45" customHeight="1">
      <c r="A378" s="190"/>
      <c r="B378" s="193"/>
      <c r="C378" s="29">
        <f>C377/I377*100</f>
        <v>16.666666666666664</v>
      </c>
      <c r="D378" s="29">
        <f>D377/I377*100</f>
        <v>35.087719298245609</v>
      </c>
      <c r="E378" s="29">
        <f>E377/I377*100</f>
        <v>38.304093567251464</v>
      </c>
      <c r="F378" s="29">
        <f>F377/I377*100</f>
        <v>4.6783625730994149</v>
      </c>
      <c r="G378" s="29">
        <f>G377/I377*100</f>
        <v>3.5087719298245612</v>
      </c>
      <c r="H378" s="30">
        <f>H377/I377*100</f>
        <v>1.7543859649122806</v>
      </c>
      <c r="I378" s="27">
        <f t="shared" si="156"/>
        <v>100</v>
      </c>
      <c r="J378" s="38">
        <f>J377/I377*100</f>
        <v>51.754385964912288</v>
      </c>
      <c r="K378" s="18">
        <f>K377/I377*100</f>
        <v>38.304093567251464</v>
      </c>
      <c r="L378" s="19">
        <f>L377/I377*100</f>
        <v>8.1871345029239766</v>
      </c>
      <c r="O378" s="147"/>
      <c r="P378" s="147"/>
      <c r="Q378" s="147"/>
    </row>
    <row r="379" spans="1:17" s="1" customFormat="1" ht="11.45" customHeight="1">
      <c r="A379" s="190"/>
      <c r="B379" s="184" t="s">
        <v>29</v>
      </c>
      <c r="C379" s="20">
        <v>120</v>
      </c>
      <c r="D379" s="20">
        <v>313</v>
      </c>
      <c r="E379" s="20">
        <v>406</v>
      </c>
      <c r="F379" s="20">
        <v>49</v>
      </c>
      <c r="G379" s="20">
        <v>46</v>
      </c>
      <c r="H379" s="20">
        <v>13</v>
      </c>
      <c r="I379" s="21">
        <f t="shared" si="156"/>
        <v>947</v>
      </c>
      <c r="J379" s="28">
        <f>C379+D379</f>
        <v>433</v>
      </c>
      <c r="K379" s="23">
        <f>E379</f>
        <v>406</v>
      </c>
      <c r="L379" s="24">
        <f>SUM(F379:G379)</f>
        <v>95</v>
      </c>
      <c r="O379" s="147"/>
      <c r="P379" s="147"/>
      <c r="Q379" s="147"/>
    </row>
    <row r="380" spans="1:17" s="1" customFormat="1" ht="11.45" customHeight="1">
      <c r="A380" s="190"/>
      <c r="B380" s="185"/>
      <c r="C380" s="29">
        <f t="shared" ref="C380" si="229">C379/I379*100</f>
        <v>12.671594508975712</v>
      </c>
      <c r="D380" s="29">
        <f t="shared" ref="D380" si="230">D379/I379*100</f>
        <v>33.051742344244985</v>
      </c>
      <c r="E380" s="29">
        <f t="shared" ref="E380" si="231">E379/I379*100</f>
        <v>42.872228088701164</v>
      </c>
      <c r="F380" s="29">
        <f t="shared" ref="F380" si="232">F379/I379*100</f>
        <v>5.1742344244984162</v>
      </c>
      <c r="G380" s="29">
        <f t="shared" ref="G380" si="233">G379/I379*100</f>
        <v>4.8574445617740238</v>
      </c>
      <c r="H380" s="30">
        <f t="shared" ref="H380" si="234">H379/I379*100</f>
        <v>1.3727560718057021</v>
      </c>
      <c r="I380" s="27">
        <f t="shared" si="156"/>
        <v>100</v>
      </c>
      <c r="J380" s="38">
        <f>J379/I379*100</f>
        <v>45.723336853220701</v>
      </c>
      <c r="K380" s="18">
        <f>K379/I379*100</f>
        <v>42.872228088701164</v>
      </c>
      <c r="L380" s="19">
        <f>L379/I379*100</f>
        <v>10.031678986272439</v>
      </c>
      <c r="O380" s="147"/>
      <c r="P380" s="147"/>
      <c r="Q380" s="147"/>
    </row>
    <row r="381" spans="1:17" s="1" customFormat="1" ht="11.45" customHeight="1">
      <c r="A381" s="190"/>
      <c r="B381" s="193" t="s">
        <v>30</v>
      </c>
      <c r="C381" s="20">
        <v>59</v>
      </c>
      <c r="D381" s="20">
        <v>144</v>
      </c>
      <c r="E381" s="20">
        <v>158</v>
      </c>
      <c r="F381" s="20">
        <v>22</v>
      </c>
      <c r="G381" s="20">
        <v>22</v>
      </c>
      <c r="H381" s="20">
        <v>5</v>
      </c>
      <c r="I381" s="21">
        <f t="shared" si="156"/>
        <v>410</v>
      </c>
      <c r="J381" s="28">
        <f>C381+D381</f>
        <v>203</v>
      </c>
      <c r="K381" s="23">
        <f>E381</f>
        <v>158</v>
      </c>
      <c r="L381" s="24">
        <f>SUM(F381:G381)</f>
        <v>44</v>
      </c>
      <c r="O381" s="147"/>
      <c r="P381" s="147"/>
      <c r="Q381" s="147"/>
    </row>
    <row r="382" spans="1:17" s="1" customFormat="1" ht="11.45" customHeight="1">
      <c r="A382" s="190"/>
      <c r="B382" s="193"/>
      <c r="C382" s="29">
        <f t="shared" ref="C382" si="235">C381/I381*100</f>
        <v>14.390243902439023</v>
      </c>
      <c r="D382" s="29">
        <f t="shared" ref="D382" si="236">D381/I381*100</f>
        <v>35.121951219512191</v>
      </c>
      <c r="E382" s="29">
        <f t="shared" ref="E382" si="237">E381/I381*100</f>
        <v>38.536585365853661</v>
      </c>
      <c r="F382" s="29">
        <f t="shared" ref="F382" si="238">F381/I381*100</f>
        <v>5.3658536585365857</v>
      </c>
      <c r="G382" s="29">
        <f t="shared" ref="G382" si="239">G381/I381*100</f>
        <v>5.3658536585365857</v>
      </c>
      <c r="H382" s="30">
        <f t="shared" ref="H382" si="240">H381/I381*100</f>
        <v>1.2195121951219512</v>
      </c>
      <c r="I382" s="27">
        <f t="shared" si="156"/>
        <v>99.999999999999986</v>
      </c>
      <c r="J382" s="38">
        <f>J381/I381*100</f>
        <v>49.512195121951223</v>
      </c>
      <c r="K382" s="18">
        <f>K381/I381*100</f>
        <v>38.536585365853661</v>
      </c>
      <c r="L382" s="19">
        <f>L381/I381*100</f>
        <v>10.731707317073171</v>
      </c>
      <c r="O382" s="147"/>
      <c r="P382" s="147"/>
      <c r="Q382" s="147"/>
    </row>
    <row r="383" spans="1:17" s="1" customFormat="1" ht="11.45" customHeight="1">
      <c r="A383" s="190"/>
      <c r="B383" s="184" t="s">
        <v>42</v>
      </c>
      <c r="C383" s="20">
        <v>17</v>
      </c>
      <c r="D383" s="20">
        <v>42</v>
      </c>
      <c r="E383" s="20">
        <v>57</v>
      </c>
      <c r="F383" s="20">
        <v>5</v>
      </c>
      <c r="G383" s="20">
        <v>6</v>
      </c>
      <c r="H383" s="20">
        <v>3</v>
      </c>
      <c r="I383" s="21">
        <f t="shared" si="156"/>
        <v>130</v>
      </c>
      <c r="J383" s="28">
        <f>C383+D383</f>
        <v>59</v>
      </c>
      <c r="K383" s="23">
        <f>E383</f>
        <v>57</v>
      </c>
      <c r="L383" s="24">
        <f>SUM(F383:G383)</f>
        <v>11</v>
      </c>
      <c r="O383" s="147"/>
      <c r="P383" s="147"/>
      <c r="Q383" s="147"/>
    </row>
    <row r="384" spans="1:17" s="1" customFormat="1" ht="11.45" customHeight="1">
      <c r="A384" s="190"/>
      <c r="B384" s="185"/>
      <c r="C384" s="29">
        <f t="shared" ref="C384" si="241">C383/I383*100</f>
        <v>13.076923076923078</v>
      </c>
      <c r="D384" s="29">
        <f t="shared" ref="D384" si="242">D383/I383*100</f>
        <v>32.307692307692307</v>
      </c>
      <c r="E384" s="29">
        <f t="shared" ref="E384" si="243">E383/I383*100</f>
        <v>43.846153846153847</v>
      </c>
      <c r="F384" s="29">
        <f t="shared" ref="F384" si="244">F383/I383*100</f>
        <v>3.8461538461538463</v>
      </c>
      <c r="G384" s="29">
        <f t="shared" ref="G384" si="245">G383/I383*100</f>
        <v>4.6153846153846159</v>
      </c>
      <c r="H384" s="30">
        <f t="shared" ref="H384" si="246">H383/I383*100</f>
        <v>2.3076923076923079</v>
      </c>
      <c r="I384" s="27">
        <f t="shared" si="156"/>
        <v>99.999999999999986</v>
      </c>
      <c r="J384" s="38">
        <f>J383/I383*100</f>
        <v>45.384615384615387</v>
      </c>
      <c r="K384" s="18">
        <f>K383/I383*100</f>
        <v>43.846153846153847</v>
      </c>
      <c r="L384" s="19">
        <f>L383/I383*100</f>
        <v>8.4615384615384617</v>
      </c>
      <c r="O384" s="147"/>
      <c r="P384" s="147"/>
      <c r="Q384" s="147"/>
    </row>
    <row r="385" spans="1:18" s="1" customFormat="1" ht="11.45" customHeight="1">
      <c r="A385" s="190"/>
      <c r="B385" s="193" t="s">
        <v>24</v>
      </c>
      <c r="C385" s="20">
        <v>4</v>
      </c>
      <c r="D385" s="20">
        <v>4</v>
      </c>
      <c r="E385" s="20">
        <v>12</v>
      </c>
      <c r="F385" s="20">
        <v>0</v>
      </c>
      <c r="G385" s="20">
        <v>4</v>
      </c>
      <c r="H385" s="20">
        <v>34</v>
      </c>
      <c r="I385" s="21">
        <f t="shared" si="156"/>
        <v>58</v>
      </c>
      <c r="J385" s="22">
        <f>C385+D385</f>
        <v>8</v>
      </c>
      <c r="K385" s="23">
        <f>E385</f>
        <v>12</v>
      </c>
      <c r="L385" s="24">
        <f>SUM(F385:G385)</f>
        <v>4</v>
      </c>
      <c r="O385" s="147"/>
      <c r="P385" s="147"/>
      <c r="Q385" s="147"/>
    </row>
    <row r="386" spans="1:18" s="1" customFormat="1" ht="11.45" customHeight="1" thickBot="1">
      <c r="A386" s="191"/>
      <c r="B386" s="194"/>
      <c r="C386" s="33">
        <f>C385/I385*100</f>
        <v>6.8965517241379306</v>
      </c>
      <c r="D386" s="33">
        <f>D385/I385*100</f>
        <v>6.8965517241379306</v>
      </c>
      <c r="E386" s="33">
        <f>E385/I385*100</f>
        <v>20.689655172413794</v>
      </c>
      <c r="F386" s="33">
        <f>F385/I385*100</f>
        <v>0</v>
      </c>
      <c r="G386" s="33">
        <f>G385/I385*100</f>
        <v>6.8965517241379306</v>
      </c>
      <c r="H386" s="34">
        <f>H385/I385*100</f>
        <v>58.620689655172406</v>
      </c>
      <c r="I386" s="58">
        <f t="shared" si="156"/>
        <v>99.999999999999986</v>
      </c>
      <c r="J386" s="14">
        <f>J385/I385*100</f>
        <v>13.793103448275861</v>
      </c>
      <c r="K386" s="15">
        <f>K385/I385*100</f>
        <v>20.689655172413794</v>
      </c>
      <c r="L386" s="16">
        <f>L385/I385*100</f>
        <v>6.8965517241379306</v>
      </c>
      <c r="O386" s="147"/>
      <c r="P386" s="147"/>
      <c r="Q386" s="147"/>
    </row>
    <row r="387" spans="1:18" s="54" customFormat="1" ht="11.25" customHeight="1">
      <c r="A387" s="40"/>
      <c r="B387" s="41"/>
      <c r="C387" s="53"/>
      <c r="D387" s="53"/>
      <c r="E387" s="53"/>
      <c r="F387" s="53"/>
      <c r="G387" s="53"/>
      <c r="H387" s="53"/>
      <c r="I387" s="53"/>
      <c r="J387" s="53"/>
      <c r="K387" s="53"/>
      <c r="L387" s="53"/>
      <c r="M387" s="166"/>
      <c r="N387" s="166"/>
      <c r="O387" s="147"/>
      <c r="P387" s="147"/>
      <c r="Q387" s="147"/>
      <c r="R387" s="166"/>
    </row>
    <row r="388" spans="1:18" s="54" customFormat="1" ht="11.25" customHeight="1">
      <c r="A388" s="40"/>
      <c r="B388" s="41"/>
      <c r="C388" s="53"/>
      <c r="D388" s="53"/>
      <c r="E388" s="53"/>
      <c r="F388" s="53"/>
      <c r="G388" s="53"/>
      <c r="H388" s="53"/>
      <c r="I388" s="53"/>
      <c r="J388" s="53"/>
      <c r="K388" s="53"/>
      <c r="L388" s="53"/>
      <c r="M388" s="166"/>
      <c r="N388" s="166"/>
      <c r="O388" s="147"/>
      <c r="P388" s="147"/>
      <c r="Q388" s="147"/>
      <c r="R388" s="166"/>
    </row>
    <row r="389" spans="1:18" ht="15" customHeight="1">
      <c r="A389" s="218" t="s">
        <v>120</v>
      </c>
      <c r="B389" s="218"/>
      <c r="C389" s="218"/>
      <c r="D389" s="218"/>
      <c r="E389" s="218"/>
      <c r="F389" s="218"/>
      <c r="G389" s="218"/>
      <c r="H389" s="218"/>
      <c r="I389" s="218"/>
      <c r="J389" s="218"/>
      <c r="K389" s="218"/>
      <c r="L389" s="218"/>
      <c r="O389" s="147"/>
      <c r="P389" s="147"/>
      <c r="Q389" s="147"/>
    </row>
    <row r="390" spans="1:18" s="3" customFormat="1" ht="29.25" customHeight="1" thickBot="1">
      <c r="A390" s="196" t="s">
        <v>162</v>
      </c>
      <c r="B390" s="196"/>
      <c r="C390" s="196"/>
      <c r="D390" s="196"/>
      <c r="E390" s="196"/>
      <c r="F390" s="196"/>
      <c r="G390" s="196"/>
      <c r="H390" s="196"/>
      <c r="I390" s="196"/>
      <c r="J390" s="196"/>
      <c r="K390" s="196"/>
      <c r="L390" s="196"/>
      <c r="M390" s="1"/>
      <c r="N390" s="1"/>
      <c r="O390" s="147"/>
      <c r="P390" s="147"/>
      <c r="Q390" s="147"/>
      <c r="R390" s="1"/>
    </row>
    <row r="391" spans="1:18" s="6" customFormat="1" ht="60" customHeight="1" thickBot="1">
      <c r="A391" s="197" t="s">
        <v>33</v>
      </c>
      <c r="B391" s="198"/>
      <c r="C391" s="103" t="s">
        <v>145</v>
      </c>
      <c r="D391" s="103" t="s">
        <v>146</v>
      </c>
      <c r="E391" s="106" t="s">
        <v>147</v>
      </c>
      <c r="F391" s="105" t="s">
        <v>4</v>
      </c>
      <c r="O391" s="147"/>
      <c r="P391" s="147"/>
      <c r="Q391" s="147"/>
    </row>
    <row r="392" spans="1:18" s="55" customFormat="1" ht="11.25" customHeight="1">
      <c r="A392" s="199" t="s">
        <v>22</v>
      </c>
      <c r="B392" s="200"/>
      <c r="C392" s="7">
        <v>532</v>
      </c>
      <c r="D392" s="7">
        <v>1606</v>
      </c>
      <c r="E392" s="61">
        <v>45</v>
      </c>
      <c r="F392" s="44">
        <f t="shared" ref="F392:F451" si="247">SUM(C392:E392)</f>
        <v>2183</v>
      </c>
      <c r="O392" s="147"/>
      <c r="P392" s="147"/>
      <c r="Q392" s="147"/>
    </row>
    <row r="393" spans="1:18" s="55" customFormat="1" ht="11.25" customHeight="1" thickBot="1">
      <c r="A393" s="201"/>
      <c r="B393" s="202"/>
      <c r="C393" s="56">
        <f>C392/F392*100</f>
        <v>24.370132844709115</v>
      </c>
      <c r="D393" s="56">
        <f>D392/F392*100</f>
        <v>73.568483737975271</v>
      </c>
      <c r="E393" s="59">
        <f>E392/F392*100</f>
        <v>2.0613834173156205</v>
      </c>
      <c r="F393" s="51">
        <f t="shared" si="247"/>
        <v>100.00000000000001</v>
      </c>
      <c r="O393" s="147"/>
      <c r="P393" s="147"/>
      <c r="Q393" s="147"/>
    </row>
    <row r="394" spans="1:18" s="55" customFormat="1" ht="11.45" customHeight="1">
      <c r="A394" s="189" t="s">
        <v>48</v>
      </c>
      <c r="B394" s="192" t="s">
        <v>19</v>
      </c>
      <c r="C394" s="20">
        <v>412</v>
      </c>
      <c r="D394" s="169">
        <v>1023</v>
      </c>
      <c r="E394" s="20">
        <v>24</v>
      </c>
      <c r="F394" s="44">
        <f t="shared" si="247"/>
        <v>1459</v>
      </c>
      <c r="O394" s="147"/>
      <c r="P394" s="147"/>
      <c r="Q394" s="147"/>
    </row>
    <row r="395" spans="1:18" s="55" customFormat="1" ht="11.45" customHeight="1">
      <c r="A395" s="190"/>
      <c r="B395" s="185"/>
      <c r="C395" s="29">
        <f>C394/F394*100</f>
        <v>28.238519533927349</v>
      </c>
      <c r="D395" s="29">
        <f>D394/F394*100</f>
        <v>70.116518163125434</v>
      </c>
      <c r="E395" s="30">
        <f>E394/F394*100</f>
        <v>1.644962302947224</v>
      </c>
      <c r="F395" s="45">
        <f t="shared" si="247"/>
        <v>100</v>
      </c>
      <c r="O395" s="147"/>
      <c r="P395" s="147"/>
      <c r="Q395" s="147"/>
    </row>
    <row r="396" spans="1:18" s="55" customFormat="1" ht="11.45" customHeight="1">
      <c r="A396" s="190"/>
      <c r="B396" s="193" t="s">
        <v>20</v>
      </c>
      <c r="C396" s="20">
        <v>81</v>
      </c>
      <c r="D396" s="20">
        <v>386</v>
      </c>
      <c r="E396" s="20">
        <v>17</v>
      </c>
      <c r="F396" s="47">
        <f t="shared" si="247"/>
        <v>484</v>
      </c>
      <c r="O396" s="147"/>
      <c r="P396" s="147"/>
      <c r="Q396" s="147"/>
    </row>
    <row r="397" spans="1:18" s="55" customFormat="1" ht="11.45" customHeight="1">
      <c r="A397" s="190"/>
      <c r="B397" s="193"/>
      <c r="C397" s="25">
        <f>C396/F396*100</f>
        <v>16.735537190082646</v>
      </c>
      <c r="D397" s="25">
        <f>D396/F396*100</f>
        <v>79.752066115702476</v>
      </c>
      <c r="E397" s="26">
        <f>E396/F396*100</f>
        <v>3.5123966942148761</v>
      </c>
      <c r="F397" s="45">
        <f t="shared" si="247"/>
        <v>99.999999999999986</v>
      </c>
      <c r="O397" s="147"/>
      <c r="P397" s="147"/>
      <c r="Q397" s="147"/>
    </row>
    <row r="398" spans="1:18" s="55" customFormat="1" ht="11.45" customHeight="1">
      <c r="A398" s="190"/>
      <c r="B398" s="184" t="s">
        <v>49</v>
      </c>
      <c r="C398" s="20">
        <v>28</v>
      </c>
      <c r="D398" s="20">
        <v>135</v>
      </c>
      <c r="E398" s="20">
        <v>4</v>
      </c>
      <c r="F398" s="47">
        <f t="shared" si="247"/>
        <v>167</v>
      </c>
      <c r="O398" s="147"/>
      <c r="P398" s="147"/>
      <c r="Q398" s="147"/>
    </row>
    <row r="399" spans="1:18" s="55" customFormat="1" ht="11.45" customHeight="1">
      <c r="A399" s="190"/>
      <c r="B399" s="185"/>
      <c r="C399" s="29">
        <f>C398/F398*100</f>
        <v>16.766467065868262</v>
      </c>
      <c r="D399" s="29">
        <f>D398/F398*100</f>
        <v>80.838323353293418</v>
      </c>
      <c r="E399" s="30">
        <f>E398/F398*100</f>
        <v>2.3952095808383236</v>
      </c>
      <c r="F399" s="45">
        <f t="shared" si="247"/>
        <v>100</v>
      </c>
      <c r="O399" s="147"/>
      <c r="P399" s="147"/>
      <c r="Q399" s="147"/>
    </row>
    <row r="400" spans="1:18" s="55" customFormat="1" ht="11.45" customHeight="1">
      <c r="A400" s="190"/>
      <c r="B400" s="193" t="s">
        <v>50</v>
      </c>
      <c r="C400" s="20">
        <v>11</v>
      </c>
      <c r="D400" s="20">
        <v>62</v>
      </c>
      <c r="E400" s="20">
        <v>0</v>
      </c>
      <c r="F400" s="47">
        <f t="shared" si="247"/>
        <v>73</v>
      </c>
      <c r="O400" s="147"/>
      <c r="P400" s="147"/>
      <c r="Q400" s="147"/>
    </row>
    <row r="401" spans="1:17" s="55" customFormat="1" ht="11.45" customHeight="1" thickBot="1">
      <c r="A401" s="190"/>
      <c r="B401" s="193"/>
      <c r="C401" s="50">
        <f>C400/F400*100</f>
        <v>15.068493150684931</v>
      </c>
      <c r="D401" s="50">
        <f>D400/F400*100</f>
        <v>84.93150684931507</v>
      </c>
      <c r="E401" s="64">
        <f>E400/F400*100</f>
        <v>0</v>
      </c>
      <c r="F401" s="51">
        <f t="shared" si="247"/>
        <v>100</v>
      </c>
      <c r="O401" s="147"/>
      <c r="P401" s="147"/>
      <c r="Q401" s="147"/>
    </row>
    <row r="402" spans="1:17" s="55" customFormat="1" ht="11.45" customHeight="1">
      <c r="A402" s="189" t="s">
        <v>51</v>
      </c>
      <c r="B402" s="192" t="s">
        <v>1</v>
      </c>
      <c r="C402" s="20">
        <v>222</v>
      </c>
      <c r="D402" s="20">
        <v>740</v>
      </c>
      <c r="E402" s="20">
        <v>6</v>
      </c>
      <c r="F402" s="44">
        <f t="shared" si="247"/>
        <v>968</v>
      </c>
      <c r="O402" s="147"/>
      <c r="P402" s="147"/>
      <c r="Q402" s="147"/>
    </row>
    <row r="403" spans="1:17" s="55" customFormat="1" ht="11.45" customHeight="1">
      <c r="A403" s="190"/>
      <c r="B403" s="193"/>
      <c r="C403" s="25">
        <f>C402/F402*100</f>
        <v>22.933884297520663</v>
      </c>
      <c r="D403" s="25">
        <f>D402/F402*100</f>
        <v>76.446280991735534</v>
      </c>
      <c r="E403" s="26">
        <f>E402/F402*100</f>
        <v>0.6198347107438017</v>
      </c>
      <c r="F403" s="45">
        <f t="shared" si="247"/>
        <v>100</v>
      </c>
      <c r="O403" s="147"/>
      <c r="P403" s="147"/>
      <c r="Q403" s="147"/>
    </row>
    <row r="404" spans="1:17" s="55" customFormat="1" ht="11.45" customHeight="1">
      <c r="A404" s="190"/>
      <c r="B404" s="184" t="s">
        <v>2</v>
      </c>
      <c r="C404" s="20">
        <v>308</v>
      </c>
      <c r="D404" s="20">
        <v>854</v>
      </c>
      <c r="E404" s="20">
        <v>15</v>
      </c>
      <c r="F404" s="47">
        <f t="shared" si="247"/>
        <v>1177</v>
      </c>
      <c r="O404" s="147"/>
      <c r="P404" s="147"/>
      <c r="Q404" s="147"/>
    </row>
    <row r="405" spans="1:17" s="55" customFormat="1" ht="11.45" customHeight="1">
      <c r="A405" s="190"/>
      <c r="B405" s="185"/>
      <c r="C405" s="29">
        <f>C404/F404*100</f>
        <v>26.168224299065418</v>
      </c>
      <c r="D405" s="29">
        <f>D404/F404*100</f>
        <v>72.557349192863214</v>
      </c>
      <c r="E405" s="30">
        <f>E404/F404*100</f>
        <v>1.2744265080713679</v>
      </c>
      <c r="F405" s="45">
        <f t="shared" si="247"/>
        <v>100</v>
      </c>
      <c r="O405" s="147"/>
      <c r="P405" s="147"/>
      <c r="Q405" s="147"/>
    </row>
    <row r="406" spans="1:17" s="55" customFormat="1" ht="11.45" customHeight="1">
      <c r="A406" s="190"/>
      <c r="B406" s="193" t="s">
        <v>5</v>
      </c>
      <c r="C406" s="20">
        <v>2</v>
      </c>
      <c r="D406" s="20">
        <v>12</v>
      </c>
      <c r="E406" s="20">
        <v>24</v>
      </c>
      <c r="F406" s="47">
        <f t="shared" si="247"/>
        <v>38</v>
      </c>
      <c r="O406" s="147"/>
      <c r="P406" s="147"/>
      <c r="Q406" s="147"/>
    </row>
    <row r="407" spans="1:17" s="55" customFormat="1" ht="11.45" customHeight="1" thickBot="1">
      <c r="A407" s="191"/>
      <c r="B407" s="194"/>
      <c r="C407" s="33">
        <f>C406/F406*100</f>
        <v>5.2631578947368416</v>
      </c>
      <c r="D407" s="33">
        <f>D406/F406*100</f>
        <v>31.578947368421051</v>
      </c>
      <c r="E407" s="34">
        <f>E406/F406*100</f>
        <v>63.157894736842103</v>
      </c>
      <c r="F407" s="51">
        <f t="shared" si="247"/>
        <v>100</v>
      </c>
      <c r="O407" s="147"/>
      <c r="P407" s="147"/>
      <c r="Q407" s="147"/>
    </row>
    <row r="408" spans="1:17" s="55" customFormat="1" ht="11.45" customHeight="1">
      <c r="A408" s="189" t="s">
        <v>52</v>
      </c>
      <c r="B408" s="192" t="s">
        <v>6</v>
      </c>
      <c r="C408" s="20">
        <v>26</v>
      </c>
      <c r="D408" s="20">
        <v>38</v>
      </c>
      <c r="E408" s="20">
        <v>0</v>
      </c>
      <c r="F408" s="44">
        <f t="shared" si="247"/>
        <v>64</v>
      </c>
      <c r="O408" s="147"/>
      <c r="P408" s="147"/>
      <c r="Q408" s="147"/>
    </row>
    <row r="409" spans="1:17" s="55" customFormat="1" ht="11.45" customHeight="1">
      <c r="A409" s="190"/>
      <c r="B409" s="185"/>
      <c r="C409" s="29">
        <f>C408/F408*100</f>
        <v>40.625</v>
      </c>
      <c r="D409" s="29">
        <f>D408/F408*100</f>
        <v>59.375</v>
      </c>
      <c r="E409" s="30">
        <f>E408/F408*100</f>
        <v>0</v>
      </c>
      <c r="F409" s="45">
        <f t="shared" si="247"/>
        <v>100</v>
      </c>
      <c r="O409" s="147"/>
      <c r="P409" s="147"/>
      <c r="Q409" s="147"/>
    </row>
    <row r="410" spans="1:17" s="55" customFormat="1" ht="11.45" customHeight="1">
      <c r="A410" s="190"/>
      <c r="B410" s="193" t="s">
        <v>7</v>
      </c>
      <c r="C410" s="20">
        <v>41</v>
      </c>
      <c r="D410" s="20">
        <v>144</v>
      </c>
      <c r="E410" s="20">
        <v>0</v>
      </c>
      <c r="F410" s="47">
        <f t="shared" si="247"/>
        <v>185</v>
      </c>
      <c r="O410" s="147"/>
      <c r="P410" s="147"/>
      <c r="Q410" s="147"/>
    </row>
    <row r="411" spans="1:17" s="55" customFormat="1" ht="11.45" customHeight="1">
      <c r="A411" s="190"/>
      <c r="B411" s="193"/>
      <c r="C411" s="25">
        <f>C410/F410*100</f>
        <v>22.162162162162165</v>
      </c>
      <c r="D411" s="25">
        <f>D410/F410*100</f>
        <v>77.837837837837839</v>
      </c>
      <c r="E411" s="26">
        <f>E410/F410*100</f>
        <v>0</v>
      </c>
      <c r="F411" s="45">
        <f t="shared" si="247"/>
        <v>100</v>
      </c>
      <c r="O411" s="147"/>
      <c r="P411" s="147"/>
      <c r="Q411" s="147"/>
    </row>
    <row r="412" spans="1:17" s="55" customFormat="1" ht="11.45" customHeight="1">
      <c r="A412" s="190"/>
      <c r="B412" s="184" t="s">
        <v>8</v>
      </c>
      <c r="C412" s="20">
        <v>50</v>
      </c>
      <c r="D412" s="20">
        <v>196</v>
      </c>
      <c r="E412" s="20">
        <v>1</v>
      </c>
      <c r="F412" s="47">
        <f t="shared" si="247"/>
        <v>247</v>
      </c>
      <c r="O412" s="147"/>
      <c r="P412" s="147"/>
      <c r="Q412" s="147"/>
    </row>
    <row r="413" spans="1:17" s="55" customFormat="1" ht="11.45" customHeight="1">
      <c r="A413" s="190"/>
      <c r="B413" s="185"/>
      <c r="C413" s="29">
        <f>C412/F412*100</f>
        <v>20.242914979757085</v>
      </c>
      <c r="D413" s="29">
        <f>D412/F412*100</f>
        <v>79.352226720647778</v>
      </c>
      <c r="E413" s="30">
        <f>E412/F412*100</f>
        <v>0.40485829959514169</v>
      </c>
      <c r="F413" s="45">
        <f t="shared" si="247"/>
        <v>100.00000000000001</v>
      </c>
      <c r="O413" s="147"/>
      <c r="P413" s="147"/>
      <c r="Q413" s="147"/>
    </row>
    <row r="414" spans="1:17" s="55" customFormat="1" ht="11.45" customHeight="1">
      <c r="A414" s="190"/>
      <c r="B414" s="193" t="s">
        <v>9</v>
      </c>
      <c r="C414" s="20">
        <v>77</v>
      </c>
      <c r="D414" s="20">
        <v>237</v>
      </c>
      <c r="E414" s="20">
        <v>1</v>
      </c>
      <c r="F414" s="47">
        <f t="shared" si="247"/>
        <v>315</v>
      </c>
      <c r="O414" s="147"/>
      <c r="P414" s="147"/>
      <c r="Q414" s="147"/>
    </row>
    <row r="415" spans="1:17" s="55" customFormat="1" ht="11.45" customHeight="1">
      <c r="A415" s="190"/>
      <c r="B415" s="193"/>
      <c r="C415" s="25">
        <f>C414/F414*100</f>
        <v>24.444444444444443</v>
      </c>
      <c r="D415" s="25">
        <f>D414/F414*100</f>
        <v>75.238095238095241</v>
      </c>
      <c r="E415" s="26">
        <f>E414/F414*100</f>
        <v>0.31746031746031744</v>
      </c>
      <c r="F415" s="45">
        <f t="shared" si="247"/>
        <v>100</v>
      </c>
      <c r="O415" s="147"/>
      <c r="P415" s="147"/>
      <c r="Q415" s="147"/>
    </row>
    <row r="416" spans="1:17" s="55" customFormat="1" ht="11.45" customHeight="1">
      <c r="A416" s="190"/>
      <c r="B416" s="184" t="s">
        <v>10</v>
      </c>
      <c r="C416" s="20">
        <v>81</v>
      </c>
      <c r="D416" s="20">
        <v>285</v>
      </c>
      <c r="E416" s="20">
        <v>1</v>
      </c>
      <c r="F416" s="47">
        <f t="shared" si="247"/>
        <v>367</v>
      </c>
      <c r="O416" s="147"/>
      <c r="P416" s="147"/>
      <c r="Q416" s="147"/>
    </row>
    <row r="417" spans="1:17" s="55" customFormat="1" ht="11.45" customHeight="1">
      <c r="A417" s="190"/>
      <c r="B417" s="185"/>
      <c r="C417" s="29">
        <f>C416/F416*100</f>
        <v>22.070844686648503</v>
      </c>
      <c r="D417" s="29">
        <f>D416/F416*100</f>
        <v>77.656675749318808</v>
      </c>
      <c r="E417" s="30">
        <f>E416/F416*100</f>
        <v>0.27247956403269752</v>
      </c>
      <c r="F417" s="45">
        <f t="shared" si="247"/>
        <v>100</v>
      </c>
      <c r="O417" s="147"/>
      <c r="P417" s="147"/>
      <c r="Q417" s="147"/>
    </row>
    <row r="418" spans="1:17" s="55" customFormat="1" ht="11.45" customHeight="1">
      <c r="A418" s="190"/>
      <c r="B418" s="193" t="s">
        <v>11</v>
      </c>
      <c r="C418" s="20">
        <f>50+55</f>
        <v>105</v>
      </c>
      <c r="D418" s="20">
        <f>144+142</f>
        <v>286</v>
      </c>
      <c r="E418" s="20">
        <v>3</v>
      </c>
      <c r="F418" s="47">
        <f t="shared" si="247"/>
        <v>394</v>
      </c>
      <c r="O418" s="148"/>
      <c r="P418" s="148"/>
      <c r="Q418" s="148"/>
    </row>
    <row r="419" spans="1:17" s="55" customFormat="1" ht="11.45" customHeight="1">
      <c r="A419" s="190"/>
      <c r="B419" s="193"/>
      <c r="C419" s="25">
        <f>C418/F418*100</f>
        <v>26.649746192893403</v>
      </c>
      <c r="D419" s="25">
        <f>D418/F418*100</f>
        <v>72.588832487309645</v>
      </c>
      <c r="E419" s="26">
        <f>E418/F418*100</f>
        <v>0.76142131979695438</v>
      </c>
      <c r="F419" s="45">
        <f t="shared" si="247"/>
        <v>100</v>
      </c>
      <c r="O419" s="148"/>
      <c r="P419" s="148"/>
      <c r="Q419" s="148"/>
    </row>
    <row r="420" spans="1:17" s="55" customFormat="1" ht="11.45" customHeight="1">
      <c r="A420" s="190"/>
      <c r="B420" s="184" t="s">
        <v>12</v>
      </c>
      <c r="C420" s="20">
        <v>150</v>
      </c>
      <c r="D420" s="20">
        <v>415</v>
      </c>
      <c r="E420" s="20">
        <v>17</v>
      </c>
      <c r="F420" s="47">
        <f t="shared" si="247"/>
        <v>582</v>
      </c>
      <c r="O420" s="148"/>
      <c r="P420" s="148"/>
      <c r="Q420" s="148"/>
    </row>
    <row r="421" spans="1:17" s="55" customFormat="1" ht="11.45" customHeight="1">
      <c r="A421" s="190"/>
      <c r="B421" s="185"/>
      <c r="C421" s="29">
        <f>C420/F420*100</f>
        <v>25.773195876288657</v>
      </c>
      <c r="D421" s="29">
        <f>D420/F420*100</f>
        <v>71.305841924398621</v>
      </c>
      <c r="E421" s="30">
        <f>E420/F420*100</f>
        <v>2.9209621993127146</v>
      </c>
      <c r="F421" s="45">
        <f t="shared" si="247"/>
        <v>99.999999999999986</v>
      </c>
      <c r="O421" s="148"/>
      <c r="P421" s="148"/>
      <c r="Q421" s="148"/>
    </row>
    <row r="422" spans="1:17" s="55" customFormat="1" ht="11.45" customHeight="1">
      <c r="A422" s="190"/>
      <c r="B422" s="193" t="s">
        <v>24</v>
      </c>
      <c r="C422" s="20">
        <v>2</v>
      </c>
      <c r="D422" s="20">
        <v>5</v>
      </c>
      <c r="E422" s="20">
        <v>22</v>
      </c>
      <c r="F422" s="47">
        <f t="shared" si="247"/>
        <v>29</v>
      </c>
      <c r="O422" s="148"/>
      <c r="P422" s="148"/>
      <c r="Q422" s="148"/>
    </row>
    <row r="423" spans="1:17" s="55" customFormat="1" ht="11.45" customHeight="1" thickBot="1">
      <c r="A423" s="191"/>
      <c r="B423" s="194"/>
      <c r="C423" s="33">
        <f>C422/F422*100</f>
        <v>6.8965517241379306</v>
      </c>
      <c r="D423" s="33">
        <f>D422/F422*100</f>
        <v>17.241379310344829</v>
      </c>
      <c r="E423" s="34">
        <f>E422/F422*100</f>
        <v>75.862068965517238</v>
      </c>
      <c r="F423" s="51">
        <f t="shared" si="247"/>
        <v>100</v>
      </c>
      <c r="O423" s="148"/>
      <c r="P423" s="148"/>
      <c r="Q423" s="148"/>
    </row>
    <row r="424" spans="1:17" s="55" customFormat="1" ht="11.45" customHeight="1" thickBot="1">
      <c r="A424" s="211" t="s">
        <v>53</v>
      </c>
      <c r="B424" s="192" t="s">
        <v>23</v>
      </c>
      <c r="C424" s="20">
        <v>42</v>
      </c>
      <c r="D424" s="20">
        <v>171</v>
      </c>
      <c r="E424" s="20">
        <v>3</v>
      </c>
      <c r="F424" s="44">
        <f t="shared" si="247"/>
        <v>216</v>
      </c>
      <c r="O424" s="148"/>
      <c r="P424" s="148"/>
      <c r="Q424" s="148"/>
    </row>
    <row r="425" spans="1:17" s="55" customFormat="1" ht="11.45" customHeight="1" thickTop="1" thickBot="1">
      <c r="A425" s="212"/>
      <c r="B425" s="185"/>
      <c r="C425" s="29">
        <f>C424/F424*100</f>
        <v>19.444444444444446</v>
      </c>
      <c r="D425" s="29">
        <f>D424/F424*100</f>
        <v>79.166666666666657</v>
      </c>
      <c r="E425" s="30">
        <f>E424/F424*100</f>
        <v>1.3888888888888888</v>
      </c>
      <c r="F425" s="45">
        <f t="shared" si="247"/>
        <v>99.999999999999986</v>
      </c>
      <c r="O425" s="148"/>
      <c r="P425" s="148"/>
      <c r="Q425" s="148"/>
    </row>
    <row r="426" spans="1:17" s="55" customFormat="1" ht="11.45" customHeight="1" thickTop="1" thickBot="1">
      <c r="A426" s="212"/>
      <c r="B426" s="193" t="s">
        <v>3</v>
      </c>
      <c r="C426" s="20">
        <v>50</v>
      </c>
      <c r="D426" s="20">
        <v>92</v>
      </c>
      <c r="E426" s="20">
        <v>1</v>
      </c>
      <c r="F426" s="47">
        <f t="shared" si="247"/>
        <v>143</v>
      </c>
      <c r="O426" s="148"/>
      <c r="P426" s="148"/>
      <c r="Q426" s="148"/>
    </row>
    <row r="427" spans="1:17" s="55" customFormat="1" ht="11.45" customHeight="1" thickTop="1" thickBot="1">
      <c r="A427" s="212"/>
      <c r="B427" s="193"/>
      <c r="C427" s="25">
        <f>C426/F426*100</f>
        <v>34.965034965034967</v>
      </c>
      <c r="D427" s="25">
        <f>D426/F426*100</f>
        <v>64.335664335664333</v>
      </c>
      <c r="E427" s="26">
        <f>E426/F426*100</f>
        <v>0.69930069930069927</v>
      </c>
      <c r="F427" s="45">
        <f t="shared" si="247"/>
        <v>100</v>
      </c>
      <c r="O427" s="148"/>
      <c r="P427" s="148"/>
      <c r="Q427" s="148"/>
    </row>
    <row r="428" spans="1:17" s="55" customFormat="1" ht="11.45" customHeight="1" thickTop="1" thickBot="1">
      <c r="A428" s="212"/>
      <c r="B428" s="184" t="s">
        <v>13</v>
      </c>
      <c r="C428" s="20">
        <v>204</v>
      </c>
      <c r="D428" s="20">
        <v>697</v>
      </c>
      <c r="E428" s="20">
        <v>2</v>
      </c>
      <c r="F428" s="47">
        <f t="shared" si="247"/>
        <v>903</v>
      </c>
      <c r="O428" s="148"/>
      <c r="P428" s="148"/>
      <c r="Q428" s="148"/>
    </row>
    <row r="429" spans="1:17" s="55" customFormat="1" ht="11.45" customHeight="1" thickTop="1" thickBot="1">
      <c r="A429" s="212"/>
      <c r="B429" s="185"/>
      <c r="C429" s="29">
        <f>C428/F428*100</f>
        <v>22.591362126245848</v>
      </c>
      <c r="D429" s="29">
        <f>D428/F428*100</f>
        <v>77.187153931339978</v>
      </c>
      <c r="E429" s="30">
        <f>E428/F428*100</f>
        <v>0.22148394241417496</v>
      </c>
      <c r="F429" s="45">
        <f t="shared" si="247"/>
        <v>100</v>
      </c>
      <c r="O429" s="148"/>
      <c r="P429" s="148"/>
      <c r="Q429" s="148"/>
    </row>
    <row r="430" spans="1:17" s="55" customFormat="1" ht="11.45" customHeight="1" thickTop="1" thickBot="1">
      <c r="A430" s="212"/>
      <c r="B430" s="193" t="s">
        <v>14</v>
      </c>
      <c r="C430" s="20">
        <v>63</v>
      </c>
      <c r="D430" s="20">
        <v>133</v>
      </c>
      <c r="E430" s="20">
        <v>2</v>
      </c>
      <c r="F430" s="47">
        <f t="shared" si="247"/>
        <v>198</v>
      </c>
      <c r="O430" s="148"/>
      <c r="P430" s="148"/>
      <c r="Q430" s="148"/>
    </row>
    <row r="431" spans="1:17" s="55" customFormat="1" ht="11.45" customHeight="1" thickTop="1" thickBot="1">
      <c r="A431" s="212"/>
      <c r="B431" s="193"/>
      <c r="C431" s="25">
        <f>C430/F430*100</f>
        <v>31.818181818181817</v>
      </c>
      <c r="D431" s="25">
        <f>D430/F430*100</f>
        <v>67.171717171717177</v>
      </c>
      <c r="E431" s="26">
        <f>E430/F430*100</f>
        <v>1.0101010101010102</v>
      </c>
      <c r="F431" s="45">
        <f t="shared" si="247"/>
        <v>100</v>
      </c>
      <c r="O431" s="148"/>
      <c r="P431" s="148"/>
      <c r="Q431" s="148"/>
    </row>
    <row r="432" spans="1:17" s="55" customFormat="1" ht="11.45" customHeight="1" thickTop="1" thickBot="1">
      <c r="A432" s="212"/>
      <c r="B432" s="184" t="s">
        <v>25</v>
      </c>
      <c r="C432" s="20">
        <v>40</v>
      </c>
      <c r="D432" s="20">
        <v>53</v>
      </c>
      <c r="E432" s="20">
        <v>0</v>
      </c>
      <c r="F432" s="47">
        <f t="shared" si="247"/>
        <v>93</v>
      </c>
      <c r="O432" s="148"/>
      <c r="P432" s="148"/>
      <c r="Q432" s="148"/>
    </row>
    <row r="433" spans="1:17" s="55" customFormat="1" ht="11.45" customHeight="1" thickTop="1" thickBot="1">
      <c r="A433" s="212"/>
      <c r="B433" s="185"/>
      <c r="C433" s="29">
        <f>C432/F432*100</f>
        <v>43.01075268817204</v>
      </c>
      <c r="D433" s="29">
        <f>D432/F432*100</f>
        <v>56.98924731182796</v>
      </c>
      <c r="E433" s="30">
        <f>E432/F432*100</f>
        <v>0</v>
      </c>
      <c r="F433" s="45">
        <f t="shared" si="247"/>
        <v>100</v>
      </c>
      <c r="O433" s="148"/>
      <c r="P433" s="148"/>
      <c r="Q433" s="148"/>
    </row>
    <row r="434" spans="1:17" s="1" customFormat="1" ht="11.45" customHeight="1" thickTop="1" thickBot="1">
      <c r="A434" s="212"/>
      <c r="B434" s="193" t="s">
        <v>26</v>
      </c>
      <c r="C434" s="20">
        <v>115</v>
      </c>
      <c r="D434" s="20">
        <v>373</v>
      </c>
      <c r="E434" s="20">
        <v>10</v>
      </c>
      <c r="F434" s="47">
        <f t="shared" si="247"/>
        <v>498</v>
      </c>
      <c r="O434" s="148"/>
      <c r="P434" s="148"/>
      <c r="Q434" s="148"/>
    </row>
    <row r="435" spans="1:17" s="1" customFormat="1" ht="11.45" customHeight="1" thickTop="1" thickBot="1">
      <c r="A435" s="212"/>
      <c r="B435" s="193"/>
      <c r="C435" s="25">
        <f>C434/F434*100</f>
        <v>23.09236947791165</v>
      </c>
      <c r="D435" s="25">
        <f>D434/F434*100</f>
        <v>74.899598393574294</v>
      </c>
      <c r="E435" s="26">
        <f>E434/F434*100</f>
        <v>2.0080321285140563</v>
      </c>
      <c r="F435" s="45">
        <f t="shared" si="247"/>
        <v>100</v>
      </c>
      <c r="O435" s="148"/>
      <c r="P435" s="148"/>
      <c r="Q435" s="148"/>
    </row>
    <row r="436" spans="1:17" s="1" customFormat="1" ht="11.45" customHeight="1" thickTop="1" thickBot="1">
      <c r="A436" s="212"/>
      <c r="B436" s="184" t="s">
        <v>0</v>
      </c>
      <c r="C436" s="20">
        <v>15</v>
      </c>
      <c r="D436" s="20">
        <v>65</v>
      </c>
      <c r="E436" s="20">
        <v>3</v>
      </c>
      <c r="F436" s="47">
        <f t="shared" si="247"/>
        <v>83</v>
      </c>
      <c r="O436" s="150"/>
      <c r="P436" s="150"/>
      <c r="Q436" s="150"/>
    </row>
    <row r="437" spans="1:17" s="1" customFormat="1" ht="11.45" customHeight="1" thickTop="1" thickBot="1">
      <c r="A437" s="212"/>
      <c r="B437" s="185"/>
      <c r="C437" s="29">
        <f>C436/F436*100</f>
        <v>18.072289156626507</v>
      </c>
      <c r="D437" s="29">
        <f>D436/F436*100</f>
        <v>78.313253012048193</v>
      </c>
      <c r="E437" s="30">
        <f>E436/F436*100</f>
        <v>3.6144578313253009</v>
      </c>
      <c r="F437" s="45">
        <f t="shared" si="247"/>
        <v>100</v>
      </c>
      <c r="O437" s="150"/>
      <c r="P437" s="150"/>
      <c r="Q437" s="150"/>
    </row>
    <row r="438" spans="1:17" s="1" customFormat="1" ht="11.45" customHeight="1" thickTop="1" thickBot="1">
      <c r="A438" s="212"/>
      <c r="B438" s="193" t="s">
        <v>24</v>
      </c>
      <c r="C438" s="20">
        <v>3</v>
      </c>
      <c r="D438" s="20">
        <v>22</v>
      </c>
      <c r="E438" s="20">
        <v>24</v>
      </c>
      <c r="F438" s="47">
        <f t="shared" si="247"/>
        <v>49</v>
      </c>
      <c r="O438" s="148"/>
      <c r="P438" s="148"/>
      <c r="Q438" s="148"/>
    </row>
    <row r="439" spans="1:17" s="1" customFormat="1" ht="11.45" customHeight="1" thickTop="1" thickBot="1">
      <c r="A439" s="213"/>
      <c r="B439" s="194"/>
      <c r="C439" s="33">
        <f>C438/F438*100</f>
        <v>6.1224489795918364</v>
      </c>
      <c r="D439" s="33">
        <f>D438/F438*100</f>
        <v>44.897959183673471</v>
      </c>
      <c r="E439" s="34">
        <f>E438/F438*100</f>
        <v>48.979591836734691</v>
      </c>
      <c r="F439" s="51">
        <f t="shared" si="247"/>
        <v>100</v>
      </c>
      <c r="O439" s="148"/>
      <c r="P439" s="148"/>
      <c r="Q439" s="148"/>
    </row>
    <row r="440" spans="1:17" s="1" customFormat="1" ht="11.45" customHeight="1">
      <c r="A440" s="189" t="s">
        <v>21</v>
      </c>
      <c r="B440" s="192" t="s">
        <v>27</v>
      </c>
      <c r="C440" s="20">
        <v>76</v>
      </c>
      <c r="D440" s="20">
        <v>219</v>
      </c>
      <c r="E440" s="20">
        <v>1</v>
      </c>
      <c r="F440" s="44">
        <f t="shared" si="247"/>
        <v>296</v>
      </c>
      <c r="O440" s="148"/>
      <c r="P440" s="148"/>
      <c r="Q440" s="148"/>
    </row>
    <row r="441" spans="1:17" s="1" customFormat="1" ht="11.45" customHeight="1">
      <c r="A441" s="190"/>
      <c r="B441" s="185"/>
      <c r="C441" s="29">
        <f>C440/F440*100</f>
        <v>25.675675675675674</v>
      </c>
      <c r="D441" s="29">
        <f>D440/F440*100</f>
        <v>73.986486486486484</v>
      </c>
      <c r="E441" s="30">
        <f>E440/F440*100</f>
        <v>0.33783783783783783</v>
      </c>
      <c r="F441" s="45">
        <f t="shared" si="247"/>
        <v>100</v>
      </c>
      <c r="O441" s="6"/>
      <c r="P441" s="6"/>
      <c r="Q441" s="6"/>
    </row>
    <row r="442" spans="1:17" s="1" customFormat="1" ht="11.45" customHeight="1">
      <c r="A442" s="190"/>
      <c r="B442" s="193" t="s">
        <v>28</v>
      </c>
      <c r="C442" s="20">
        <v>104</v>
      </c>
      <c r="D442" s="20">
        <v>233</v>
      </c>
      <c r="E442" s="20">
        <v>5</v>
      </c>
      <c r="F442" s="47">
        <f t="shared" si="247"/>
        <v>342</v>
      </c>
      <c r="O442" s="147"/>
      <c r="P442" s="147"/>
      <c r="Q442" s="147"/>
    </row>
    <row r="443" spans="1:17" s="1" customFormat="1" ht="11.45" customHeight="1">
      <c r="A443" s="190"/>
      <c r="B443" s="193"/>
      <c r="C443" s="25">
        <f>C442/F442*100</f>
        <v>30.409356725146196</v>
      </c>
      <c r="D443" s="25">
        <f>D442/F442*100</f>
        <v>68.128654970760238</v>
      </c>
      <c r="E443" s="26">
        <f>E442/F442*100</f>
        <v>1.4619883040935671</v>
      </c>
      <c r="F443" s="45">
        <f t="shared" si="247"/>
        <v>100</v>
      </c>
      <c r="O443" s="147"/>
      <c r="P443" s="147"/>
      <c r="Q443" s="147"/>
    </row>
    <row r="444" spans="1:17" s="1" customFormat="1" ht="11.45" customHeight="1">
      <c r="A444" s="190"/>
      <c r="B444" s="184" t="s">
        <v>29</v>
      </c>
      <c r="C444" s="20">
        <v>238</v>
      </c>
      <c r="D444" s="20">
        <v>702</v>
      </c>
      <c r="E444" s="20">
        <v>7</v>
      </c>
      <c r="F444" s="47">
        <f t="shared" si="247"/>
        <v>947</v>
      </c>
      <c r="O444" s="147"/>
      <c r="P444" s="147"/>
      <c r="Q444" s="147"/>
    </row>
    <row r="445" spans="1:17" s="1" customFormat="1" ht="11.45" customHeight="1">
      <c r="A445" s="190"/>
      <c r="B445" s="185"/>
      <c r="C445" s="29">
        <f>C444/F444*100</f>
        <v>25.131995776135163</v>
      </c>
      <c r="D445" s="29">
        <f>D444/F444*100</f>
        <v>74.128827877507916</v>
      </c>
      <c r="E445" s="30">
        <f>E444/F444*100</f>
        <v>0.73917634635691654</v>
      </c>
      <c r="F445" s="45">
        <f t="shared" si="247"/>
        <v>100</v>
      </c>
      <c r="O445" s="147"/>
      <c r="P445" s="147"/>
      <c r="Q445" s="147"/>
    </row>
    <row r="446" spans="1:17" s="1" customFormat="1" ht="11.45" customHeight="1">
      <c r="A446" s="190"/>
      <c r="B446" s="193" t="s">
        <v>30</v>
      </c>
      <c r="C446" s="20">
        <v>82</v>
      </c>
      <c r="D446" s="20">
        <v>322</v>
      </c>
      <c r="E446" s="20">
        <v>6</v>
      </c>
      <c r="F446" s="47">
        <f t="shared" si="247"/>
        <v>410</v>
      </c>
      <c r="O446" s="147"/>
      <c r="P446" s="147"/>
      <c r="Q446" s="147"/>
    </row>
    <row r="447" spans="1:17" s="1" customFormat="1" ht="11.45" customHeight="1">
      <c r="A447" s="190"/>
      <c r="B447" s="193"/>
      <c r="C447" s="25">
        <f>C446/F446*100</f>
        <v>20</v>
      </c>
      <c r="D447" s="25">
        <f>D446/F446*100</f>
        <v>78.536585365853668</v>
      </c>
      <c r="E447" s="26">
        <f>E446/F446*100</f>
        <v>1.4634146341463417</v>
      </c>
      <c r="F447" s="45">
        <f t="shared" si="247"/>
        <v>100.00000000000001</v>
      </c>
      <c r="O447" s="147"/>
      <c r="P447" s="147"/>
      <c r="Q447" s="147"/>
    </row>
    <row r="448" spans="1:17" s="1" customFormat="1" ht="11.45" customHeight="1">
      <c r="A448" s="190"/>
      <c r="B448" s="184" t="s">
        <v>42</v>
      </c>
      <c r="C448" s="20">
        <v>25</v>
      </c>
      <c r="D448" s="20">
        <v>104</v>
      </c>
      <c r="E448" s="20">
        <v>1</v>
      </c>
      <c r="F448" s="47">
        <f t="shared" si="247"/>
        <v>130</v>
      </c>
      <c r="O448" s="147"/>
      <c r="P448" s="147"/>
      <c r="Q448" s="147"/>
    </row>
    <row r="449" spans="1:18" s="1" customFormat="1" ht="11.45" customHeight="1">
      <c r="A449" s="190"/>
      <c r="B449" s="185"/>
      <c r="C449" s="29">
        <f>C448/F448*100</f>
        <v>19.230769230769234</v>
      </c>
      <c r="D449" s="29">
        <f>D448/F448*100</f>
        <v>80</v>
      </c>
      <c r="E449" s="30">
        <f>E448/F448*100</f>
        <v>0.76923076923076927</v>
      </c>
      <c r="F449" s="45">
        <f t="shared" si="247"/>
        <v>100</v>
      </c>
      <c r="O449" s="147"/>
      <c r="P449" s="147"/>
      <c r="Q449" s="147"/>
    </row>
    <row r="450" spans="1:18" s="1" customFormat="1" ht="11.45" customHeight="1">
      <c r="A450" s="190"/>
      <c r="B450" s="193" t="s">
        <v>24</v>
      </c>
      <c r="C450" s="20">
        <v>7</v>
      </c>
      <c r="D450" s="20">
        <v>26</v>
      </c>
      <c r="E450" s="20">
        <v>25</v>
      </c>
      <c r="F450" s="47">
        <f t="shared" si="247"/>
        <v>58</v>
      </c>
      <c r="O450" s="147"/>
      <c r="P450" s="147"/>
      <c r="Q450" s="147"/>
    </row>
    <row r="451" spans="1:18" s="1" customFormat="1" ht="11.45" customHeight="1" thickBot="1">
      <c r="A451" s="191"/>
      <c r="B451" s="194"/>
      <c r="C451" s="33">
        <f>C450/F450*100</f>
        <v>12.068965517241379</v>
      </c>
      <c r="D451" s="33">
        <f>D450/F450*100</f>
        <v>44.827586206896555</v>
      </c>
      <c r="E451" s="34">
        <f>E450/F450*100</f>
        <v>43.103448275862064</v>
      </c>
      <c r="F451" s="51">
        <f t="shared" si="247"/>
        <v>100</v>
      </c>
      <c r="O451" s="147"/>
      <c r="P451" s="147"/>
      <c r="Q451" s="147"/>
    </row>
    <row r="452" spans="1:18" s="54" customFormat="1" ht="11.25" customHeight="1">
      <c r="A452" s="40"/>
      <c r="B452" s="41"/>
      <c r="C452" s="53"/>
      <c r="D452" s="53"/>
      <c r="E452" s="53"/>
      <c r="F452" s="53"/>
      <c r="G452" s="53"/>
      <c r="H452" s="53"/>
      <c r="I452" s="53"/>
      <c r="J452" s="53"/>
      <c r="K452" s="53"/>
      <c r="L452" s="53"/>
      <c r="M452" s="166"/>
      <c r="N452" s="166"/>
      <c r="O452" s="147"/>
      <c r="P452" s="147"/>
      <c r="Q452" s="147"/>
      <c r="R452" s="166"/>
    </row>
    <row r="453" spans="1:18" s="54" customFormat="1" ht="11.25" customHeight="1">
      <c r="A453" s="40"/>
      <c r="B453" s="41"/>
      <c r="C453" s="53"/>
      <c r="D453" s="53"/>
      <c r="E453" s="53"/>
      <c r="F453" s="53"/>
      <c r="G453" s="53"/>
      <c r="H453" s="53"/>
      <c r="I453" s="53"/>
      <c r="J453" s="53"/>
      <c r="K453" s="53"/>
      <c r="L453" s="53"/>
      <c r="M453" s="166"/>
      <c r="N453" s="166"/>
      <c r="O453" s="147"/>
      <c r="P453" s="147"/>
      <c r="Q453" s="147"/>
      <c r="R453" s="166"/>
    </row>
    <row r="454" spans="1:18" s="3" customFormat="1" ht="30" customHeight="1" thickBot="1">
      <c r="A454" s="196" t="s">
        <v>163</v>
      </c>
      <c r="B454" s="196"/>
      <c r="C454" s="196"/>
      <c r="D454" s="196"/>
      <c r="E454" s="196"/>
      <c r="F454" s="196"/>
      <c r="G454" s="196"/>
      <c r="H454" s="196"/>
      <c r="I454" s="196"/>
      <c r="J454" s="196"/>
      <c r="K454" s="196"/>
      <c r="L454" s="196"/>
      <c r="M454" s="1"/>
      <c r="N454" s="1"/>
      <c r="O454" s="147"/>
      <c r="P454" s="147"/>
      <c r="Q454" s="147"/>
      <c r="R454" s="1"/>
    </row>
    <row r="455" spans="1:18" s="6" customFormat="1" ht="60" customHeight="1" thickBot="1">
      <c r="A455" s="197" t="s">
        <v>33</v>
      </c>
      <c r="B455" s="198"/>
      <c r="C455" s="103" t="s">
        <v>145</v>
      </c>
      <c r="D455" s="103" t="s">
        <v>146</v>
      </c>
      <c r="E455" s="106" t="s">
        <v>147</v>
      </c>
      <c r="F455" s="105" t="s">
        <v>4</v>
      </c>
      <c r="O455" s="147"/>
      <c r="P455" s="147"/>
      <c r="Q455" s="147"/>
    </row>
    <row r="456" spans="1:18" s="55" customFormat="1" ht="11.25" customHeight="1">
      <c r="A456" s="199" t="s">
        <v>22</v>
      </c>
      <c r="B456" s="200"/>
      <c r="C456" s="7">
        <v>535</v>
      </c>
      <c r="D456" s="7">
        <v>1603</v>
      </c>
      <c r="E456" s="61">
        <v>45</v>
      </c>
      <c r="F456" s="44">
        <f t="shared" ref="F456:F515" si="248">SUM(C456:E456)</f>
        <v>2183</v>
      </c>
      <c r="O456" s="147"/>
      <c r="P456" s="147"/>
      <c r="Q456" s="147"/>
    </row>
    <row r="457" spans="1:18" s="55" customFormat="1" ht="11.25" customHeight="1" thickBot="1">
      <c r="A457" s="201"/>
      <c r="B457" s="202"/>
      <c r="C457" s="56">
        <f>C456/F456*100</f>
        <v>24.507558405863492</v>
      </c>
      <c r="D457" s="56">
        <f>D456/F456*100</f>
        <v>73.431058176820883</v>
      </c>
      <c r="E457" s="59">
        <f>E456/F456*100</f>
        <v>2.0613834173156205</v>
      </c>
      <c r="F457" s="51">
        <f t="shared" si="248"/>
        <v>100</v>
      </c>
      <c r="O457" s="147"/>
      <c r="P457" s="147"/>
      <c r="Q457" s="147"/>
    </row>
    <row r="458" spans="1:18" s="55" customFormat="1" ht="11.45" customHeight="1">
      <c r="A458" s="189" t="s">
        <v>48</v>
      </c>
      <c r="B458" s="192" t="s">
        <v>19</v>
      </c>
      <c r="C458" s="20">
        <v>427</v>
      </c>
      <c r="D458" s="169">
        <v>1006</v>
      </c>
      <c r="E458" s="20">
        <v>26</v>
      </c>
      <c r="F458" s="44">
        <f t="shared" si="248"/>
        <v>1459</v>
      </c>
      <c r="O458" s="147"/>
      <c r="P458" s="147"/>
      <c r="Q458" s="147"/>
    </row>
    <row r="459" spans="1:18" s="55" customFormat="1" ht="11.45" customHeight="1">
      <c r="A459" s="190"/>
      <c r="B459" s="185"/>
      <c r="C459" s="29">
        <f>C458/F458*100</f>
        <v>29.266620973269365</v>
      </c>
      <c r="D459" s="29">
        <f>D458/F458*100</f>
        <v>68.951336531871149</v>
      </c>
      <c r="E459" s="30">
        <f>E458/F458*100</f>
        <v>1.7820424948594931</v>
      </c>
      <c r="F459" s="45">
        <f t="shared" si="248"/>
        <v>100.00000000000001</v>
      </c>
      <c r="O459" s="147"/>
      <c r="P459" s="147"/>
      <c r="Q459" s="147"/>
    </row>
    <row r="460" spans="1:18" s="55" customFormat="1" ht="11.45" customHeight="1">
      <c r="A460" s="190"/>
      <c r="B460" s="193" t="s">
        <v>20</v>
      </c>
      <c r="C460" s="20">
        <v>80</v>
      </c>
      <c r="D460" s="20">
        <v>389</v>
      </c>
      <c r="E460" s="20">
        <v>15</v>
      </c>
      <c r="F460" s="47">
        <f t="shared" si="248"/>
        <v>484</v>
      </c>
      <c r="O460" s="147"/>
      <c r="P460" s="147"/>
      <c r="Q460" s="147"/>
    </row>
    <row r="461" spans="1:18" s="55" customFormat="1" ht="11.45" customHeight="1">
      <c r="A461" s="190"/>
      <c r="B461" s="193"/>
      <c r="C461" s="25">
        <f>C460/F460*100</f>
        <v>16.528925619834713</v>
      </c>
      <c r="D461" s="25">
        <f>D460/F460*100</f>
        <v>80.371900826446279</v>
      </c>
      <c r="E461" s="26">
        <f>E460/F460*100</f>
        <v>3.0991735537190084</v>
      </c>
      <c r="F461" s="45">
        <f t="shared" si="248"/>
        <v>100</v>
      </c>
      <c r="O461" s="147"/>
      <c r="P461" s="147"/>
      <c r="Q461" s="147"/>
    </row>
    <row r="462" spans="1:18" s="55" customFormat="1" ht="11.45" customHeight="1">
      <c r="A462" s="190"/>
      <c r="B462" s="184" t="s">
        <v>49</v>
      </c>
      <c r="C462" s="20">
        <v>17</v>
      </c>
      <c r="D462" s="20">
        <v>146</v>
      </c>
      <c r="E462" s="20">
        <v>4</v>
      </c>
      <c r="F462" s="47">
        <f t="shared" si="248"/>
        <v>167</v>
      </c>
      <c r="O462" s="147"/>
      <c r="P462" s="147"/>
      <c r="Q462" s="147"/>
    </row>
    <row r="463" spans="1:18" s="55" customFormat="1" ht="11.45" customHeight="1">
      <c r="A463" s="190"/>
      <c r="B463" s="185"/>
      <c r="C463" s="29">
        <f>C462/F462*100</f>
        <v>10.179640718562874</v>
      </c>
      <c r="D463" s="29">
        <f>D462/F462*100</f>
        <v>87.425149700598809</v>
      </c>
      <c r="E463" s="30">
        <f>E462/F462*100</f>
        <v>2.3952095808383236</v>
      </c>
      <c r="F463" s="45">
        <f t="shared" si="248"/>
        <v>100.00000000000001</v>
      </c>
      <c r="O463" s="147"/>
      <c r="P463" s="147"/>
      <c r="Q463" s="147"/>
    </row>
    <row r="464" spans="1:18" s="55" customFormat="1" ht="11.45" customHeight="1">
      <c r="A464" s="190"/>
      <c r="B464" s="193" t="s">
        <v>50</v>
      </c>
      <c r="C464" s="20">
        <v>11</v>
      </c>
      <c r="D464" s="20">
        <v>62</v>
      </c>
      <c r="E464" s="20">
        <v>0</v>
      </c>
      <c r="F464" s="47">
        <f t="shared" si="248"/>
        <v>73</v>
      </c>
      <c r="O464" s="147"/>
      <c r="P464" s="147"/>
      <c r="Q464" s="147"/>
    </row>
    <row r="465" spans="1:17" s="55" customFormat="1" ht="11.45" customHeight="1" thickBot="1">
      <c r="A465" s="190"/>
      <c r="B465" s="193"/>
      <c r="C465" s="50">
        <f>C464/F464*100</f>
        <v>15.068493150684931</v>
      </c>
      <c r="D465" s="50">
        <f>D464/F464*100</f>
        <v>84.93150684931507</v>
      </c>
      <c r="E465" s="64">
        <f>E464/F464*100</f>
        <v>0</v>
      </c>
      <c r="F465" s="51">
        <f t="shared" si="248"/>
        <v>100</v>
      </c>
      <c r="O465" s="147"/>
      <c r="P465" s="147"/>
      <c r="Q465" s="147"/>
    </row>
    <row r="466" spans="1:17" s="55" customFormat="1" ht="11.45" customHeight="1">
      <c r="A466" s="189" t="s">
        <v>51</v>
      </c>
      <c r="B466" s="192" t="s">
        <v>1</v>
      </c>
      <c r="C466" s="20">
        <v>289</v>
      </c>
      <c r="D466" s="20">
        <v>671</v>
      </c>
      <c r="E466" s="20">
        <v>8</v>
      </c>
      <c r="F466" s="44">
        <f t="shared" si="248"/>
        <v>968</v>
      </c>
      <c r="O466" s="147"/>
      <c r="P466" s="147"/>
      <c r="Q466" s="147"/>
    </row>
    <row r="467" spans="1:17" s="55" customFormat="1" ht="11.45" customHeight="1">
      <c r="A467" s="190"/>
      <c r="B467" s="193"/>
      <c r="C467" s="25">
        <f>C466/F466*100</f>
        <v>29.855371900826444</v>
      </c>
      <c r="D467" s="25">
        <f>D466/F466*100</f>
        <v>69.318181818181827</v>
      </c>
      <c r="E467" s="26">
        <f>E466/F466*100</f>
        <v>0.82644628099173556</v>
      </c>
      <c r="F467" s="45">
        <f t="shared" si="248"/>
        <v>100</v>
      </c>
      <c r="O467" s="147"/>
      <c r="P467" s="147"/>
      <c r="Q467" s="147"/>
    </row>
    <row r="468" spans="1:17" s="55" customFormat="1" ht="11.45" customHeight="1">
      <c r="A468" s="190"/>
      <c r="B468" s="184" t="s">
        <v>2</v>
      </c>
      <c r="C468" s="20">
        <v>243</v>
      </c>
      <c r="D468" s="20">
        <v>921</v>
      </c>
      <c r="E468" s="20">
        <v>13</v>
      </c>
      <c r="F468" s="47">
        <f t="shared" si="248"/>
        <v>1177</v>
      </c>
      <c r="O468" s="147"/>
      <c r="P468" s="147"/>
      <c r="Q468" s="147"/>
    </row>
    <row r="469" spans="1:17" s="55" customFormat="1" ht="11.45" customHeight="1">
      <c r="A469" s="190"/>
      <c r="B469" s="185"/>
      <c r="C469" s="29">
        <f>C468/F468*100</f>
        <v>20.64570943075616</v>
      </c>
      <c r="D469" s="29">
        <f>D468/F468*100</f>
        <v>78.249787595581992</v>
      </c>
      <c r="E469" s="30">
        <f>E468/F468*100</f>
        <v>1.1045029736618521</v>
      </c>
      <c r="F469" s="45">
        <f t="shared" si="248"/>
        <v>100</v>
      </c>
      <c r="O469" s="147"/>
      <c r="P469" s="147"/>
      <c r="Q469" s="147"/>
    </row>
    <row r="470" spans="1:17" s="55" customFormat="1" ht="11.45" customHeight="1">
      <c r="A470" s="190"/>
      <c r="B470" s="193" t="s">
        <v>5</v>
      </c>
      <c r="C470" s="20">
        <v>3</v>
      </c>
      <c r="D470" s="20">
        <v>11</v>
      </c>
      <c r="E470" s="20">
        <v>24</v>
      </c>
      <c r="F470" s="47">
        <f t="shared" si="248"/>
        <v>38</v>
      </c>
      <c r="O470" s="147"/>
      <c r="P470" s="147"/>
      <c r="Q470" s="147"/>
    </row>
    <row r="471" spans="1:17" s="55" customFormat="1" ht="11.45" customHeight="1" thickBot="1">
      <c r="A471" s="191"/>
      <c r="B471" s="194"/>
      <c r="C471" s="33">
        <f>C470/F470*100</f>
        <v>7.8947368421052628</v>
      </c>
      <c r="D471" s="33">
        <f>D470/F470*100</f>
        <v>28.947368421052634</v>
      </c>
      <c r="E471" s="34">
        <f>E470/F470*100</f>
        <v>63.157894736842103</v>
      </c>
      <c r="F471" s="51">
        <f t="shared" si="248"/>
        <v>100</v>
      </c>
      <c r="O471" s="147"/>
      <c r="P471" s="147"/>
      <c r="Q471" s="147"/>
    </row>
    <row r="472" spans="1:17" s="55" customFormat="1" ht="11.45" customHeight="1">
      <c r="A472" s="189" t="s">
        <v>52</v>
      </c>
      <c r="B472" s="192" t="s">
        <v>6</v>
      </c>
      <c r="C472" s="20">
        <v>32</v>
      </c>
      <c r="D472" s="20">
        <v>32</v>
      </c>
      <c r="E472" s="20">
        <v>0</v>
      </c>
      <c r="F472" s="44">
        <f t="shared" si="248"/>
        <v>64</v>
      </c>
      <c r="O472" s="147"/>
      <c r="P472" s="147"/>
      <c r="Q472" s="147"/>
    </row>
    <row r="473" spans="1:17" s="55" customFormat="1" ht="11.45" customHeight="1">
      <c r="A473" s="190"/>
      <c r="B473" s="185"/>
      <c r="C473" s="29">
        <f>C472/F472*100</f>
        <v>50</v>
      </c>
      <c r="D473" s="29">
        <f>D472/F472*100</f>
        <v>50</v>
      </c>
      <c r="E473" s="30">
        <f>E472/F472*100</f>
        <v>0</v>
      </c>
      <c r="F473" s="45">
        <f t="shared" si="248"/>
        <v>100</v>
      </c>
      <c r="O473" s="147"/>
      <c r="P473" s="147"/>
      <c r="Q473" s="147"/>
    </row>
    <row r="474" spans="1:17" s="55" customFormat="1" ht="11.45" customHeight="1">
      <c r="A474" s="190"/>
      <c r="B474" s="193" t="s">
        <v>7</v>
      </c>
      <c r="C474" s="20">
        <v>53</v>
      </c>
      <c r="D474" s="20">
        <v>132</v>
      </c>
      <c r="E474" s="20">
        <v>0</v>
      </c>
      <c r="F474" s="47">
        <f t="shared" si="248"/>
        <v>185</v>
      </c>
      <c r="O474" s="147"/>
      <c r="P474" s="147"/>
      <c r="Q474" s="147"/>
    </row>
    <row r="475" spans="1:17" s="55" customFormat="1" ht="11.45" customHeight="1">
      <c r="A475" s="190"/>
      <c r="B475" s="193"/>
      <c r="C475" s="25">
        <f>C474/F474*100</f>
        <v>28.648648648648649</v>
      </c>
      <c r="D475" s="25">
        <f>D474/F474*100</f>
        <v>71.351351351351354</v>
      </c>
      <c r="E475" s="26">
        <f>E474/F474*100</f>
        <v>0</v>
      </c>
      <c r="F475" s="45">
        <f t="shared" si="248"/>
        <v>100</v>
      </c>
      <c r="O475" s="147"/>
      <c r="P475" s="147"/>
      <c r="Q475" s="147"/>
    </row>
    <row r="476" spans="1:17" s="55" customFormat="1" ht="11.45" customHeight="1">
      <c r="A476" s="190"/>
      <c r="B476" s="184" t="s">
        <v>8</v>
      </c>
      <c r="C476" s="20">
        <v>59</v>
      </c>
      <c r="D476" s="20">
        <v>186</v>
      </c>
      <c r="E476" s="20">
        <v>2</v>
      </c>
      <c r="F476" s="47">
        <f t="shared" si="248"/>
        <v>247</v>
      </c>
      <c r="O476" s="147"/>
      <c r="P476" s="147"/>
      <c r="Q476" s="147"/>
    </row>
    <row r="477" spans="1:17" s="55" customFormat="1" ht="11.45" customHeight="1">
      <c r="A477" s="190"/>
      <c r="B477" s="185"/>
      <c r="C477" s="29">
        <f>C476/F476*100</f>
        <v>23.886639676113361</v>
      </c>
      <c r="D477" s="29">
        <f>D476/F476*100</f>
        <v>75.303643724696357</v>
      </c>
      <c r="E477" s="30">
        <f>E476/F476*100</f>
        <v>0.80971659919028338</v>
      </c>
      <c r="F477" s="45">
        <f t="shared" si="248"/>
        <v>100</v>
      </c>
      <c r="O477" s="147"/>
      <c r="P477" s="147"/>
      <c r="Q477" s="147"/>
    </row>
    <row r="478" spans="1:17" s="55" customFormat="1" ht="11.45" customHeight="1">
      <c r="A478" s="190"/>
      <c r="B478" s="193" t="s">
        <v>9</v>
      </c>
      <c r="C478" s="20">
        <v>94</v>
      </c>
      <c r="D478" s="20">
        <v>220</v>
      </c>
      <c r="E478" s="20">
        <v>1</v>
      </c>
      <c r="F478" s="47">
        <f t="shared" si="248"/>
        <v>315</v>
      </c>
      <c r="O478" s="147"/>
      <c r="P478" s="147"/>
      <c r="Q478" s="147"/>
    </row>
    <row r="479" spans="1:17" s="55" customFormat="1" ht="11.45" customHeight="1">
      <c r="A479" s="190"/>
      <c r="B479" s="193"/>
      <c r="C479" s="25">
        <f>C478/F478*100</f>
        <v>29.841269841269842</v>
      </c>
      <c r="D479" s="25">
        <f>D478/F478*100</f>
        <v>69.841269841269835</v>
      </c>
      <c r="E479" s="26">
        <f>E478/F478*100</f>
        <v>0.31746031746031744</v>
      </c>
      <c r="F479" s="45">
        <f t="shared" si="248"/>
        <v>99.999999999999986</v>
      </c>
      <c r="O479" s="147"/>
      <c r="P479" s="147"/>
      <c r="Q479" s="147"/>
    </row>
    <row r="480" spans="1:17" s="55" customFormat="1" ht="11.45" customHeight="1">
      <c r="A480" s="190"/>
      <c r="B480" s="184" t="s">
        <v>10</v>
      </c>
      <c r="C480" s="20">
        <v>85</v>
      </c>
      <c r="D480" s="20">
        <v>281</v>
      </c>
      <c r="E480" s="20">
        <v>1</v>
      </c>
      <c r="F480" s="47">
        <f t="shared" si="248"/>
        <v>367</v>
      </c>
      <c r="O480" s="147"/>
      <c r="P480" s="147"/>
      <c r="Q480" s="147"/>
    </row>
    <row r="481" spans="1:17" s="55" customFormat="1" ht="11.45" customHeight="1">
      <c r="A481" s="190"/>
      <c r="B481" s="185"/>
      <c r="C481" s="29">
        <f>C480/F480*100</f>
        <v>23.160762942779293</v>
      </c>
      <c r="D481" s="29">
        <f>D480/F480*100</f>
        <v>76.566757493188007</v>
      </c>
      <c r="E481" s="30">
        <f>E480/F480*100</f>
        <v>0.27247956403269752</v>
      </c>
      <c r="F481" s="45">
        <f t="shared" si="248"/>
        <v>100</v>
      </c>
      <c r="O481" s="147"/>
      <c r="P481" s="147"/>
      <c r="Q481" s="147"/>
    </row>
    <row r="482" spans="1:17" s="55" customFormat="1" ht="11.45" customHeight="1">
      <c r="A482" s="190"/>
      <c r="B482" s="193" t="s">
        <v>11</v>
      </c>
      <c r="C482" s="20">
        <f>40+51</f>
        <v>91</v>
      </c>
      <c r="D482" s="20">
        <f>154+146</f>
        <v>300</v>
      </c>
      <c r="E482" s="20">
        <f>3</f>
        <v>3</v>
      </c>
      <c r="F482" s="47">
        <f t="shared" si="248"/>
        <v>394</v>
      </c>
      <c r="O482" s="147"/>
      <c r="P482" s="147"/>
      <c r="Q482" s="147"/>
    </row>
    <row r="483" spans="1:17" s="55" customFormat="1" ht="11.45" customHeight="1">
      <c r="A483" s="190"/>
      <c r="B483" s="193"/>
      <c r="C483" s="25">
        <f>C482/F482*100</f>
        <v>23.096446700507613</v>
      </c>
      <c r="D483" s="25">
        <f>D482/F482*100</f>
        <v>76.142131979695421</v>
      </c>
      <c r="E483" s="26">
        <f>E482/F482*100</f>
        <v>0.76142131979695438</v>
      </c>
      <c r="F483" s="45">
        <f t="shared" si="248"/>
        <v>99.999999999999986</v>
      </c>
      <c r="O483" s="147"/>
      <c r="P483" s="147"/>
      <c r="Q483" s="147"/>
    </row>
    <row r="484" spans="1:17" s="55" customFormat="1" ht="11.45" customHeight="1">
      <c r="A484" s="190"/>
      <c r="B484" s="184" t="s">
        <v>12</v>
      </c>
      <c r="C484" s="20">
        <v>120</v>
      </c>
      <c r="D484" s="20">
        <v>446</v>
      </c>
      <c r="E484" s="20">
        <v>16</v>
      </c>
      <c r="F484" s="47">
        <f t="shared" si="248"/>
        <v>582</v>
      </c>
      <c r="O484" s="148"/>
      <c r="P484" s="148"/>
      <c r="Q484" s="148"/>
    </row>
    <row r="485" spans="1:17" s="55" customFormat="1" ht="11.45" customHeight="1">
      <c r="A485" s="190"/>
      <c r="B485" s="185"/>
      <c r="C485" s="29">
        <f>C484/F484*100</f>
        <v>20.618556701030926</v>
      </c>
      <c r="D485" s="29">
        <f>D484/F484*100</f>
        <v>76.632302405498294</v>
      </c>
      <c r="E485" s="30">
        <f>E484/F484*100</f>
        <v>2.7491408934707904</v>
      </c>
      <c r="F485" s="45">
        <f t="shared" si="248"/>
        <v>100.00000000000001</v>
      </c>
      <c r="O485" s="148"/>
      <c r="P485" s="148"/>
      <c r="Q485" s="148"/>
    </row>
    <row r="486" spans="1:17" s="55" customFormat="1" ht="11.45" customHeight="1">
      <c r="A486" s="190"/>
      <c r="B486" s="193" t="s">
        <v>24</v>
      </c>
      <c r="C486" s="20">
        <v>1</v>
      </c>
      <c r="D486" s="20">
        <v>6</v>
      </c>
      <c r="E486" s="20">
        <v>22</v>
      </c>
      <c r="F486" s="47">
        <f t="shared" si="248"/>
        <v>29</v>
      </c>
      <c r="O486" s="148"/>
      <c r="P486" s="148"/>
      <c r="Q486" s="148"/>
    </row>
    <row r="487" spans="1:17" s="55" customFormat="1" ht="11.45" customHeight="1" thickBot="1">
      <c r="A487" s="191"/>
      <c r="B487" s="194"/>
      <c r="C487" s="33">
        <f>C486/F486*100</f>
        <v>3.4482758620689653</v>
      </c>
      <c r="D487" s="33">
        <f>D486/F486*100</f>
        <v>20.689655172413794</v>
      </c>
      <c r="E487" s="34">
        <f>E486/F486*100</f>
        <v>75.862068965517238</v>
      </c>
      <c r="F487" s="51">
        <f t="shared" si="248"/>
        <v>100</v>
      </c>
      <c r="O487" s="148"/>
      <c r="P487" s="148"/>
      <c r="Q487" s="148"/>
    </row>
    <row r="488" spans="1:17" s="55" customFormat="1" ht="11.45" customHeight="1" thickBot="1">
      <c r="A488" s="211" t="s">
        <v>53</v>
      </c>
      <c r="B488" s="192" t="s">
        <v>23</v>
      </c>
      <c r="C488" s="20">
        <v>23</v>
      </c>
      <c r="D488" s="20">
        <v>191</v>
      </c>
      <c r="E488" s="20">
        <v>2</v>
      </c>
      <c r="F488" s="44">
        <f t="shared" si="248"/>
        <v>216</v>
      </c>
      <c r="O488" s="148"/>
      <c r="P488" s="148"/>
      <c r="Q488" s="148"/>
    </row>
    <row r="489" spans="1:17" s="55" customFormat="1" ht="11.45" customHeight="1" thickTop="1" thickBot="1">
      <c r="A489" s="212"/>
      <c r="B489" s="185"/>
      <c r="C489" s="29">
        <f>C488/F488*100</f>
        <v>10.648148148148149</v>
      </c>
      <c r="D489" s="29">
        <f>D488/F488*100</f>
        <v>88.425925925925924</v>
      </c>
      <c r="E489" s="30">
        <f>E488/F488*100</f>
        <v>0.92592592592592582</v>
      </c>
      <c r="F489" s="45">
        <f t="shared" si="248"/>
        <v>100</v>
      </c>
      <c r="O489" s="148"/>
      <c r="P489" s="148"/>
      <c r="Q489" s="148"/>
    </row>
    <row r="490" spans="1:17" s="55" customFormat="1" ht="11.45" customHeight="1" thickTop="1" thickBot="1">
      <c r="A490" s="212"/>
      <c r="B490" s="193" t="s">
        <v>3</v>
      </c>
      <c r="C490" s="20">
        <v>45</v>
      </c>
      <c r="D490" s="20">
        <v>97</v>
      </c>
      <c r="E490" s="20">
        <v>1</v>
      </c>
      <c r="F490" s="47">
        <f t="shared" si="248"/>
        <v>143</v>
      </c>
      <c r="O490" s="148"/>
      <c r="P490" s="148"/>
      <c r="Q490" s="148"/>
    </row>
    <row r="491" spans="1:17" s="55" customFormat="1" ht="11.45" customHeight="1" thickTop="1" thickBot="1">
      <c r="A491" s="212"/>
      <c r="B491" s="193"/>
      <c r="C491" s="25">
        <f>C490/F490*100</f>
        <v>31.46853146853147</v>
      </c>
      <c r="D491" s="25">
        <f>D490/F490*100</f>
        <v>67.832167832167841</v>
      </c>
      <c r="E491" s="26">
        <f>E490/F490*100</f>
        <v>0.69930069930069927</v>
      </c>
      <c r="F491" s="45">
        <f t="shared" si="248"/>
        <v>100</v>
      </c>
      <c r="O491" s="148"/>
      <c r="P491" s="148"/>
      <c r="Q491" s="148"/>
    </row>
    <row r="492" spans="1:17" s="55" customFormat="1" ht="11.45" customHeight="1" thickTop="1" thickBot="1">
      <c r="A492" s="212"/>
      <c r="B492" s="184" t="s">
        <v>13</v>
      </c>
      <c r="C492" s="20">
        <v>237</v>
      </c>
      <c r="D492" s="20">
        <v>663</v>
      </c>
      <c r="E492" s="20">
        <v>3</v>
      </c>
      <c r="F492" s="47">
        <f t="shared" si="248"/>
        <v>903</v>
      </c>
      <c r="O492" s="148"/>
      <c r="P492" s="148"/>
      <c r="Q492" s="148"/>
    </row>
    <row r="493" spans="1:17" s="55" customFormat="1" ht="11.45" customHeight="1" thickTop="1" thickBot="1">
      <c r="A493" s="212"/>
      <c r="B493" s="185"/>
      <c r="C493" s="29">
        <f>C492/F492*100</f>
        <v>26.245847176079735</v>
      </c>
      <c r="D493" s="29">
        <f>D492/F492*100</f>
        <v>73.421926910299007</v>
      </c>
      <c r="E493" s="30">
        <f>E492/F492*100</f>
        <v>0.33222591362126247</v>
      </c>
      <c r="F493" s="45">
        <f t="shared" si="248"/>
        <v>100</v>
      </c>
      <c r="O493" s="148"/>
      <c r="P493" s="148"/>
      <c r="Q493" s="148"/>
    </row>
    <row r="494" spans="1:17" s="55" customFormat="1" ht="11.45" customHeight="1" thickTop="1" thickBot="1">
      <c r="A494" s="212"/>
      <c r="B494" s="193" t="s">
        <v>14</v>
      </c>
      <c r="C494" s="20">
        <v>46</v>
      </c>
      <c r="D494" s="20">
        <v>150</v>
      </c>
      <c r="E494" s="20">
        <v>2</v>
      </c>
      <c r="F494" s="47">
        <f t="shared" si="248"/>
        <v>198</v>
      </c>
      <c r="O494" s="148"/>
      <c r="P494" s="148"/>
      <c r="Q494" s="148"/>
    </row>
    <row r="495" spans="1:17" s="55" customFormat="1" ht="11.45" customHeight="1" thickTop="1" thickBot="1">
      <c r="A495" s="212"/>
      <c r="B495" s="193"/>
      <c r="C495" s="25">
        <f>C494/F494*100</f>
        <v>23.232323232323232</v>
      </c>
      <c r="D495" s="25">
        <f>D494/F494*100</f>
        <v>75.757575757575751</v>
      </c>
      <c r="E495" s="26">
        <f>E494/F494*100</f>
        <v>1.0101010101010102</v>
      </c>
      <c r="F495" s="45">
        <f t="shared" si="248"/>
        <v>100</v>
      </c>
      <c r="O495" s="148"/>
      <c r="P495" s="148"/>
      <c r="Q495" s="148"/>
    </row>
    <row r="496" spans="1:17" s="55" customFormat="1" ht="11.45" customHeight="1" thickTop="1" thickBot="1">
      <c r="A496" s="212"/>
      <c r="B496" s="184" t="s">
        <v>25</v>
      </c>
      <c r="C496" s="20">
        <v>49</v>
      </c>
      <c r="D496" s="20">
        <v>44</v>
      </c>
      <c r="E496" s="20">
        <v>0</v>
      </c>
      <c r="F496" s="47">
        <f t="shared" si="248"/>
        <v>93</v>
      </c>
      <c r="O496" s="148"/>
      <c r="P496" s="148"/>
      <c r="Q496" s="148"/>
    </row>
    <row r="497" spans="1:17" s="55" customFormat="1" ht="11.45" customHeight="1" thickTop="1" thickBot="1">
      <c r="A497" s="212"/>
      <c r="B497" s="185"/>
      <c r="C497" s="29">
        <f>C496/F496*100</f>
        <v>52.688172043010752</v>
      </c>
      <c r="D497" s="29">
        <f>D496/F496*100</f>
        <v>47.311827956989248</v>
      </c>
      <c r="E497" s="30">
        <f>E496/F496*100</f>
        <v>0</v>
      </c>
      <c r="F497" s="45">
        <f t="shared" si="248"/>
        <v>100</v>
      </c>
      <c r="O497" s="148"/>
      <c r="P497" s="148"/>
      <c r="Q497" s="148"/>
    </row>
    <row r="498" spans="1:17" s="1" customFormat="1" ht="11.45" customHeight="1" thickTop="1" thickBot="1">
      <c r="A498" s="212"/>
      <c r="B498" s="193" t="s">
        <v>26</v>
      </c>
      <c r="C498" s="20">
        <v>112</v>
      </c>
      <c r="D498" s="20">
        <v>374</v>
      </c>
      <c r="E498" s="20">
        <v>12</v>
      </c>
      <c r="F498" s="47">
        <f t="shared" si="248"/>
        <v>498</v>
      </c>
      <c r="O498" s="148"/>
      <c r="P498" s="148"/>
      <c r="Q498" s="148"/>
    </row>
    <row r="499" spans="1:17" s="1" customFormat="1" ht="11.45" customHeight="1" thickTop="1" thickBot="1">
      <c r="A499" s="212"/>
      <c r="B499" s="193"/>
      <c r="C499" s="25">
        <f>C498/F498*100</f>
        <v>22.489959839357429</v>
      </c>
      <c r="D499" s="25">
        <f>D498/F498*100</f>
        <v>75.100401606425706</v>
      </c>
      <c r="E499" s="26">
        <f>E498/F498*100</f>
        <v>2.4096385542168677</v>
      </c>
      <c r="F499" s="45">
        <f t="shared" si="248"/>
        <v>100</v>
      </c>
      <c r="O499" s="148"/>
      <c r="P499" s="148"/>
      <c r="Q499" s="148"/>
    </row>
    <row r="500" spans="1:17" s="1" customFormat="1" ht="11.45" customHeight="1" thickTop="1" thickBot="1">
      <c r="A500" s="212"/>
      <c r="B500" s="184" t="s">
        <v>0</v>
      </c>
      <c r="C500" s="20">
        <v>21</v>
      </c>
      <c r="D500" s="20">
        <v>60</v>
      </c>
      <c r="E500" s="20">
        <v>2</v>
      </c>
      <c r="F500" s="47">
        <f t="shared" si="248"/>
        <v>83</v>
      </c>
      <c r="O500" s="148"/>
      <c r="P500" s="148"/>
      <c r="Q500" s="148"/>
    </row>
    <row r="501" spans="1:17" s="1" customFormat="1" ht="11.45" customHeight="1" thickTop="1" thickBot="1">
      <c r="A501" s="212"/>
      <c r="B501" s="185"/>
      <c r="C501" s="29">
        <f>C500/F500*100</f>
        <v>25.301204819277107</v>
      </c>
      <c r="D501" s="29">
        <f>D500/F500*100</f>
        <v>72.289156626506028</v>
      </c>
      <c r="E501" s="30">
        <f>E500/F500*100</f>
        <v>2.4096385542168677</v>
      </c>
      <c r="F501" s="45">
        <f t="shared" si="248"/>
        <v>100</v>
      </c>
      <c r="O501" s="148"/>
      <c r="P501" s="148"/>
      <c r="Q501" s="148"/>
    </row>
    <row r="502" spans="1:17" s="1" customFormat="1" ht="11.45" customHeight="1" thickTop="1" thickBot="1">
      <c r="A502" s="212"/>
      <c r="B502" s="193" t="s">
        <v>24</v>
      </c>
      <c r="C502" s="20">
        <v>2</v>
      </c>
      <c r="D502" s="20">
        <v>24</v>
      </c>
      <c r="E502" s="20">
        <v>23</v>
      </c>
      <c r="F502" s="47">
        <f t="shared" si="248"/>
        <v>49</v>
      </c>
      <c r="O502" s="148"/>
      <c r="P502" s="148"/>
      <c r="Q502" s="148"/>
    </row>
    <row r="503" spans="1:17" s="1" customFormat="1" ht="11.45" customHeight="1" thickTop="1" thickBot="1">
      <c r="A503" s="213"/>
      <c r="B503" s="194"/>
      <c r="C503" s="33">
        <f>C502/F502*100</f>
        <v>4.0816326530612246</v>
      </c>
      <c r="D503" s="33">
        <f>D502/F502*100</f>
        <v>48.979591836734691</v>
      </c>
      <c r="E503" s="34">
        <f>E502/F502*100</f>
        <v>46.938775510204081</v>
      </c>
      <c r="F503" s="51">
        <f t="shared" si="248"/>
        <v>100</v>
      </c>
      <c r="O503" s="148"/>
      <c r="P503" s="148"/>
      <c r="Q503" s="148"/>
    </row>
    <row r="504" spans="1:17" s="1" customFormat="1" ht="11.45" customHeight="1">
      <c r="A504" s="189" t="s">
        <v>21</v>
      </c>
      <c r="B504" s="192" t="s">
        <v>27</v>
      </c>
      <c r="C504" s="20">
        <v>73</v>
      </c>
      <c r="D504" s="20">
        <v>222</v>
      </c>
      <c r="E504" s="20">
        <v>1</v>
      </c>
      <c r="F504" s="44">
        <f t="shared" si="248"/>
        <v>296</v>
      </c>
      <c r="G504" s="43"/>
      <c r="O504" s="148"/>
      <c r="P504" s="148"/>
      <c r="Q504" s="148"/>
    </row>
    <row r="505" spans="1:17" s="1" customFormat="1" ht="11.45" customHeight="1">
      <c r="A505" s="190"/>
      <c r="B505" s="185"/>
      <c r="C505" s="29">
        <f>C504/F504*100</f>
        <v>24.662162162162161</v>
      </c>
      <c r="D505" s="29">
        <f>D504/F504*100</f>
        <v>75</v>
      </c>
      <c r="E505" s="30">
        <f>E504/F504*100</f>
        <v>0.33783783783783783</v>
      </c>
      <c r="F505" s="45">
        <f t="shared" si="248"/>
        <v>100</v>
      </c>
      <c r="O505" s="148"/>
      <c r="P505" s="148"/>
      <c r="Q505" s="148"/>
    </row>
    <row r="506" spans="1:17" s="1" customFormat="1" ht="11.45" customHeight="1">
      <c r="A506" s="190"/>
      <c r="B506" s="193" t="s">
        <v>28</v>
      </c>
      <c r="C506" s="20">
        <v>78</v>
      </c>
      <c r="D506" s="20">
        <v>260</v>
      </c>
      <c r="E506" s="20">
        <v>4</v>
      </c>
      <c r="F506" s="47">
        <f t="shared" si="248"/>
        <v>342</v>
      </c>
      <c r="O506" s="148"/>
      <c r="P506" s="148"/>
      <c r="Q506" s="148"/>
    </row>
    <row r="507" spans="1:17" s="1" customFormat="1" ht="11.45" customHeight="1">
      <c r="A507" s="190"/>
      <c r="B507" s="193"/>
      <c r="C507" s="25">
        <f>C506/F506*100</f>
        <v>22.807017543859647</v>
      </c>
      <c r="D507" s="25">
        <f>D506/F506*100</f>
        <v>76.023391812865498</v>
      </c>
      <c r="E507" s="26">
        <f>E506/F506*100</f>
        <v>1.1695906432748537</v>
      </c>
      <c r="F507" s="45">
        <f t="shared" si="248"/>
        <v>100</v>
      </c>
      <c r="M507" s="159"/>
      <c r="O507" s="6"/>
      <c r="P507" s="6"/>
      <c r="Q507" s="6"/>
    </row>
    <row r="508" spans="1:17" s="1" customFormat="1" ht="11.45" customHeight="1">
      <c r="A508" s="190"/>
      <c r="B508" s="184" t="s">
        <v>29</v>
      </c>
      <c r="C508" s="20">
        <v>252</v>
      </c>
      <c r="D508" s="20">
        <v>688</v>
      </c>
      <c r="E508" s="20">
        <v>7</v>
      </c>
      <c r="F508" s="47">
        <f t="shared" si="248"/>
        <v>947</v>
      </c>
      <c r="O508" s="147"/>
      <c r="P508" s="147"/>
      <c r="Q508" s="147"/>
    </row>
    <row r="509" spans="1:17" s="1" customFormat="1" ht="11.45" customHeight="1">
      <c r="A509" s="190"/>
      <c r="B509" s="185"/>
      <c r="C509" s="29">
        <f>C508/F508*100</f>
        <v>26.610348468848997</v>
      </c>
      <c r="D509" s="29">
        <f>D508/F508*100</f>
        <v>72.65047518479409</v>
      </c>
      <c r="E509" s="30">
        <f>E508/F508*100</f>
        <v>0.73917634635691654</v>
      </c>
      <c r="F509" s="45">
        <f t="shared" si="248"/>
        <v>100</v>
      </c>
      <c r="O509" s="147"/>
      <c r="P509" s="147"/>
      <c r="Q509" s="147"/>
    </row>
    <row r="510" spans="1:17" s="1" customFormat="1" ht="11.45" customHeight="1">
      <c r="A510" s="190"/>
      <c r="B510" s="193" t="s">
        <v>30</v>
      </c>
      <c r="C510" s="20">
        <v>87</v>
      </c>
      <c r="D510" s="20">
        <v>317</v>
      </c>
      <c r="E510" s="20">
        <v>6</v>
      </c>
      <c r="F510" s="47">
        <f t="shared" si="248"/>
        <v>410</v>
      </c>
      <c r="O510" s="147"/>
      <c r="P510" s="147"/>
      <c r="Q510" s="147"/>
    </row>
    <row r="511" spans="1:17" s="1" customFormat="1" ht="11.45" customHeight="1">
      <c r="A511" s="190"/>
      <c r="B511" s="193"/>
      <c r="C511" s="25">
        <f>C510/F510*100</f>
        <v>21.219512195121951</v>
      </c>
      <c r="D511" s="25">
        <f>D510/F510*100</f>
        <v>77.317073170731703</v>
      </c>
      <c r="E511" s="26">
        <f>E510/F510*100</f>
        <v>1.4634146341463417</v>
      </c>
      <c r="F511" s="45">
        <f t="shared" si="248"/>
        <v>100</v>
      </c>
      <c r="O511" s="147"/>
      <c r="P511" s="147"/>
      <c r="Q511" s="147"/>
    </row>
    <row r="512" spans="1:17" s="1" customFormat="1" ht="11.45" customHeight="1">
      <c r="A512" s="190"/>
      <c r="B512" s="184" t="s">
        <v>42</v>
      </c>
      <c r="C512" s="20">
        <v>40</v>
      </c>
      <c r="D512" s="20">
        <v>88</v>
      </c>
      <c r="E512" s="20">
        <v>2</v>
      </c>
      <c r="F512" s="47">
        <f t="shared" si="248"/>
        <v>130</v>
      </c>
      <c r="O512" s="147"/>
      <c r="P512" s="147"/>
      <c r="Q512" s="147"/>
    </row>
    <row r="513" spans="1:18" s="1" customFormat="1" ht="11.45" customHeight="1">
      <c r="A513" s="190"/>
      <c r="B513" s="185"/>
      <c r="C513" s="29">
        <f>C512/F512*100</f>
        <v>30.76923076923077</v>
      </c>
      <c r="D513" s="29">
        <f>D512/F512*100</f>
        <v>67.692307692307693</v>
      </c>
      <c r="E513" s="30">
        <f>E512/F512*100</f>
        <v>1.5384615384615385</v>
      </c>
      <c r="F513" s="45">
        <f t="shared" si="248"/>
        <v>100</v>
      </c>
      <c r="O513" s="147"/>
      <c r="P513" s="147"/>
      <c r="Q513" s="147"/>
    </row>
    <row r="514" spans="1:18" s="1" customFormat="1" ht="11.45" customHeight="1">
      <c r="A514" s="190"/>
      <c r="B514" s="193" t="s">
        <v>24</v>
      </c>
      <c r="C514" s="20">
        <v>5</v>
      </c>
      <c r="D514" s="20">
        <v>28</v>
      </c>
      <c r="E514" s="20">
        <v>25</v>
      </c>
      <c r="F514" s="47">
        <f t="shared" si="248"/>
        <v>58</v>
      </c>
      <c r="O514" s="147"/>
      <c r="P514" s="147"/>
      <c r="Q514" s="147"/>
    </row>
    <row r="515" spans="1:18" s="1" customFormat="1" ht="11.45" customHeight="1" thickBot="1">
      <c r="A515" s="191"/>
      <c r="B515" s="194"/>
      <c r="C515" s="33">
        <f>C514/F514*100</f>
        <v>8.6206896551724146</v>
      </c>
      <c r="D515" s="33">
        <f>D514/F514*100</f>
        <v>48.275862068965516</v>
      </c>
      <c r="E515" s="34">
        <f>E514/F514*100</f>
        <v>43.103448275862064</v>
      </c>
      <c r="F515" s="51">
        <f t="shared" si="248"/>
        <v>100</v>
      </c>
      <c r="O515" s="147"/>
      <c r="P515" s="147"/>
      <c r="Q515" s="147"/>
    </row>
    <row r="516" spans="1:18" s="54" customFormat="1" ht="11.25" customHeight="1">
      <c r="A516" s="40"/>
      <c r="B516" s="41"/>
      <c r="C516" s="53"/>
      <c r="D516" s="53"/>
      <c r="E516" s="53"/>
      <c r="F516" s="53"/>
      <c r="G516" s="53"/>
      <c r="H516" s="53"/>
      <c r="I516" s="53"/>
      <c r="J516" s="53"/>
      <c r="K516" s="53"/>
      <c r="L516" s="53"/>
      <c r="M516" s="166"/>
      <c r="N516" s="166"/>
      <c r="O516" s="147"/>
      <c r="P516" s="147"/>
      <c r="Q516" s="147"/>
      <c r="R516" s="166"/>
    </row>
    <row r="517" spans="1:18" s="54" customFormat="1" ht="11.25" customHeight="1">
      <c r="A517" s="40"/>
      <c r="B517" s="41"/>
      <c r="C517" s="53"/>
      <c r="D517" s="53"/>
      <c r="E517" s="53"/>
      <c r="F517" s="53"/>
      <c r="G517" s="53"/>
      <c r="H517" s="53"/>
      <c r="I517" s="53"/>
      <c r="J517" s="53"/>
      <c r="K517" s="53"/>
      <c r="L517" s="53"/>
      <c r="M517" s="166"/>
      <c r="N517" s="166"/>
      <c r="O517" s="147"/>
      <c r="P517" s="147"/>
      <c r="Q517" s="147"/>
      <c r="R517" s="166"/>
    </row>
    <row r="518" spans="1:18" ht="15" customHeight="1">
      <c r="A518" s="221" t="s">
        <v>121</v>
      </c>
      <c r="B518" s="221"/>
      <c r="C518" s="221"/>
      <c r="D518" s="221"/>
      <c r="E518" s="221"/>
      <c r="F518" s="221"/>
      <c r="G518" s="221"/>
      <c r="H518" s="221"/>
      <c r="I518" s="221"/>
      <c r="J518" s="221"/>
      <c r="K518" s="221"/>
      <c r="L518" s="221"/>
      <c r="O518" s="147"/>
      <c r="P518" s="147"/>
      <c r="Q518" s="147"/>
    </row>
    <row r="519" spans="1:18" s="3" customFormat="1" ht="24" customHeight="1" thickBot="1">
      <c r="A519" s="177" t="s">
        <v>122</v>
      </c>
      <c r="B519" s="177"/>
      <c r="C519" s="177"/>
      <c r="D519" s="177"/>
      <c r="E519" s="177"/>
      <c r="F519" s="177"/>
      <c r="G519" s="177"/>
      <c r="H519" s="177"/>
      <c r="I519" s="177"/>
      <c r="J519" s="177"/>
      <c r="K519" s="177"/>
      <c r="L519" s="177"/>
      <c r="M519" s="1"/>
      <c r="N519" s="1"/>
      <c r="O519" s="147"/>
      <c r="P519" s="147"/>
      <c r="Q519" s="147"/>
      <c r="R519" s="1"/>
    </row>
    <row r="520" spans="1:18" s="1" customFormat="1" ht="10.15" customHeight="1">
      <c r="A520" s="203"/>
      <c r="B520" s="204"/>
      <c r="C520" s="99">
        <v>1</v>
      </c>
      <c r="D520" s="99">
        <v>2</v>
      </c>
      <c r="E520" s="99">
        <v>3</v>
      </c>
      <c r="F520" s="99">
        <v>4</v>
      </c>
      <c r="G520" s="99">
        <v>5</v>
      </c>
      <c r="H520" s="214" t="s">
        <v>45</v>
      </c>
      <c r="I520" s="207" t="s">
        <v>149</v>
      </c>
      <c r="J520" s="100" t="s">
        <v>46</v>
      </c>
      <c r="K520" s="99">
        <v>3</v>
      </c>
      <c r="L520" s="101" t="s">
        <v>47</v>
      </c>
      <c r="O520" s="147"/>
      <c r="P520" s="147"/>
      <c r="Q520" s="147"/>
    </row>
    <row r="521" spans="1:18" s="6" customFormat="1" ht="60" customHeight="1" thickBot="1">
      <c r="A521" s="209" t="s">
        <v>33</v>
      </c>
      <c r="B521" s="210"/>
      <c r="C521" s="117" t="s">
        <v>15</v>
      </c>
      <c r="D521" s="114" t="s">
        <v>16</v>
      </c>
      <c r="E521" s="114" t="s">
        <v>43</v>
      </c>
      <c r="F521" s="114" t="s">
        <v>17</v>
      </c>
      <c r="G521" s="139" t="s">
        <v>18</v>
      </c>
      <c r="H521" s="222"/>
      <c r="I521" s="208"/>
      <c r="J521" s="115" t="s">
        <v>15</v>
      </c>
      <c r="K521" s="139" t="s">
        <v>43</v>
      </c>
      <c r="L521" s="116" t="s">
        <v>18</v>
      </c>
      <c r="O521" s="147"/>
      <c r="P521" s="147"/>
      <c r="Q521" s="147"/>
    </row>
    <row r="522" spans="1:18" s="55" customFormat="1" ht="11.25" customHeight="1">
      <c r="A522" s="219" t="s">
        <v>22</v>
      </c>
      <c r="B522" s="220"/>
      <c r="C522" s="111">
        <v>142</v>
      </c>
      <c r="D522" s="111">
        <v>330</v>
      </c>
      <c r="E522" s="111">
        <v>1076</v>
      </c>
      <c r="F522" s="111">
        <v>217</v>
      </c>
      <c r="G522" s="111">
        <v>248</v>
      </c>
      <c r="H522" s="111">
        <v>170</v>
      </c>
      <c r="I522" s="110">
        <f t="shared" ref="I522:I581" si="249">SUM(C522:H522)</f>
        <v>2183</v>
      </c>
      <c r="J522" s="112">
        <f>C522+D522</f>
        <v>472</v>
      </c>
      <c r="K522" s="111">
        <f>E522</f>
        <v>1076</v>
      </c>
      <c r="L522" s="113">
        <f>SUM(F522:G522)</f>
        <v>465</v>
      </c>
      <c r="O522" s="147"/>
      <c r="P522" s="147"/>
      <c r="Q522" s="147"/>
    </row>
    <row r="523" spans="1:18" s="55" customFormat="1" ht="11.25" customHeight="1" thickBot="1">
      <c r="A523" s="201"/>
      <c r="B523" s="202"/>
      <c r="C523" s="56">
        <f>C522/I522*100</f>
        <v>6.5048098946404034</v>
      </c>
      <c r="D523" s="56">
        <f>D522/I522*100</f>
        <v>15.116811726981219</v>
      </c>
      <c r="E523" s="56">
        <f>E522/I522*100</f>
        <v>49.289967934035737</v>
      </c>
      <c r="F523" s="56">
        <f>F522/I522*100</f>
        <v>9.9404489234997708</v>
      </c>
      <c r="G523" s="56">
        <f>G522/I522*100</f>
        <v>11.360513055428308</v>
      </c>
      <c r="H523" s="59">
        <f>H522/I522*100</f>
        <v>7.7874484654145677</v>
      </c>
      <c r="I523" s="58">
        <f t="shared" si="249"/>
        <v>100.00000000000001</v>
      </c>
      <c r="J523" s="57">
        <f>J522/I522*100</f>
        <v>21.621621621621621</v>
      </c>
      <c r="K523" s="35">
        <f>K522/I522*100</f>
        <v>49.289967934035737</v>
      </c>
      <c r="L523" s="31">
        <f>L522/I522*100</f>
        <v>21.300961978928083</v>
      </c>
      <c r="O523" s="147"/>
      <c r="P523" s="147"/>
      <c r="Q523" s="147"/>
    </row>
    <row r="524" spans="1:18" s="55" customFormat="1" ht="11.45" customHeight="1">
      <c r="A524" s="189" t="s">
        <v>48</v>
      </c>
      <c r="B524" s="192" t="s">
        <v>19</v>
      </c>
      <c r="C524" s="20">
        <v>94</v>
      </c>
      <c r="D524" s="20">
        <v>208</v>
      </c>
      <c r="E524" s="20">
        <v>708</v>
      </c>
      <c r="F524" s="20">
        <v>159</v>
      </c>
      <c r="G524" s="20">
        <v>171</v>
      </c>
      <c r="H524" s="20">
        <v>119</v>
      </c>
      <c r="I524" s="8">
        <f t="shared" si="249"/>
        <v>1459</v>
      </c>
      <c r="J524" s="9">
        <f>C524+D524</f>
        <v>302</v>
      </c>
      <c r="K524" s="7">
        <f>E524</f>
        <v>708</v>
      </c>
      <c r="L524" s="10">
        <f>SUM(F524:G524)</f>
        <v>330</v>
      </c>
      <c r="O524" s="147"/>
      <c r="P524" s="147"/>
      <c r="Q524" s="147"/>
    </row>
    <row r="525" spans="1:18" s="55" customFormat="1" ht="11.45" customHeight="1">
      <c r="A525" s="190"/>
      <c r="B525" s="185"/>
      <c r="C525" s="46">
        <f>C524/I524*100</f>
        <v>6.4427690198766276</v>
      </c>
      <c r="D525" s="25">
        <f>D524/I524*100</f>
        <v>14.256339958875945</v>
      </c>
      <c r="E525" s="25">
        <f>E524/I524*100</f>
        <v>48.526387936943109</v>
      </c>
      <c r="F525" s="25">
        <f>F524/I524*100</f>
        <v>10.89787525702536</v>
      </c>
      <c r="G525" s="25">
        <f>G524/I524*100</f>
        <v>11.720356408498972</v>
      </c>
      <c r="H525" s="26">
        <f>H524/I524*100</f>
        <v>8.156271418779987</v>
      </c>
      <c r="I525" s="27">
        <f t="shared" si="249"/>
        <v>100</v>
      </c>
      <c r="J525" s="38">
        <f>J524/I524*100</f>
        <v>20.699108978752569</v>
      </c>
      <c r="K525" s="18">
        <f>K524/I524*100</f>
        <v>48.526387936943109</v>
      </c>
      <c r="L525" s="19">
        <f>L524/I524*100</f>
        <v>22.618231665524334</v>
      </c>
      <c r="O525" s="147"/>
      <c r="P525" s="147"/>
      <c r="Q525" s="147"/>
    </row>
    <row r="526" spans="1:18" s="55" customFormat="1" ht="11.45" customHeight="1">
      <c r="A526" s="190"/>
      <c r="B526" s="193" t="s">
        <v>20</v>
      </c>
      <c r="C526" s="20">
        <v>33</v>
      </c>
      <c r="D526" s="20">
        <v>76</v>
      </c>
      <c r="E526" s="20">
        <v>243</v>
      </c>
      <c r="F526" s="20">
        <v>42</v>
      </c>
      <c r="G526" s="20">
        <v>45</v>
      </c>
      <c r="H526" s="20">
        <v>45</v>
      </c>
      <c r="I526" s="21">
        <f t="shared" si="249"/>
        <v>484</v>
      </c>
      <c r="J526" s="28">
        <f>C526+D526</f>
        <v>109</v>
      </c>
      <c r="K526" s="23">
        <f>E526</f>
        <v>243</v>
      </c>
      <c r="L526" s="24">
        <f>SUM(F526:G526)</f>
        <v>87</v>
      </c>
      <c r="O526" s="147"/>
      <c r="P526" s="147"/>
      <c r="Q526" s="147"/>
    </row>
    <row r="527" spans="1:18" s="55" customFormat="1" ht="11.45" customHeight="1">
      <c r="A527" s="190"/>
      <c r="B527" s="193"/>
      <c r="C527" s="29">
        <f>C526/I526*100</f>
        <v>6.8181818181818175</v>
      </c>
      <c r="D527" s="29">
        <f>D526/I526*100</f>
        <v>15.702479338842975</v>
      </c>
      <c r="E527" s="29">
        <f>E526/I526*100</f>
        <v>50.206611570247937</v>
      </c>
      <c r="F527" s="29">
        <f>F526/I526*100</f>
        <v>8.677685950413224</v>
      </c>
      <c r="G527" s="29">
        <f>G526/I526*100</f>
        <v>9.2975206611570247</v>
      </c>
      <c r="H527" s="30">
        <f>H526/I526*100</f>
        <v>9.2975206611570247</v>
      </c>
      <c r="I527" s="27">
        <f t="shared" si="249"/>
        <v>100</v>
      </c>
      <c r="J527" s="38">
        <f>J526/I526*100</f>
        <v>22.520661157024794</v>
      </c>
      <c r="K527" s="18">
        <f>K526/I526*100</f>
        <v>50.206611570247937</v>
      </c>
      <c r="L527" s="19">
        <f>L526/I526*100</f>
        <v>17.97520661157025</v>
      </c>
      <c r="O527" s="147"/>
      <c r="P527" s="147"/>
      <c r="Q527" s="147"/>
    </row>
    <row r="528" spans="1:18" s="55" customFormat="1" ht="11.45" customHeight="1">
      <c r="A528" s="190"/>
      <c r="B528" s="184" t="s">
        <v>49</v>
      </c>
      <c r="C528" s="20">
        <v>10</v>
      </c>
      <c r="D528" s="20">
        <v>34</v>
      </c>
      <c r="E528" s="20">
        <v>85</v>
      </c>
      <c r="F528" s="20">
        <v>11</v>
      </c>
      <c r="G528" s="20">
        <v>23</v>
      </c>
      <c r="H528" s="20">
        <v>4</v>
      </c>
      <c r="I528" s="21">
        <f t="shared" si="249"/>
        <v>167</v>
      </c>
      <c r="J528" s="28">
        <f>C528+D528</f>
        <v>44</v>
      </c>
      <c r="K528" s="23">
        <f>E528</f>
        <v>85</v>
      </c>
      <c r="L528" s="24">
        <f>SUM(F528:G528)</f>
        <v>34</v>
      </c>
      <c r="O528" s="147"/>
      <c r="P528" s="147"/>
      <c r="Q528" s="147"/>
    </row>
    <row r="529" spans="1:17" s="55" customFormat="1" ht="11.45" customHeight="1">
      <c r="A529" s="190"/>
      <c r="B529" s="185"/>
      <c r="C529" s="25">
        <f>C528/I528*100</f>
        <v>5.9880239520958085</v>
      </c>
      <c r="D529" s="25">
        <f>D528/I528*100</f>
        <v>20.359281437125748</v>
      </c>
      <c r="E529" s="25">
        <f>E528/I528*100</f>
        <v>50.898203592814376</v>
      </c>
      <c r="F529" s="25">
        <f>F528/I528*100</f>
        <v>6.5868263473053901</v>
      </c>
      <c r="G529" s="25">
        <f>G528/I528*100</f>
        <v>13.77245508982036</v>
      </c>
      <c r="H529" s="26">
        <f>H528/I528*100</f>
        <v>2.3952095808383236</v>
      </c>
      <c r="I529" s="27">
        <f t="shared" si="249"/>
        <v>100</v>
      </c>
      <c r="J529" s="38">
        <f>J528/I528*100</f>
        <v>26.34730538922156</v>
      </c>
      <c r="K529" s="18">
        <f>K528/I528*100</f>
        <v>50.898203592814376</v>
      </c>
      <c r="L529" s="19">
        <f>L528/I528*100</f>
        <v>20.359281437125748</v>
      </c>
      <c r="O529" s="147"/>
      <c r="P529" s="147"/>
      <c r="Q529" s="147"/>
    </row>
    <row r="530" spans="1:17" s="55" customFormat="1" ht="11.45" customHeight="1">
      <c r="A530" s="190"/>
      <c r="B530" s="193" t="s">
        <v>50</v>
      </c>
      <c r="C530" s="20">
        <v>5</v>
      </c>
      <c r="D530" s="20">
        <v>12</v>
      </c>
      <c r="E530" s="20">
        <v>40</v>
      </c>
      <c r="F530" s="20">
        <v>5</v>
      </c>
      <c r="G530" s="20">
        <v>9</v>
      </c>
      <c r="H530" s="20">
        <v>2</v>
      </c>
      <c r="I530" s="21">
        <f t="shared" si="249"/>
        <v>73</v>
      </c>
      <c r="J530" s="28">
        <f>C530+D530</f>
        <v>17</v>
      </c>
      <c r="K530" s="23">
        <f>E530</f>
        <v>40</v>
      </c>
      <c r="L530" s="24">
        <f>SUM(F530:G530)</f>
        <v>14</v>
      </c>
      <c r="O530" s="147"/>
      <c r="P530" s="147"/>
      <c r="Q530" s="147"/>
    </row>
    <row r="531" spans="1:17" s="55" customFormat="1" ht="11.45" customHeight="1" thickBot="1">
      <c r="A531" s="190"/>
      <c r="B531" s="193"/>
      <c r="C531" s="33">
        <f>C530/I530*100</f>
        <v>6.8493150684931505</v>
      </c>
      <c r="D531" s="33">
        <f>D530/I530*100</f>
        <v>16.43835616438356</v>
      </c>
      <c r="E531" s="33">
        <f>E530/I530*100</f>
        <v>54.794520547945204</v>
      </c>
      <c r="F531" s="33">
        <f>F530/I530*100</f>
        <v>6.8493150684931505</v>
      </c>
      <c r="G531" s="33">
        <f>G530/I530*100</f>
        <v>12.328767123287671</v>
      </c>
      <c r="H531" s="34">
        <f>H530/I530*100</f>
        <v>2.7397260273972601</v>
      </c>
      <c r="I531" s="58">
        <f t="shared" si="249"/>
        <v>100</v>
      </c>
      <c r="J531" s="38">
        <f>J530/I530*100</f>
        <v>23.287671232876711</v>
      </c>
      <c r="K531" s="18">
        <f>K530/I530*100</f>
        <v>54.794520547945204</v>
      </c>
      <c r="L531" s="19">
        <f>L530/I530*100</f>
        <v>19.17808219178082</v>
      </c>
      <c r="O531" s="147"/>
      <c r="P531" s="147"/>
      <c r="Q531" s="147"/>
    </row>
    <row r="532" spans="1:17" s="55" customFormat="1" ht="11.45" customHeight="1">
      <c r="A532" s="189" t="s">
        <v>51</v>
      </c>
      <c r="B532" s="192" t="s">
        <v>1</v>
      </c>
      <c r="C532" s="20">
        <v>50</v>
      </c>
      <c r="D532" s="20">
        <v>119</v>
      </c>
      <c r="E532" s="20">
        <v>504</v>
      </c>
      <c r="F532" s="20">
        <v>101</v>
      </c>
      <c r="G532" s="20">
        <v>139</v>
      </c>
      <c r="H532" s="20">
        <v>55</v>
      </c>
      <c r="I532" s="8">
        <f t="shared" si="249"/>
        <v>968</v>
      </c>
      <c r="J532" s="9">
        <f>C532+D532</f>
        <v>169</v>
      </c>
      <c r="K532" s="7">
        <f>E532</f>
        <v>504</v>
      </c>
      <c r="L532" s="10">
        <f>SUM(F532:G532)</f>
        <v>240</v>
      </c>
      <c r="O532" s="147"/>
      <c r="P532" s="147"/>
      <c r="Q532" s="147"/>
    </row>
    <row r="533" spans="1:17" s="55" customFormat="1" ht="11.45" customHeight="1">
      <c r="A533" s="190"/>
      <c r="B533" s="193"/>
      <c r="C533" s="46">
        <f>C532/I532*100</f>
        <v>5.1652892561983474</v>
      </c>
      <c r="D533" s="25">
        <f>D532/I532*100</f>
        <v>12.293388429752067</v>
      </c>
      <c r="E533" s="25">
        <f>E532/I532*100</f>
        <v>52.066115702479344</v>
      </c>
      <c r="F533" s="25">
        <f>F532/I532*100</f>
        <v>10.433884297520661</v>
      </c>
      <c r="G533" s="25">
        <f>G532/I532*100</f>
        <v>14.359504132231404</v>
      </c>
      <c r="H533" s="26">
        <f>H532/I532*100</f>
        <v>5.6818181818181817</v>
      </c>
      <c r="I533" s="27">
        <f t="shared" si="249"/>
        <v>100.00000000000001</v>
      </c>
      <c r="J533" s="38">
        <f>J532/I532*100</f>
        <v>17.458677685950413</v>
      </c>
      <c r="K533" s="18">
        <f>K532/I532*100</f>
        <v>52.066115702479344</v>
      </c>
      <c r="L533" s="19">
        <f>L532/I532*100</f>
        <v>24.793388429752067</v>
      </c>
      <c r="O533" s="147"/>
      <c r="P533" s="147"/>
      <c r="Q533" s="147"/>
    </row>
    <row r="534" spans="1:17" s="55" customFormat="1" ht="11.45" customHeight="1">
      <c r="A534" s="190"/>
      <c r="B534" s="184" t="s">
        <v>2</v>
      </c>
      <c r="C534" s="20">
        <v>89</v>
      </c>
      <c r="D534" s="20">
        <v>209</v>
      </c>
      <c r="E534" s="20">
        <v>566</v>
      </c>
      <c r="F534" s="20">
        <v>115</v>
      </c>
      <c r="G534" s="20">
        <v>108</v>
      </c>
      <c r="H534" s="20">
        <v>90</v>
      </c>
      <c r="I534" s="21">
        <f t="shared" si="249"/>
        <v>1177</v>
      </c>
      <c r="J534" s="28">
        <f>C534+D534</f>
        <v>298</v>
      </c>
      <c r="K534" s="23">
        <f>E534</f>
        <v>566</v>
      </c>
      <c r="L534" s="24">
        <f>SUM(F534:G534)</f>
        <v>223</v>
      </c>
      <c r="O534" s="147"/>
      <c r="P534" s="147"/>
      <c r="Q534" s="147"/>
    </row>
    <row r="535" spans="1:17" s="55" customFormat="1" ht="11.45" customHeight="1">
      <c r="A535" s="190"/>
      <c r="B535" s="185"/>
      <c r="C535" s="29">
        <f>C534/I534*100</f>
        <v>7.5615972812234489</v>
      </c>
      <c r="D535" s="29">
        <f>D534/I534*100</f>
        <v>17.75700934579439</v>
      </c>
      <c r="E535" s="29">
        <f>E534/I534*100</f>
        <v>48.08836023789295</v>
      </c>
      <c r="F535" s="29">
        <f>F534/I534*100</f>
        <v>9.770603228547154</v>
      </c>
      <c r="G535" s="29">
        <f>G534/I534*100</f>
        <v>9.1758708581138499</v>
      </c>
      <c r="H535" s="30">
        <f>H534/I534*100</f>
        <v>7.6465590484282071</v>
      </c>
      <c r="I535" s="27">
        <f t="shared" si="249"/>
        <v>100</v>
      </c>
      <c r="J535" s="38">
        <f>J534/I534*100</f>
        <v>25.318606627017843</v>
      </c>
      <c r="K535" s="18">
        <f>K534/I534*100</f>
        <v>48.08836023789295</v>
      </c>
      <c r="L535" s="19">
        <f>L534/I534*100</f>
        <v>18.946474086661002</v>
      </c>
      <c r="O535" s="147"/>
      <c r="P535" s="147"/>
      <c r="Q535" s="147"/>
    </row>
    <row r="536" spans="1:17" s="55" customFormat="1" ht="11.45" customHeight="1">
      <c r="A536" s="190"/>
      <c r="B536" s="193" t="s">
        <v>5</v>
      </c>
      <c r="C536" s="20">
        <v>3</v>
      </c>
      <c r="D536" s="20">
        <v>2</v>
      </c>
      <c r="E536" s="20">
        <v>6</v>
      </c>
      <c r="F536" s="20">
        <v>1</v>
      </c>
      <c r="G536" s="20">
        <v>1</v>
      </c>
      <c r="H536" s="20">
        <v>25</v>
      </c>
      <c r="I536" s="21">
        <f t="shared" si="249"/>
        <v>38</v>
      </c>
      <c r="J536" s="28">
        <f>C536+D536</f>
        <v>5</v>
      </c>
      <c r="K536" s="23">
        <f>E536</f>
        <v>6</v>
      </c>
      <c r="L536" s="24">
        <f>SUM(F536:G536)</f>
        <v>2</v>
      </c>
      <c r="O536" s="147"/>
      <c r="P536" s="147"/>
      <c r="Q536" s="147"/>
    </row>
    <row r="537" spans="1:17" s="55" customFormat="1" ht="11.45" customHeight="1" thickBot="1">
      <c r="A537" s="191"/>
      <c r="B537" s="194"/>
      <c r="C537" s="50">
        <f>C536/I536*100</f>
        <v>7.8947368421052628</v>
      </c>
      <c r="D537" s="50">
        <f>D536/I536*100</f>
        <v>5.2631578947368416</v>
      </c>
      <c r="E537" s="50">
        <f>E536/I536*100</f>
        <v>15.789473684210526</v>
      </c>
      <c r="F537" s="50">
        <f>F536/I536*100</f>
        <v>2.6315789473684208</v>
      </c>
      <c r="G537" s="50">
        <f>G536/I536*100</f>
        <v>2.6315789473684208</v>
      </c>
      <c r="H537" s="64">
        <f>H536/I536*100</f>
        <v>65.789473684210535</v>
      </c>
      <c r="I537" s="58">
        <f t="shared" si="249"/>
        <v>100</v>
      </c>
      <c r="J537" s="57">
        <f>J536/I536*100</f>
        <v>13.157894736842104</v>
      </c>
      <c r="K537" s="35">
        <f>K536/I536*100</f>
        <v>15.789473684210526</v>
      </c>
      <c r="L537" s="31">
        <f>L536/I536*100</f>
        <v>5.2631578947368416</v>
      </c>
      <c r="O537" s="147"/>
      <c r="P537" s="147"/>
      <c r="Q537" s="147"/>
    </row>
    <row r="538" spans="1:17" s="55" customFormat="1" ht="11.45" customHeight="1">
      <c r="A538" s="189" t="s">
        <v>52</v>
      </c>
      <c r="B538" s="192" t="s">
        <v>6</v>
      </c>
      <c r="C538" s="20">
        <v>3</v>
      </c>
      <c r="D538" s="20">
        <v>6</v>
      </c>
      <c r="E538" s="20">
        <v>37</v>
      </c>
      <c r="F538" s="20">
        <v>5</v>
      </c>
      <c r="G538" s="20">
        <v>11</v>
      </c>
      <c r="H538" s="20">
        <v>2</v>
      </c>
      <c r="I538" s="8">
        <f t="shared" si="249"/>
        <v>64</v>
      </c>
      <c r="J538" s="9">
        <f>C538+D538</f>
        <v>9</v>
      </c>
      <c r="K538" s="7">
        <f>E538</f>
        <v>37</v>
      </c>
      <c r="L538" s="10">
        <f>SUM(F538:G538)</f>
        <v>16</v>
      </c>
      <c r="O538" s="147"/>
      <c r="P538" s="147"/>
      <c r="Q538" s="147"/>
    </row>
    <row r="539" spans="1:17" s="55" customFormat="1" ht="11.45" customHeight="1">
      <c r="A539" s="190"/>
      <c r="B539" s="185"/>
      <c r="C539" s="46">
        <f>C538/I538*100</f>
        <v>4.6875</v>
      </c>
      <c r="D539" s="25">
        <f>D538/I538*100</f>
        <v>9.375</v>
      </c>
      <c r="E539" s="25">
        <f>E538/I538*100</f>
        <v>57.8125</v>
      </c>
      <c r="F539" s="25">
        <f>F538/I538*100</f>
        <v>7.8125</v>
      </c>
      <c r="G539" s="25">
        <f>G538/I538*100</f>
        <v>17.1875</v>
      </c>
      <c r="H539" s="26">
        <f>H538/I538*100</f>
        <v>3.125</v>
      </c>
      <c r="I539" s="27">
        <f t="shared" si="249"/>
        <v>100</v>
      </c>
      <c r="J539" s="38">
        <f>J538/I538*100</f>
        <v>14.0625</v>
      </c>
      <c r="K539" s="18">
        <f>K538/I538*100</f>
        <v>57.8125</v>
      </c>
      <c r="L539" s="19">
        <f>L538/I538*100</f>
        <v>25</v>
      </c>
      <c r="O539" s="147"/>
      <c r="P539" s="147"/>
      <c r="Q539" s="147"/>
    </row>
    <row r="540" spans="1:17" s="55" customFormat="1" ht="11.45" customHeight="1">
      <c r="A540" s="190"/>
      <c r="B540" s="193" t="s">
        <v>7</v>
      </c>
      <c r="C540" s="20">
        <v>3</v>
      </c>
      <c r="D540" s="20">
        <v>22</v>
      </c>
      <c r="E540" s="20">
        <v>106</v>
      </c>
      <c r="F540" s="20">
        <v>20</v>
      </c>
      <c r="G540" s="20">
        <v>28</v>
      </c>
      <c r="H540" s="20">
        <v>6</v>
      </c>
      <c r="I540" s="21">
        <f t="shared" si="249"/>
        <v>185</v>
      </c>
      <c r="J540" s="28">
        <f>C540+D540</f>
        <v>25</v>
      </c>
      <c r="K540" s="23">
        <f>E540</f>
        <v>106</v>
      </c>
      <c r="L540" s="24">
        <f>SUM(F540:G540)</f>
        <v>48</v>
      </c>
      <c r="O540" s="147"/>
      <c r="P540" s="147"/>
      <c r="Q540" s="147"/>
    </row>
    <row r="541" spans="1:17" s="55" customFormat="1" ht="11.45" customHeight="1">
      <c r="A541" s="190"/>
      <c r="B541" s="193"/>
      <c r="C541" s="29">
        <f>C540/I540*100</f>
        <v>1.6216216216216217</v>
      </c>
      <c r="D541" s="29">
        <f>D540/I540*100</f>
        <v>11.891891891891893</v>
      </c>
      <c r="E541" s="29">
        <f>E540/I540*100</f>
        <v>57.297297297297298</v>
      </c>
      <c r="F541" s="29">
        <f>F540/I540*100</f>
        <v>10.810810810810811</v>
      </c>
      <c r="G541" s="29">
        <f>G540/I540*100</f>
        <v>15.135135135135137</v>
      </c>
      <c r="H541" s="30">
        <f>H540/I540*100</f>
        <v>3.2432432432432434</v>
      </c>
      <c r="I541" s="27">
        <f t="shared" si="249"/>
        <v>99.999999999999986</v>
      </c>
      <c r="J541" s="38">
        <f>J540/I540*100</f>
        <v>13.513513513513514</v>
      </c>
      <c r="K541" s="18">
        <f>K540/I540*100</f>
        <v>57.297297297297298</v>
      </c>
      <c r="L541" s="19">
        <f>L540/I540*100</f>
        <v>25.945945945945947</v>
      </c>
      <c r="O541" s="147"/>
      <c r="P541" s="147"/>
      <c r="Q541" s="147"/>
    </row>
    <row r="542" spans="1:17" s="55" customFormat="1" ht="11.45" customHeight="1">
      <c r="A542" s="190"/>
      <c r="B542" s="184" t="s">
        <v>8</v>
      </c>
      <c r="C542" s="20">
        <v>12</v>
      </c>
      <c r="D542" s="20">
        <v>53</v>
      </c>
      <c r="E542" s="20">
        <v>110</v>
      </c>
      <c r="F542" s="20">
        <v>30</v>
      </c>
      <c r="G542" s="20">
        <v>40</v>
      </c>
      <c r="H542" s="20">
        <v>2</v>
      </c>
      <c r="I542" s="21">
        <f t="shared" si="249"/>
        <v>247</v>
      </c>
      <c r="J542" s="28">
        <f>C542+D542</f>
        <v>65</v>
      </c>
      <c r="K542" s="23">
        <f>E542</f>
        <v>110</v>
      </c>
      <c r="L542" s="24">
        <f>SUM(F542:G542)</f>
        <v>70</v>
      </c>
      <c r="O542" s="147"/>
      <c r="P542" s="147"/>
      <c r="Q542" s="147"/>
    </row>
    <row r="543" spans="1:17" s="55" customFormat="1" ht="11.45" customHeight="1">
      <c r="A543" s="190"/>
      <c r="B543" s="185"/>
      <c r="C543" s="29">
        <f t="shared" ref="C543" si="250">C542/I542*100</f>
        <v>4.8582995951417001</v>
      </c>
      <c r="D543" s="29">
        <f t="shared" ref="D543" si="251">D542/I542*100</f>
        <v>21.457489878542511</v>
      </c>
      <c r="E543" s="29">
        <f t="shared" ref="E543" si="252">E542/I542*100</f>
        <v>44.534412955465584</v>
      </c>
      <c r="F543" s="29">
        <f t="shared" ref="F543" si="253">F542/I542*100</f>
        <v>12.145748987854251</v>
      </c>
      <c r="G543" s="29">
        <f t="shared" ref="G543" si="254">G542/I542*100</f>
        <v>16.194331983805668</v>
      </c>
      <c r="H543" s="30">
        <f t="shared" ref="H543" si="255">H542/I542*100</f>
        <v>0.80971659919028338</v>
      </c>
      <c r="I543" s="27">
        <f t="shared" si="249"/>
        <v>99.999999999999986</v>
      </c>
      <c r="J543" s="38">
        <f>J542/I542*100</f>
        <v>26.315789473684209</v>
      </c>
      <c r="K543" s="18">
        <f>K542/I542*100</f>
        <v>44.534412955465584</v>
      </c>
      <c r="L543" s="19">
        <f>L542/I542*100</f>
        <v>28.340080971659919</v>
      </c>
      <c r="O543" s="147"/>
      <c r="P543" s="147"/>
      <c r="Q543" s="147"/>
    </row>
    <row r="544" spans="1:17" s="55" customFormat="1" ht="11.45" customHeight="1">
      <c r="A544" s="190"/>
      <c r="B544" s="193" t="s">
        <v>9</v>
      </c>
      <c r="C544" s="20">
        <v>19</v>
      </c>
      <c r="D544" s="20">
        <v>50</v>
      </c>
      <c r="E544" s="20">
        <v>133</v>
      </c>
      <c r="F544" s="20">
        <v>53</v>
      </c>
      <c r="G544" s="20">
        <v>52</v>
      </c>
      <c r="H544" s="20">
        <v>8</v>
      </c>
      <c r="I544" s="21">
        <f t="shared" si="249"/>
        <v>315</v>
      </c>
      <c r="J544" s="28">
        <f>C544+D544</f>
        <v>69</v>
      </c>
      <c r="K544" s="23">
        <f>E544</f>
        <v>133</v>
      </c>
      <c r="L544" s="24">
        <f>SUM(F544:G544)</f>
        <v>105</v>
      </c>
      <c r="O544" s="147"/>
      <c r="P544" s="147"/>
      <c r="Q544" s="147"/>
    </row>
    <row r="545" spans="1:17" s="55" customFormat="1" ht="11.45" customHeight="1">
      <c r="A545" s="190"/>
      <c r="B545" s="193"/>
      <c r="C545" s="29">
        <f t="shared" ref="C545" si="256">C544/I544*100</f>
        <v>6.0317460317460316</v>
      </c>
      <c r="D545" s="29">
        <f t="shared" ref="D545" si="257">D544/I544*100</f>
        <v>15.873015873015872</v>
      </c>
      <c r="E545" s="29">
        <f t="shared" ref="E545" si="258">E544/I544*100</f>
        <v>42.222222222222221</v>
      </c>
      <c r="F545" s="29">
        <f t="shared" ref="F545" si="259">F544/I544*100</f>
        <v>16.825396825396826</v>
      </c>
      <c r="G545" s="29">
        <f t="shared" ref="G545" si="260">G544/I544*100</f>
        <v>16.507936507936506</v>
      </c>
      <c r="H545" s="30">
        <f t="shared" ref="H545" si="261">H544/I544*100</f>
        <v>2.5396825396825395</v>
      </c>
      <c r="I545" s="27">
        <f t="shared" si="249"/>
        <v>100</v>
      </c>
      <c r="J545" s="38">
        <f>J544/I544*100</f>
        <v>21.904761904761905</v>
      </c>
      <c r="K545" s="18">
        <f>K544/I544*100</f>
        <v>42.222222222222221</v>
      </c>
      <c r="L545" s="19">
        <f>L544/I544*100</f>
        <v>33.333333333333329</v>
      </c>
      <c r="O545" s="147"/>
      <c r="P545" s="147"/>
      <c r="Q545" s="147"/>
    </row>
    <row r="546" spans="1:17" s="55" customFormat="1" ht="11.45" customHeight="1">
      <c r="A546" s="190"/>
      <c r="B546" s="184" t="s">
        <v>10</v>
      </c>
      <c r="C546" s="20">
        <v>31</v>
      </c>
      <c r="D546" s="20">
        <v>61</v>
      </c>
      <c r="E546" s="20">
        <v>182</v>
      </c>
      <c r="F546" s="20">
        <v>38</v>
      </c>
      <c r="G546" s="20">
        <v>46</v>
      </c>
      <c r="H546" s="20">
        <v>9</v>
      </c>
      <c r="I546" s="21">
        <f t="shared" si="249"/>
        <v>367</v>
      </c>
      <c r="J546" s="28">
        <f>C546+D546</f>
        <v>92</v>
      </c>
      <c r="K546" s="23">
        <f>E546</f>
        <v>182</v>
      </c>
      <c r="L546" s="24">
        <f>SUM(F546:G546)</f>
        <v>84</v>
      </c>
      <c r="O546" s="147"/>
      <c r="P546" s="147"/>
      <c r="Q546" s="147"/>
    </row>
    <row r="547" spans="1:17" s="55" customFormat="1" ht="11.45" customHeight="1">
      <c r="A547" s="190"/>
      <c r="B547" s="185"/>
      <c r="C547" s="29">
        <f t="shared" ref="C547" si="262">C546/I546*100</f>
        <v>8.4468664850136239</v>
      </c>
      <c r="D547" s="29">
        <f t="shared" ref="D547" si="263">D546/I546*100</f>
        <v>16.621253405994551</v>
      </c>
      <c r="E547" s="29">
        <f t="shared" ref="E547" si="264">E546/I546*100</f>
        <v>49.591280653950953</v>
      </c>
      <c r="F547" s="29">
        <f t="shared" ref="F547" si="265">F546/I546*100</f>
        <v>10.354223433242508</v>
      </c>
      <c r="G547" s="29">
        <f t="shared" ref="G547" si="266">G546/I546*100</f>
        <v>12.534059945504087</v>
      </c>
      <c r="H547" s="30">
        <f t="shared" ref="H547" si="267">H546/I546*100</f>
        <v>2.4523160762942782</v>
      </c>
      <c r="I547" s="27">
        <f t="shared" si="249"/>
        <v>100</v>
      </c>
      <c r="J547" s="38">
        <f>J546/I546*100</f>
        <v>25.068119891008173</v>
      </c>
      <c r="K547" s="18">
        <f>K546/I546*100</f>
        <v>49.591280653950953</v>
      </c>
      <c r="L547" s="19">
        <f>L546/I546*100</f>
        <v>22.888283378746593</v>
      </c>
      <c r="O547" s="147"/>
      <c r="P547" s="147"/>
      <c r="Q547" s="147"/>
    </row>
    <row r="548" spans="1:17" s="55" customFormat="1" ht="11.45" customHeight="1">
      <c r="A548" s="190"/>
      <c r="B548" s="193" t="s">
        <v>11</v>
      </c>
      <c r="C548" s="20">
        <f>17+14</f>
        <v>31</v>
      </c>
      <c r="D548" s="20">
        <f>34+22</f>
        <v>56</v>
      </c>
      <c r="E548" s="20">
        <f>103+109</f>
        <v>212</v>
      </c>
      <c r="F548" s="20">
        <f>18+19</f>
        <v>37</v>
      </c>
      <c r="G548" s="20">
        <f>14+18</f>
        <v>32</v>
      </c>
      <c r="H548" s="20">
        <f>11+15</f>
        <v>26</v>
      </c>
      <c r="I548" s="21">
        <f t="shared" si="249"/>
        <v>394</v>
      </c>
      <c r="J548" s="28">
        <f>C548+D548</f>
        <v>87</v>
      </c>
      <c r="K548" s="23">
        <f>E548</f>
        <v>212</v>
      </c>
      <c r="L548" s="24">
        <f>SUM(F548:G548)</f>
        <v>69</v>
      </c>
      <c r="O548" s="147"/>
      <c r="P548" s="147"/>
      <c r="Q548" s="147"/>
    </row>
    <row r="549" spans="1:17" s="55" customFormat="1" ht="11.45" customHeight="1">
      <c r="A549" s="190"/>
      <c r="B549" s="193"/>
      <c r="C549" s="29">
        <f t="shared" ref="C549" si="268">C548/I548*100</f>
        <v>7.8680203045685282</v>
      </c>
      <c r="D549" s="29">
        <f t="shared" ref="D549" si="269">D548/I548*100</f>
        <v>14.213197969543149</v>
      </c>
      <c r="E549" s="29">
        <f t="shared" ref="E549" si="270">E548/I548*100</f>
        <v>53.807106598984767</v>
      </c>
      <c r="F549" s="29">
        <f t="shared" ref="F549" si="271">F548/I548*100</f>
        <v>9.3908629441624374</v>
      </c>
      <c r="G549" s="29">
        <f t="shared" ref="G549" si="272">G548/I548*100</f>
        <v>8.1218274111675122</v>
      </c>
      <c r="H549" s="30">
        <f t="shared" ref="H549" si="273">H548/I548*100</f>
        <v>6.5989847715736047</v>
      </c>
      <c r="I549" s="27">
        <f t="shared" si="249"/>
        <v>100</v>
      </c>
      <c r="J549" s="38">
        <f>J548/I548*100</f>
        <v>22.081218274111674</v>
      </c>
      <c r="K549" s="18">
        <f>K548/I548*100</f>
        <v>53.807106598984767</v>
      </c>
      <c r="L549" s="19">
        <f>L548/I548*100</f>
        <v>17.512690355329948</v>
      </c>
      <c r="O549" s="147"/>
      <c r="P549" s="147"/>
      <c r="Q549" s="147"/>
    </row>
    <row r="550" spans="1:17" s="55" customFormat="1" ht="11.45" customHeight="1">
      <c r="A550" s="190"/>
      <c r="B550" s="184" t="s">
        <v>12</v>
      </c>
      <c r="C550" s="20">
        <v>41</v>
      </c>
      <c r="D550" s="20">
        <v>80</v>
      </c>
      <c r="E550" s="20">
        <v>295</v>
      </c>
      <c r="F550" s="20">
        <v>33</v>
      </c>
      <c r="G550" s="20">
        <v>39</v>
      </c>
      <c r="H550" s="20">
        <v>94</v>
      </c>
      <c r="I550" s="21">
        <f t="shared" si="249"/>
        <v>582</v>
      </c>
      <c r="J550" s="28">
        <f>C550+D550</f>
        <v>121</v>
      </c>
      <c r="K550" s="23">
        <f>E550</f>
        <v>295</v>
      </c>
      <c r="L550" s="24">
        <f>SUM(F550:G550)</f>
        <v>72</v>
      </c>
      <c r="O550" s="148"/>
      <c r="P550" s="148"/>
      <c r="Q550" s="148"/>
    </row>
    <row r="551" spans="1:17" s="55" customFormat="1" ht="11.45" customHeight="1">
      <c r="A551" s="190"/>
      <c r="B551" s="185"/>
      <c r="C551" s="29">
        <f t="shared" ref="C551" si="274">C550/I550*100</f>
        <v>7.0446735395189002</v>
      </c>
      <c r="D551" s="29">
        <f t="shared" ref="D551" si="275">D550/I550*100</f>
        <v>13.745704467353953</v>
      </c>
      <c r="E551" s="29">
        <f t="shared" ref="E551" si="276">E550/I550*100</f>
        <v>50.687285223367695</v>
      </c>
      <c r="F551" s="29">
        <f t="shared" ref="F551" si="277">F550/I550*100</f>
        <v>5.6701030927835054</v>
      </c>
      <c r="G551" s="29">
        <f t="shared" ref="G551" si="278">G550/I550*100</f>
        <v>6.7010309278350517</v>
      </c>
      <c r="H551" s="30">
        <f t="shared" ref="H551" si="279">H550/I550*100</f>
        <v>16.151202749140893</v>
      </c>
      <c r="I551" s="27">
        <f t="shared" si="249"/>
        <v>100</v>
      </c>
      <c r="J551" s="38">
        <f>J550/I550*100</f>
        <v>20.790378006872853</v>
      </c>
      <c r="K551" s="18">
        <f>K550/I550*100</f>
        <v>50.687285223367695</v>
      </c>
      <c r="L551" s="19">
        <f>L550/I550*100</f>
        <v>12.371134020618557</v>
      </c>
      <c r="O551" s="148"/>
      <c r="P551" s="148"/>
      <c r="Q551" s="148"/>
    </row>
    <row r="552" spans="1:17" s="55" customFormat="1" ht="11.45" customHeight="1">
      <c r="A552" s="190"/>
      <c r="B552" s="193" t="s">
        <v>24</v>
      </c>
      <c r="C552" s="20">
        <v>2</v>
      </c>
      <c r="D552" s="20">
        <v>2</v>
      </c>
      <c r="E552" s="20">
        <v>1</v>
      </c>
      <c r="F552" s="20">
        <v>1</v>
      </c>
      <c r="G552" s="20">
        <v>0</v>
      </c>
      <c r="H552" s="20">
        <v>23</v>
      </c>
      <c r="I552" s="21">
        <f t="shared" si="249"/>
        <v>29</v>
      </c>
      <c r="J552" s="28">
        <f>C552+D552</f>
        <v>4</v>
      </c>
      <c r="K552" s="23">
        <f>E552</f>
        <v>1</v>
      </c>
      <c r="L552" s="24">
        <f>SUM(F552:G552)</f>
        <v>1</v>
      </c>
      <c r="O552" s="148"/>
      <c r="P552" s="148"/>
      <c r="Q552" s="148"/>
    </row>
    <row r="553" spans="1:17" s="55" customFormat="1" ht="11.45" customHeight="1" thickBot="1">
      <c r="A553" s="191"/>
      <c r="B553" s="194"/>
      <c r="C553" s="50">
        <f t="shared" ref="C553" si="280">C552/I552*100</f>
        <v>6.8965517241379306</v>
      </c>
      <c r="D553" s="50">
        <f t="shared" ref="D553" si="281">D552/I552*100</f>
        <v>6.8965517241379306</v>
      </c>
      <c r="E553" s="50">
        <f t="shared" ref="E553" si="282">E552/I552*100</f>
        <v>3.4482758620689653</v>
      </c>
      <c r="F553" s="50">
        <f t="shared" ref="F553" si="283">F552/I552*100</f>
        <v>3.4482758620689653</v>
      </c>
      <c r="G553" s="50">
        <f t="shared" ref="G553" si="284">G552/I552*100</f>
        <v>0</v>
      </c>
      <c r="H553" s="79">
        <f t="shared" ref="H553" si="285">H552/I552*100</f>
        <v>79.310344827586206</v>
      </c>
      <c r="I553" s="58">
        <f t="shared" si="249"/>
        <v>100</v>
      </c>
      <c r="J553" s="57">
        <f>J552/I552*100</f>
        <v>13.793103448275861</v>
      </c>
      <c r="K553" s="35">
        <f>K552/I552*100</f>
        <v>3.4482758620689653</v>
      </c>
      <c r="L553" s="31">
        <f>L552/I552*100</f>
        <v>3.4482758620689653</v>
      </c>
      <c r="O553" s="148"/>
      <c r="P553" s="148"/>
      <c r="Q553" s="148"/>
    </row>
    <row r="554" spans="1:17" s="55" customFormat="1" ht="11.45" customHeight="1" thickBot="1">
      <c r="A554" s="211" t="s">
        <v>53</v>
      </c>
      <c r="B554" s="192" t="s">
        <v>23</v>
      </c>
      <c r="C554" s="20">
        <v>15</v>
      </c>
      <c r="D554" s="20">
        <v>37</v>
      </c>
      <c r="E554" s="20">
        <v>110</v>
      </c>
      <c r="F554" s="20">
        <v>22</v>
      </c>
      <c r="G554" s="20">
        <v>18</v>
      </c>
      <c r="H554" s="20">
        <v>14</v>
      </c>
      <c r="I554" s="110">
        <f t="shared" si="249"/>
        <v>216</v>
      </c>
      <c r="J554" s="9">
        <f>C554+D554</f>
        <v>52</v>
      </c>
      <c r="K554" s="7">
        <f>E554</f>
        <v>110</v>
      </c>
      <c r="L554" s="10">
        <f>SUM(F554:G554)</f>
        <v>40</v>
      </c>
      <c r="O554" s="148"/>
      <c r="P554" s="148"/>
      <c r="Q554" s="148"/>
    </row>
    <row r="555" spans="1:17" s="55" customFormat="1" ht="11.45" customHeight="1" thickTop="1" thickBot="1">
      <c r="A555" s="212"/>
      <c r="B555" s="185"/>
      <c r="C555" s="46">
        <f>C554/I554*100</f>
        <v>6.9444444444444446</v>
      </c>
      <c r="D555" s="25">
        <f>D554/I554*100</f>
        <v>17.12962962962963</v>
      </c>
      <c r="E555" s="25">
        <f>E554/I554*100</f>
        <v>50.925925925925931</v>
      </c>
      <c r="F555" s="25">
        <f>F554/I554*100</f>
        <v>10.185185185185185</v>
      </c>
      <c r="G555" s="25">
        <f>G554/I554*100</f>
        <v>8.3333333333333321</v>
      </c>
      <c r="H555" s="26">
        <f>H554/I554*100</f>
        <v>6.481481481481481</v>
      </c>
      <c r="I555" s="27">
        <f t="shared" si="249"/>
        <v>100</v>
      </c>
      <c r="J555" s="38">
        <f>J554/I554*100</f>
        <v>24.074074074074073</v>
      </c>
      <c r="K555" s="18">
        <f>K554/I554*100</f>
        <v>50.925925925925931</v>
      </c>
      <c r="L555" s="19">
        <f>L554/I554*100</f>
        <v>18.518518518518519</v>
      </c>
      <c r="O555" s="148"/>
      <c r="P555" s="148"/>
      <c r="Q555" s="148"/>
    </row>
    <row r="556" spans="1:17" s="55" customFormat="1" ht="11.45" customHeight="1" thickTop="1" thickBot="1">
      <c r="A556" s="212"/>
      <c r="B556" s="193" t="s">
        <v>3</v>
      </c>
      <c r="C556" s="20">
        <v>14</v>
      </c>
      <c r="D556" s="20">
        <v>24</v>
      </c>
      <c r="E556" s="20">
        <v>77</v>
      </c>
      <c r="F556" s="20">
        <v>11</v>
      </c>
      <c r="G556" s="20">
        <v>8</v>
      </c>
      <c r="H556" s="20">
        <v>9</v>
      </c>
      <c r="I556" s="21">
        <f t="shared" si="249"/>
        <v>143</v>
      </c>
      <c r="J556" s="28">
        <f>C556+D556</f>
        <v>38</v>
      </c>
      <c r="K556" s="23">
        <f>E556</f>
        <v>77</v>
      </c>
      <c r="L556" s="24">
        <f>SUM(F556:G556)</f>
        <v>19</v>
      </c>
      <c r="O556" s="148"/>
      <c r="P556" s="148"/>
      <c r="Q556" s="148"/>
    </row>
    <row r="557" spans="1:17" s="55" customFormat="1" ht="11.45" customHeight="1" thickTop="1" thickBot="1">
      <c r="A557" s="212"/>
      <c r="B557" s="193"/>
      <c r="C557" s="29">
        <f>C556/I556*100</f>
        <v>9.79020979020979</v>
      </c>
      <c r="D557" s="29">
        <f>D556/I556*100</f>
        <v>16.783216783216783</v>
      </c>
      <c r="E557" s="29">
        <f>E556/I556*100</f>
        <v>53.846153846153847</v>
      </c>
      <c r="F557" s="29">
        <f>F556/I556*100</f>
        <v>7.6923076923076925</v>
      </c>
      <c r="G557" s="29">
        <f>G556/I556*100</f>
        <v>5.5944055944055942</v>
      </c>
      <c r="H557" s="30">
        <f>H556/I556*100</f>
        <v>6.2937062937062942</v>
      </c>
      <c r="I557" s="27">
        <f t="shared" si="249"/>
        <v>100.00000000000001</v>
      </c>
      <c r="J557" s="38">
        <f>J556/I556*100</f>
        <v>26.573426573426573</v>
      </c>
      <c r="K557" s="18">
        <f>K556/I556*100</f>
        <v>53.846153846153847</v>
      </c>
      <c r="L557" s="19">
        <f>L556/I556*100</f>
        <v>13.286713286713287</v>
      </c>
      <c r="O557" s="148"/>
      <c r="P557" s="148"/>
      <c r="Q557" s="148"/>
    </row>
    <row r="558" spans="1:17" s="55" customFormat="1" ht="11.45" customHeight="1" thickTop="1" thickBot="1">
      <c r="A558" s="212"/>
      <c r="B558" s="184" t="s">
        <v>13</v>
      </c>
      <c r="C558" s="20">
        <v>51</v>
      </c>
      <c r="D558" s="20">
        <v>151</v>
      </c>
      <c r="E558" s="20">
        <v>426</v>
      </c>
      <c r="F558" s="20">
        <v>118</v>
      </c>
      <c r="G558" s="20">
        <v>131</v>
      </c>
      <c r="H558" s="20">
        <v>26</v>
      </c>
      <c r="I558" s="21">
        <f t="shared" si="249"/>
        <v>903</v>
      </c>
      <c r="J558" s="28">
        <f>C558+D558</f>
        <v>202</v>
      </c>
      <c r="K558" s="23">
        <f>E558</f>
        <v>426</v>
      </c>
      <c r="L558" s="24">
        <f>SUM(F558:G558)</f>
        <v>249</v>
      </c>
      <c r="O558" s="148"/>
      <c r="P558" s="148"/>
      <c r="Q558" s="148"/>
    </row>
    <row r="559" spans="1:17" s="55" customFormat="1" ht="11.45" customHeight="1" thickTop="1" thickBot="1">
      <c r="A559" s="212"/>
      <c r="B559" s="185"/>
      <c r="C559" s="29">
        <f t="shared" ref="C559" si="286">C558/I558*100</f>
        <v>5.6478405315614619</v>
      </c>
      <c r="D559" s="29">
        <f t="shared" ref="D559" si="287">D558/I558*100</f>
        <v>16.72203765227021</v>
      </c>
      <c r="E559" s="29">
        <f t="shared" ref="E559" si="288">E558/I558*100</f>
        <v>47.176079734219265</v>
      </c>
      <c r="F559" s="29">
        <f t="shared" ref="F559" si="289">F558/I558*100</f>
        <v>13.067552602436322</v>
      </c>
      <c r="G559" s="29">
        <f t="shared" ref="G559" si="290">G558/I558*100</f>
        <v>14.507198228128459</v>
      </c>
      <c r="H559" s="30">
        <f t="shared" ref="H559" si="291">H558/I558*100</f>
        <v>2.8792912513842746</v>
      </c>
      <c r="I559" s="27">
        <f t="shared" si="249"/>
        <v>99.999999999999986</v>
      </c>
      <c r="J559" s="38">
        <f>J558/I558*100</f>
        <v>22.369878183831673</v>
      </c>
      <c r="K559" s="18">
        <f>K558/I558*100</f>
        <v>47.176079734219265</v>
      </c>
      <c r="L559" s="19">
        <f>L558/I558*100</f>
        <v>27.574750830564781</v>
      </c>
      <c r="O559" s="148"/>
      <c r="P559" s="148"/>
      <c r="Q559" s="148"/>
    </row>
    <row r="560" spans="1:17" s="55" customFormat="1" ht="11.45" customHeight="1" thickTop="1" thickBot="1">
      <c r="A560" s="212"/>
      <c r="B560" s="193" t="s">
        <v>14</v>
      </c>
      <c r="C560" s="20">
        <v>13</v>
      </c>
      <c r="D560" s="20">
        <v>47</v>
      </c>
      <c r="E560" s="20">
        <v>95</v>
      </c>
      <c r="F560" s="20">
        <v>15</v>
      </c>
      <c r="G560" s="20">
        <v>11</v>
      </c>
      <c r="H560" s="20">
        <v>17</v>
      </c>
      <c r="I560" s="21">
        <f t="shared" si="249"/>
        <v>198</v>
      </c>
      <c r="J560" s="28">
        <f>C560+D560</f>
        <v>60</v>
      </c>
      <c r="K560" s="23">
        <f>E560</f>
        <v>95</v>
      </c>
      <c r="L560" s="24">
        <f>SUM(F560:G560)</f>
        <v>26</v>
      </c>
      <c r="O560" s="148"/>
      <c r="P560" s="148"/>
      <c r="Q560" s="148"/>
    </row>
    <row r="561" spans="1:17" s="55" customFormat="1" ht="11.45" customHeight="1" thickTop="1" thickBot="1">
      <c r="A561" s="212"/>
      <c r="B561" s="193"/>
      <c r="C561" s="29">
        <f t="shared" ref="C561" si="292">C560/I560*100</f>
        <v>6.5656565656565666</v>
      </c>
      <c r="D561" s="29">
        <f t="shared" ref="D561" si="293">D560/I560*100</f>
        <v>23.737373737373737</v>
      </c>
      <c r="E561" s="29">
        <f t="shared" ref="E561" si="294">E560/I560*100</f>
        <v>47.979797979797979</v>
      </c>
      <c r="F561" s="29">
        <f t="shared" ref="F561" si="295">F560/I560*100</f>
        <v>7.5757575757575761</v>
      </c>
      <c r="G561" s="29">
        <f t="shared" ref="G561" si="296">G560/I560*100</f>
        <v>5.5555555555555554</v>
      </c>
      <c r="H561" s="30">
        <f t="shared" ref="H561" si="297">H560/I560*100</f>
        <v>8.5858585858585847</v>
      </c>
      <c r="I561" s="27">
        <f t="shared" si="249"/>
        <v>100.00000000000001</v>
      </c>
      <c r="J561" s="38">
        <f>J560/I560*100</f>
        <v>30.303030303030305</v>
      </c>
      <c r="K561" s="18">
        <f>K560/I560*100</f>
        <v>47.979797979797979</v>
      </c>
      <c r="L561" s="19">
        <f>L560/I560*100</f>
        <v>13.131313131313133</v>
      </c>
      <c r="O561" s="148"/>
      <c r="P561" s="148"/>
      <c r="Q561" s="148"/>
    </row>
    <row r="562" spans="1:17" s="55" customFormat="1" ht="11.45" customHeight="1" thickTop="1" thickBot="1">
      <c r="A562" s="212"/>
      <c r="B562" s="184" t="s">
        <v>25</v>
      </c>
      <c r="C562" s="20">
        <v>5</v>
      </c>
      <c r="D562" s="20">
        <v>9</v>
      </c>
      <c r="E562" s="20">
        <v>54</v>
      </c>
      <c r="F562" s="20">
        <v>10</v>
      </c>
      <c r="G562" s="20">
        <v>13</v>
      </c>
      <c r="H562" s="20">
        <v>2</v>
      </c>
      <c r="I562" s="21">
        <f t="shared" si="249"/>
        <v>93</v>
      </c>
      <c r="J562" s="28">
        <f>C562+D562</f>
        <v>14</v>
      </c>
      <c r="K562" s="23">
        <f>E562</f>
        <v>54</v>
      </c>
      <c r="L562" s="24">
        <f>SUM(F562:G562)</f>
        <v>23</v>
      </c>
      <c r="O562" s="148"/>
      <c r="P562" s="148"/>
      <c r="Q562" s="148"/>
    </row>
    <row r="563" spans="1:17" s="55" customFormat="1" ht="11.45" customHeight="1" thickTop="1" thickBot="1">
      <c r="A563" s="212"/>
      <c r="B563" s="185"/>
      <c r="C563" s="29">
        <f t="shared" ref="C563" si="298">C562/I562*100</f>
        <v>5.376344086021505</v>
      </c>
      <c r="D563" s="29">
        <f t="shared" ref="D563" si="299">D562/I562*100</f>
        <v>9.67741935483871</v>
      </c>
      <c r="E563" s="29">
        <f t="shared" ref="E563" si="300">E562/I562*100</f>
        <v>58.064516129032263</v>
      </c>
      <c r="F563" s="29">
        <f t="shared" ref="F563" si="301">F562/I562*100</f>
        <v>10.75268817204301</v>
      </c>
      <c r="G563" s="29">
        <f t="shared" ref="G563" si="302">G562/I562*100</f>
        <v>13.978494623655912</v>
      </c>
      <c r="H563" s="30">
        <f t="shared" ref="H563" si="303">H562/I562*100</f>
        <v>2.1505376344086025</v>
      </c>
      <c r="I563" s="27">
        <f t="shared" si="249"/>
        <v>100</v>
      </c>
      <c r="J563" s="38">
        <f>J562/I562*100</f>
        <v>15.053763440860216</v>
      </c>
      <c r="K563" s="18">
        <f>K562/I562*100</f>
        <v>58.064516129032263</v>
      </c>
      <c r="L563" s="19">
        <f>L562/I562*100</f>
        <v>24.731182795698924</v>
      </c>
      <c r="O563" s="148"/>
      <c r="P563" s="148"/>
      <c r="Q563" s="148"/>
    </row>
    <row r="564" spans="1:17" s="1" customFormat="1" ht="11.45" customHeight="1" thickTop="1" thickBot="1">
      <c r="A564" s="212"/>
      <c r="B564" s="193" t="s">
        <v>26</v>
      </c>
      <c r="C564" s="20">
        <v>36</v>
      </c>
      <c r="D564" s="20">
        <v>50</v>
      </c>
      <c r="E564" s="20">
        <v>260</v>
      </c>
      <c r="F564" s="20">
        <v>35</v>
      </c>
      <c r="G564" s="20">
        <v>50</v>
      </c>
      <c r="H564" s="20">
        <v>67</v>
      </c>
      <c r="I564" s="21">
        <f t="shared" si="249"/>
        <v>498</v>
      </c>
      <c r="J564" s="28">
        <f>C564+D564</f>
        <v>86</v>
      </c>
      <c r="K564" s="23">
        <f>E564</f>
        <v>260</v>
      </c>
      <c r="L564" s="24">
        <f>SUM(F564:G564)</f>
        <v>85</v>
      </c>
      <c r="O564" s="148"/>
      <c r="P564" s="148"/>
      <c r="Q564" s="148"/>
    </row>
    <row r="565" spans="1:17" s="1" customFormat="1" ht="11.45" customHeight="1" thickTop="1" thickBot="1">
      <c r="A565" s="212"/>
      <c r="B565" s="193"/>
      <c r="C565" s="29">
        <f t="shared" ref="C565" si="304">C564/I564*100</f>
        <v>7.2289156626506017</v>
      </c>
      <c r="D565" s="29">
        <f t="shared" ref="D565" si="305">D564/I564*100</f>
        <v>10.040160642570282</v>
      </c>
      <c r="E565" s="29">
        <f t="shared" ref="E565" si="306">E564/I564*100</f>
        <v>52.208835341365464</v>
      </c>
      <c r="F565" s="29">
        <f t="shared" ref="F565" si="307">F564/I564*100</f>
        <v>7.0281124497991971</v>
      </c>
      <c r="G565" s="29">
        <f t="shared" ref="G565" si="308">G564/I564*100</f>
        <v>10.040160642570282</v>
      </c>
      <c r="H565" s="30">
        <f t="shared" ref="H565" si="309">H564/I564*100</f>
        <v>13.453815261044177</v>
      </c>
      <c r="I565" s="27">
        <f t="shared" si="249"/>
        <v>100</v>
      </c>
      <c r="J565" s="38">
        <f>J564/I564*100</f>
        <v>17.269076305220885</v>
      </c>
      <c r="K565" s="18">
        <f>K564/I564*100</f>
        <v>52.208835341365464</v>
      </c>
      <c r="L565" s="19">
        <f>L564/I564*100</f>
        <v>17.068273092369481</v>
      </c>
      <c r="O565" s="148"/>
      <c r="P565" s="148"/>
      <c r="Q565" s="148"/>
    </row>
    <row r="566" spans="1:17" s="1" customFormat="1" ht="11.45" customHeight="1" thickTop="1" thickBot="1">
      <c r="A566" s="212"/>
      <c r="B566" s="184" t="s">
        <v>0</v>
      </c>
      <c r="C566" s="20">
        <v>5</v>
      </c>
      <c r="D566" s="20">
        <v>8</v>
      </c>
      <c r="E566" s="20">
        <v>43</v>
      </c>
      <c r="F566" s="20">
        <v>5</v>
      </c>
      <c r="G566" s="20">
        <v>14</v>
      </c>
      <c r="H566" s="20">
        <v>8</v>
      </c>
      <c r="I566" s="21">
        <f t="shared" si="249"/>
        <v>83</v>
      </c>
      <c r="J566" s="28">
        <f>C566+D566</f>
        <v>13</v>
      </c>
      <c r="K566" s="23">
        <f>E566</f>
        <v>43</v>
      </c>
      <c r="L566" s="24">
        <f>SUM(F566:G566)</f>
        <v>19</v>
      </c>
      <c r="O566" s="148"/>
      <c r="P566" s="148"/>
      <c r="Q566" s="148"/>
    </row>
    <row r="567" spans="1:17" s="1" customFormat="1" ht="11.45" customHeight="1" thickTop="1" thickBot="1">
      <c r="A567" s="212"/>
      <c r="B567" s="185"/>
      <c r="C567" s="29">
        <f t="shared" ref="C567" si="310">C566/I566*100</f>
        <v>6.024096385542169</v>
      </c>
      <c r="D567" s="29">
        <f t="shared" ref="D567" si="311">D566/I566*100</f>
        <v>9.6385542168674707</v>
      </c>
      <c r="E567" s="29">
        <f t="shared" ref="E567" si="312">E566/I566*100</f>
        <v>51.807228915662648</v>
      </c>
      <c r="F567" s="29">
        <f t="shared" ref="F567" si="313">F566/I566*100</f>
        <v>6.024096385542169</v>
      </c>
      <c r="G567" s="29">
        <f t="shared" ref="G567" si="314">G566/I566*100</f>
        <v>16.867469879518072</v>
      </c>
      <c r="H567" s="30">
        <f t="shared" ref="H567" si="315">H566/I566*100</f>
        <v>9.6385542168674707</v>
      </c>
      <c r="I567" s="27">
        <f t="shared" si="249"/>
        <v>100</v>
      </c>
      <c r="J567" s="38">
        <f>J566/I566*100</f>
        <v>15.66265060240964</v>
      </c>
      <c r="K567" s="18">
        <f>K566/I566*100</f>
        <v>51.807228915662648</v>
      </c>
      <c r="L567" s="19">
        <f>L566/I566*100</f>
        <v>22.891566265060241</v>
      </c>
      <c r="O567" s="148"/>
      <c r="P567" s="148"/>
      <c r="Q567" s="148"/>
    </row>
    <row r="568" spans="1:17" s="1" customFormat="1" ht="11.45" customHeight="1" thickTop="1" thickBot="1">
      <c r="A568" s="212"/>
      <c r="B568" s="193" t="s">
        <v>24</v>
      </c>
      <c r="C568" s="20">
        <v>3</v>
      </c>
      <c r="D568" s="20">
        <v>4</v>
      </c>
      <c r="E568" s="20">
        <v>11</v>
      </c>
      <c r="F568" s="20">
        <v>1</v>
      </c>
      <c r="G568" s="20">
        <v>3</v>
      </c>
      <c r="H568" s="20">
        <v>27</v>
      </c>
      <c r="I568" s="21">
        <f t="shared" si="249"/>
        <v>49</v>
      </c>
      <c r="J568" s="28">
        <f>C568+D568</f>
        <v>7</v>
      </c>
      <c r="K568" s="23">
        <f>E568</f>
        <v>11</v>
      </c>
      <c r="L568" s="24">
        <f>SUM(F568:G568)</f>
        <v>4</v>
      </c>
      <c r="O568" s="148"/>
      <c r="P568" s="148"/>
      <c r="Q568" s="148"/>
    </row>
    <row r="569" spans="1:17" s="1" customFormat="1" ht="11.45" customHeight="1" thickTop="1" thickBot="1">
      <c r="A569" s="213"/>
      <c r="B569" s="194"/>
      <c r="C569" s="50">
        <f t="shared" ref="C569" si="316">C568/I568*100</f>
        <v>6.1224489795918364</v>
      </c>
      <c r="D569" s="50">
        <f t="shared" ref="D569" si="317">D568/I568*100</f>
        <v>8.1632653061224492</v>
      </c>
      <c r="E569" s="50">
        <f t="shared" ref="E569" si="318">E568/I568*100</f>
        <v>22.448979591836736</v>
      </c>
      <c r="F569" s="50">
        <f t="shared" ref="F569" si="319">F568/I568*100</f>
        <v>2.0408163265306123</v>
      </c>
      <c r="G569" s="50">
        <f t="shared" ref="G569" si="320">G568/I568*100</f>
        <v>6.1224489795918364</v>
      </c>
      <c r="H569" s="79">
        <f t="shared" ref="H569" si="321">H568/I568*100</f>
        <v>55.102040816326522</v>
      </c>
      <c r="I569" s="58">
        <f t="shared" si="249"/>
        <v>100</v>
      </c>
      <c r="J569" s="57">
        <f>J568/I568*100</f>
        <v>14.285714285714285</v>
      </c>
      <c r="K569" s="35">
        <f>K568/I568*100</f>
        <v>22.448979591836736</v>
      </c>
      <c r="L569" s="31">
        <f>L568/I568*100</f>
        <v>8.1632653061224492</v>
      </c>
      <c r="O569" s="148"/>
      <c r="P569" s="148"/>
      <c r="Q569" s="148"/>
    </row>
    <row r="570" spans="1:17" s="1" customFormat="1" ht="11.45" customHeight="1">
      <c r="A570" s="189" t="s">
        <v>21</v>
      </c>
      <c r="B570" s="192" t="s">
        <v>27</v>
      </c>
      <c r="C570" s="20">
        <v>16</v>
      </c>
      <c r="D570" s="20">
        <v>25</v>
      </c>
      <c r="E570" s="20">
        <v>175</v>
      </c>
      <c r="F570" s="20">
        <v>14</v>
      </c>
      <c r="G570" s="20">
        <v>33</v>
      </c>
      <c r="H570" s="20">
        <v>33</v>
      </c>
      <c r="I570" s="8">
        <f t="shared" si="249"/>
        <v>296</v>
      </c>
      <c r="J570" s="9">
        <f>C570+D570</f>
        <v>41</v>
      </c>
      <c r="K570" s="7">
        <f>E570</f>
        <v>175</v>
      </c>
      <c r="L570" s="10">
        <f>SUM(F570:G570)</f>
        <v>47</v>
      </c>
      <c r="O570" s="148"/>
      <c r="P570" s="148"/>
      <c r="Q570" s="148"/>
    </row>
    <row r="571" spans="1:17" s="1" customFormat="1" ht="11.45" customHeight="1">
      <c r="A571" s="190"/>
      <c r="B571" s="185"/>
      <c r="C571" s="46">
        <f>C570/I570*100</f>
        <v>5.4054054054054053</v>
      </c>
      <c r="D571" s="25">
        <f>D570/I570*100</f>
        <v>8.4459459459459456</v>
      </c>
      <c r="E571" s="25">
        <f>E570/I570*100</f>
        <v>59.121621621621621</v>
      </c>
      <c r="F571" s="25">
        <f>F570/I570*100</f>
        <v>4.7297297297297298</v>
      </c>
      <c r="G571" s="25">
        <f>G570/I570*100</f>
        <v>11.148648648648649</v>
      </c>
      <c r="H571" s="26">
        <f>H570/I570*100</f>
        <v>11.148648648648649</v>
      </c>
      <c r="I571" s="27">
        <f t="shared" si="249"/>
        <v>99.999999999999986</v>
      </c>
      <c r="J571" s="38">
        <f>J570/I570*100</f>
        <v>13.851351351351351</v>
      </c>
      <c r="K571" s="18">
        <f>K570/I570*100</f>
        <v>59.121621621621621</v>
      </c>
      <c r="L571" s="19">
        <f>L570/I570*100</f>
        <v>15.878378378378377</v>
      </c>
      <c r="O571" s="148"/>
      <c r="P571" s="148"/>
      <c r="Q571" s="148"/>
    </row>
    <row r="572" spans="1:17" s="1" customFormat="1" ht="11.45" customHeight="1">
      <c r="A572" s="190"/>
      <c r="B572" s="193" t="s">
        <v>28</v>
      </c>
      <c r="C572" s="20">
        <v>18</v>
      </c>
      <c r="D572" s="20">
        <v>39</v>
      </c>
      <c r="E572" s="20">
        <v>189</v>
      </c>
      <c r="F572" s="20">
        <v>27</v>
      </c>
      <c r="G572" s="20">
        <v>32</v>
      </c>
      <c r="H572" s="20">
        <v>37</v>
      </c>
      <c r="I572" s="21">
        <f t="shared" si="249"/>
        <v>342</v>
      </c>
      <c r="J572" s="28">
        <f>C572+D572</f>
        <v>57</v>
      </c>
      <c r="K572" s="23">
        <f>E572</f>
        <v>189</v>
      </c>
      <c r="L572" s="24">
        <f>SUM(F572:G572)</f>
        <v>59</v>
      </c>
      <c r="O572" s="148"/>
      <c r="P572" s="148"/>
      <c r="Q572" s="148"/>
    </row>
    <row r="573" spans="1:17" s="1" customFormat="1" ht="11.45" customHeight="1">
      <c r="A573" s="190"/>
      <c r="B573" s="193"/>
      <c r="C573" s="29">
        <f>C572/I572*100</f>
        <v>5.2631578947368416</v>
      </c>
      <c r="D573" s="29">
        <f>D572/I572*100</f>
        <v>11.403508771929824</v>
      </c>
      <c r="E573" s="29">
        <f>E572/I572*100</f>
        <v>55.26315789473685</v>
      </c>
      <c r="F573" s="29">
        <f>F572/I572*100</f>
        <v>7.8947368421052628</v>
      </c>
      <c r="G573" s="29">
        <f>G572/I572*100</f>
        <v>9.3567251461988299</v>
      </c>
      <c r="H573" s="30">
        <f>H572/I572*100</f>
        <v>10.818713450292398</v>
      </c>
      <c r="I573" s="27">
        <f t="shared" si="249"/>
        <v>99.999999999999986</v>
      </c>
      <c r="J573" s="38">
        <f>J572/I572*100</f>
        <v>16.666666666666664</v>
      </c>
      <c r="K573" s="18">
        <f>K572/I572*100</f>
        <v>55.26315789473685</v>
      </c>
      <c r="L573" s="19">
        <f>L572/I572*100</f>
        <v>17.251461988304094</v>
      </c>
      <c r="O573" s="6"/>
      <c r="P573" s="6"/>
      <c r="Q573" s="6"/>
    </row>
    <row r="574" spans="1:17" s="1" customFormat="1" ht="11.45" customHeight="1">
      <c r="A574" s="190"/>
      <c r="B574" s="184" t="s">
        <v>29</v>
      </c>
      <c r="C574" s="20">
        <v>58</v>
      </c>
      <c r="D574" s="20">
        <v>164</v>
      </c>
      <c r="E574" s="20">
        <v>452</v>
      </c>
      <c r="F574" s="20">
        <v>121</v>
      </c>
      <c r="G574" s="20">
        <v>103</v>
      </c>
      <c r="H574" s="20">
        <v>49</v>
      </c>
      <c r="I574" s="21">
        <f t="shared" si="249"/>
        <v>947</v>
      </c>
      <c r="J574" s="28">
        <f>C574+D574</f>
        <v>222</v>
      </c>
      <c r="K574" s="23">
        <f>E574</f>
        <v>452</v>
      </c>
      <c r="L574" s="24">
        <f>SUM(F574:G574)</f>
        <v>224</v>
      </c>
      <c r="O574" s="147"/>
      <c r="P574" s="147"/>
      <c r="Q574" s="147"/>
    </row>
    <row r="575" spans="1:17" s="1" customFormat="1" ht="11.45" customHeight="1">
      <c r="A575" s="190"/>
      <c r="B575" s="185"/>
      <c r="C575" s="29">
        <f t="shared" ref="C575" si="322">C574/I574*100</f>
        <v>6.1246040126715942</v>
      </c>
      <c r="D575" s="29">
        <f t="shared" ref="D575" si="323">D574/I574*100</f>
        <v>17.317845828933471</v>
      </c>
      <c r="E575" s="29">
        <f t="shared" ref="E575" si="324">E574/I574*100</f>
        <v>47.729672650475187</v>
      </c>
      <c r="F575" s="29">
        <f t="shared" ref="F575" si="325">F574/I574*100</f>
        <v>12.777191129883844</v>
      </c>
      <c r="G575" s="29">
        <f t="shared" ref="G575" si="326">G574/I574*100</f>
        <v>10.876451953537487</v>
      </c>
      <c r="H575" s="30">
        <f t="shared" ref="H575" si="327">H574/I574*100</f>
        <v>5.1742344244984162</v>
      </c>
      <c r="I575" s="27">
        <f t="shared" si="249"/>
        <v>100</v>
      </c>
      <c r="J575" s="38">
        <f>J574/I574*100</f>
        <v>23.442449841605068</v>
      </c>
      <c r="K575" s="18">
        <f>K574/I574*100</f>
        <v>47.729672650475187</v>
      </c>
      <c r="L575" s="19">
        <f>L574/I574*100</f>
        <v>23.653643083421329</v>
      </c>
      <c r="O575" s="147"/>
      <c r="P575" s="147"/>
      <c r="Q575" s="147"/>
    </row>
    <row r="576" spans="1:17" s="1" customFormat="1" ht="11.45" customHeight="1">
      <c r="A576" s="190"/>
      <c r="B576" s="193" t="s">
        <v>30</v>
      </c>
      <c r="C576" s="20">
        <v>41</v>
      </c>
      <c r="D576" s="20">
        <v>75</v>
      </c>
      <c r="E576" s="20">
        <v>184</v>
      </c>
      <c r="F576" s="20">
        <v>42</v>
      </c>
      <c r="G576" s="20">
        <v>53</v>
      </c>
      <c r="H576" s="20">
        <v>15</v>
      </c>
      <c r="I576" s="21">
        <f t="shared" si="249"/>
        <v>410</v>
      </c>
      <c r="J576" s="28">
        <f>C576+D576</f>
        <v>116</v>
      </c>
      <c r="K576" s="23">
        <f>E576</f>
        <v>184</v>
      </c>
      <c r="L576" s="24">
        <f>SUM(F576:G576)</f>
        <v>95</v>
      </c>
      <c r="O576" s="147"/>
      <c r="P576" s="147"/>
      <c r="Q576" s="147"/>
    </row>
    <row r="577" spans="1:18" s="1" customFormat="1" ht="11.45" customHeight="1">
      <c r="A577" s="190"/>
      <c r="B577" s="193"/>
      <c r="C577" s="29">
        <f t="shared" ref="C577" si="328">C576/I576*100</f>
        <v>10</v>
      </c>
      <c r="D577" s="29">
        <f t="shared" ref="D577" si="329">D576/I576*100</f>
        <v>18.292682926829269</v>
      </c>
      <c r="E577" s="29">
        <f t="shared" ref="E577" si="330">E576/I576*100</f>
        <v>44.878048780487809</v>
      </c>
      <c r="F577" s="29">
        <f t="shared" ref="F577" si="331">F576/I576*100</f>
        <v>10.24390243902439</v>
      </c>
      <c r="G577" s="29">
        <f t="shared" ref="G577" si="332">G576/I576*100</f>
        <v>12.926829268292684</v>
      </c>
      <c r="H577" s="30">
        <f t="shared" ref="H577" si="333">H576/I576*100</f>
        <v>3.6585365853658534</v>
      </c>
      <c r="I577" s="27">
        <f t="shared" si="249"/>
        <v>100</v>
      </c>
      <c r="J577" s="38">
        <f>J576/I576*100</f>
        <v>28.292682926829265</v>
      </c>
      <c r="K577" s="18">
        <f>K576/I576*100</f>
        <v>44.878048780487809</v>
      </c>
      <c r="L577" s="19">
        <f>L576/I576*100</f>
        <v>23.170731707317074</v>
      </c>
      <c r="O577" s="147"/>
      <c r="P577" s="147"/>
      <c r="Q577" s="147"/>
    </row>
    <row r="578" spans="1:18" s="1" customFormat="1" ht="11.45" customHeight="1">
      <c r="A578" s="190"/>
      <c r="B578" s="184" t="s">
        <v>42</v>
      </c>
      <c r="C578" s="20">
        <v>5</v>
      </c>
      <c r="D578" s="20">
        <v>24</v>
      </c>
      <c r="E578" s="20">
        <v>61</v>
      </c>
      <c r="F578" s="20">
        <v>11</v>
      </c>
      <c r="G578" s="20">
        <v>23</v>
      </c>
      <c r="H578" s="20">
        <v>6</v>
      </c>
      <c r="I578" s="21">
        <f t="shared" si="249"/>
        <v>130</v>
      </c>
      <c r="J578" s="28">
        <f>C578+D578</f>
        <v>29</v>
      </c>
      <c r="K578" s="23">
        <f>E578</f>
        <v>61</v>
      </c>
      <c r="L578" s="24">
        <f>SUM(F578:G578)</f>
        <v>34</v>
      </c>
      <c r="O578" s="147"/>
      <c r="P578" s="147"/>
      <c r="Q578" s="147"/>
    </row>
    <row r="579" spans="1:18" s="1" customFormat="1" ht="11.45" customHeight="1">
      <c r="A579" s="190"/>
      <c r="B579" s="185"/>
      <c r="C579" s="29">
        <f t="shared" ref="C579" si="334">C578/I578*100</f>
        <v>3.8461538461538463</v>
      </c>
      <c r="D579" s="29">
        <f t="shared" ref="D579" si="335">D578/I578*100</f>
        <v>18.461538461538463</v>
      </c>
      <c r="E579" s="29">
        <f t="shared" ref="E579" si="336">E578/I578*100</f>
        <v>46.92307692307692</v>
      </c>
      <c r="F579" s="29">
        <f t="shared" ref="F579" si="337">F578/I578*100</f>
        <v>8.4615384615384617</v>
      </c>
      <c r="G579" s="29">
        <f t="shared" ref="G579" si="338">G578/I578*100</f>
        <v>17.692307692307693</v>
      </c>
      <c r="H579" s="30">
        <f t="shared" ref="H579" si="339">H578/I578*100</f>
        <v>4.6153846153846159</v>
      </c>
      <c r="I579" s="27">
        <f t="shared" si="249"/>
        <v>100</v>
      </c>
      <c r="J579" s="38">
        <f>J578/I578*100</f>
        <v>22.30769230769231</v>
      </c>
      <c r="K579" s="18">
        <f>K578/I578*100</f>
        <v>46.92307692307692</v>
      </c>
      <c r="L579" s="19">
        <f>L578/I578*100</f>
        <v>26.153846153846157</v>
      </c>
      <c r="O579" s="147"/>
      <c r="P579" s="147"/>
      <c r="Q579" s="147"/>
    </row>
    <row r="580" spans="1:18" s="1" customFormat="1" ht="11.45" customHeight="1">
      <c r="A580" s="190"/>
      <c r="B580" s="193" t="s">
        <v>24</v>
      </c>
      <c r="C580" s="20">
        <v>4</v>
      </c>
      <c r="D580" s="20">
        <v>3</v>
      </c>
      <c r="E580" s="20">
        <v>15</v>
      </c>
      <c r="F580" s="20">
        <v>2</v>
      </c>
      <c r="G580" s="20">
        <v>4</v>
      </c>
      <c r="H580" s="20">
        <v>30</v>
      </c>
      <c r="I580" s="21">
        <f t="shared" si="249"/>
        <v>58</v>
      </c>
      <c r="J580" s="22">
        <f>C580+D580</f>
        <v>7</v>
      </c>
      <c r="K580" s="23">
        <f>E580</f>
        <v>15</v>
      </c>
      <c r="L580" s="24">
        <f>SUM(F580:G580)</f>
        <v>6</v>
      </c>
      <c r="O580" s="147"/>
      <c r="P580" s="147"/>
      <c r="Q580" s="147"/>
    </row>
    <row r="581" spans="1:18" s="1" customFormat="1" ht="11.45" customHeight="1" thickBot="1">
      <c r="A581" s="191"/>
      <c r="B581" s="194"/>
      <c r="C581" s="33">
        <f>C580/I580*100</f>
        <v>6.8965517241379306</v>
      </c>
      <c r="D581" s="33">
        <f>D580/I580*100</f>
        <v>5.1724137931034484</v>
      </c>
      <c r="E581" s="33">
        <f>E580/I580*100</f>
        <v>25.862068965517242</v>
      </c>
      <c r="F581" s="33">
        <f>F580/I580*100</f>
        <v>3.4482758620689653</v>
      </c>
      <c r="G581" s="33">
        <f>G580/I580*100</f>
        <v>6.8965517241379306</v>
      </c>
      <c r="H581" s="34">
        <f>H580/I580*100</f>
        <v>51.724137931034484</v>
      </c>
      <c r="I581" s="58">
        <f t="shared" si="249"/>
        <v>100</v>
      </c>
      <c r="J581" s="14">
        <f>J580/I580*100</f>
        <v>12.068965517241379</v>
      </c>
      <c r="K581" s="15">
        <f>K580/I580*100</f>
        <v>25.862068965517242</v>
      </c>
      <c r="L581" s="16">
        <f>L580/I580*100</f>
        <v>10.344827586206897</v>
      </c>
      <c r="O581" s="147"/>
      <c r="P581" s="147"/>
      <c r="Q581" s="147"/>
    </row>
    <row r="582" spans="1:18" ht="11.25" customHeight="1">
      <c r="A582" s="40"/>
      <c r="B582" s="41"/>
      <c r="C582" s="42"/>
      <c r="D582" s="42"/>
      <c r="E582" s="42"/>
      <c r="F582" s="42"/>
      <c r="G582" s="42"/>
      <c r="H582" s="42"/>
      <c r="I582" s="42"/>
      <c r="J582" s="42"/>
      <c r="K582" s="42"/>
      <c r="L582" s="42"/>
      <c r="O582" s="147"/>
      <c r="P582" s="147"/>
      <c r="Q582" s="147"/>
    </row>
    <row r="583" spans="1:18" ht="11.25" customHeight="1">
      <c r="A583" s="136"/>
      <c r="B583" s="136"/>
      <c r="C583" s="136"/>
      <c r="D583" s="136"/>
      <c r="E583" s="136"/>
      <c r="F583" s="136"/>
      <c r="G583" s="136"/>
      <c r="H583" s="136"/>
      <c r="I583" s="136"/>
      <c r="J583" s="136"/>
      <c r="K583" s="136"/>
      <c r="L583" s="136"/>
      <c r="O583" s="147"/>
      <c r="P583" s="147"/>
      <c r="Q583" s="147"/>
    </row>
    <row r="584" spans="1:18" ht="15" customHeight="1">
      <c r="A584" s="223" t="s">
        <v>235</v>
      </c>
      <c r="B584" s="223"/>
      <c r="C584" s="223"/>
      <c r="D584" s="223"/>
      <c r="E584" s="223"/>
      <c r="F584" s="223"/>
      <c r="G584" s="223"/>
      <c r="H584" s="223"/>
      <c r="I584" s="223"/>
      <c r="J584" s="223"/>
      <c r="K584" s="223"/>
      <c r="L584" s="223"/>
      <c r="O584" s="147"/>
      <c r="P584" s="147"/>
      <c r="Q584" s="147"/>
    </row>
    <row r="585" spans="1:18" s="3" customFormat="1" ht="24" customHeight="1" thickBot="1">
      <c r="A585" s="196" t="s">
        <v>123</v>
      </c>
      <c r="B585" s="196"/>
      <c r="C585" s="196"/>
      <c r="D585" s="196"/>
      <c r="E585" s="196"/>
      <c r="F585" s="196"/>
      <c r="G585" s="196"/>
      <c r="H585" s="196"/>
      <c r="I585" s="196"/>
      <c r="J585" s="196"/>
      <c r="K585" s="196"/>
      <c r="L585" s="196"/>
      <c r="M585" s="1"/>
      <c r="N585" s="1"/>
      <c r="O585" s="147"/>
      <c r="P585" s="147"/>
      <c r="Q585" s="147"/>
      <c r="R585" s="1"/>
    </row>
    <row r="586" spans="1:18" s="1" customFormat="1" ht="10.15" customHeight="1">
      <c r="A586" s="203"/>
      <c r="B586" s="204"/>
      <c r="C586" s="99">
        <v>1</v>
      </c>
      <c r="D586" s="99">
        <v>2</v>
      </c>
      <c r="E586" s="99">
        <v>3</v>
      </c>
      <c r="F586" s="99">
        <v>4</v>
      </c>
      <c r="G586" s="102">
        <v>5</v>
      </c>
      <c r="H586" s="224" t="s">
        <v>150</v>
      </c>
      <c r="O586" s="147"/>
      <c r="P586" s="147"/>
      <c r="Q586" s="147"/>
    </row>
    <row r="587" spans="1:18" s="6" customFormat="1" ht="73.5" customHeight="1" thickBot="1">
      <c r="A587" s="216" t="s">
        <v>33</v>
      </c>
      <c r="B587" s="217"/>
      <c r="C587" s="132" t="s">
        <v>54</v>
      </c>
      <c r="D587" s="132" t="s">
        <v>55</v>
      </c>
      <c r="E587" s="133" t="s">
        <v>56</v>
      </c>
      <c r="F587" s="134" t="s">
        <v>263</v>
      </c>
      <c r="G587" s="138" t="s">
        <v>57</v>
      </c>
      <c r="H587" s="225"/>
      <c r="I587" s="163"/>
      <c r="J587" s="164"/>
      <c r="K587" s="164"/>
      <c r="L587" s="164"/>
      <c r="M587" s="164"/>
      <c r="N587" s="164"/>
      <c r="O587" s="147"/>
      <c r="P587" s="147"/>
      <c r="Q587" s="147"/>
    </row>
    <row r="588" spans="1:18" s="11" customFormat="1" ht="11.25" customHeight="1">
      <c r="A588" s="199" t="s">
        <v>22</v>
      </c>
      <c r="B588" s="200"/>
      <c r="C588" s="95">
        <v>255</v>
      </c>
      <c r="D588" s="95">
        <v>280</v>
      </c>
      <c r="E588" s="95">
        <v>120</v>
      </c>
      <c r="F588" s="95">
        <v>140</v>
      </c>
      <c r="G588" s="96">
        <v>17</v>
      </c>
      <c r="H588" s="44">
        <f>J522</f>
        <v>472</v>
      </c>
      <c r="M588" s="55"/>
      <c r="N588" s="55"/>
      <c r="O588" s="147"/>
      <c r="P588" s="147"/>
      <c r="Q588" s="147"/>
      <c r="R588" s="55"/>
    </row>
    <row r="589" spans="1:18" s="11" customFormat="1" ht="11.25" customHeight="1" thickBot="1">
      <c r="A589" s="201"/>
      <c r="B589" s="202"/>
      <c r="C589" s="12">
        <f>C588/H588*100</f>
        <v>54.025423728813557</v>
      </c>
      <c r="D589" s="12">
        <f>D588/H588*100</f>
        <v>59.322033898305079</v>
      </c>
      <c r="E589" s="12">
        <f>E588/H588*100</f>
        <v>25.423728813559322</v>
      </c>
      <c r="F589" s="12">
        <f>F588/H588*100</f>
        <v>29.66101694915254</v>
      </c>
      <c r="G589" s="12">
        <f>G588/H588*100</f>
        <v>3.6016949152542375</v>
      </c>
      <c r="H589" s="45"/>
      <c r="M589" s="55"/>
      <c r="N589" s="55"/>
      <c r="O589" s="147"/>
      <c r="P589" s="147"/>
      <c r="Q589" s="147"/>
      <c r="R589" s="55"/>
    </row>
    <row r="590" spans="1:18" s="11" customFormat="1" ht="11.45" customHeight="1">
      <c r="A590" s="189" t="s">
        <v>48</v>
      </c>
      <c r="B590" s="226" t="s">
        <v>19</v>
      </c>
      <c r="C590" s="20">
        <v>162</v>
      </c>
      <c r="D590" s="17">
        <v>177</v>
      </c>
      <c r="E590" s="20">
        <v>85</v>
      </c>
      <c r="F590" s="20">
        <v>87</v>
      </c>
      <c r="G590" s="20">
        <v>14</v>
      </c>
      <c r="H590" s="44">
        <f>J524</f>
        <v>302</v>
      </c>
      <c r="M590" s="55"/>
      <c r="N590" s="55"/>
      <c r="O590" s="147"/>
      <c r="P590" s="147"/>
      <c r="Q590" s="147"/>
      <c r="R590" s="55"/>
    </row>
    <row r="591" spans="1:18" s="11" customFormat="1" ht="11.45" customHeight="1">
      <c r="A591" s="190"/>
      <c r="B591" s="227"/>
      <c r="C591" s="46">
        <f>C590/H590*100</f>
        <v>53.642384105960261</v>
      </c>
      <c r="D591" s="25">
        <f>D590/H590*100</f>
        <v>58.609271523178805</v>
      </c>
      <c r="E591" s="25">
        <f>E590/H590*100</f>
        <v>28.14569536423841</v>
      </c>
      <c r="F591" s="25">
        <f>F590/H590*100</f>
        <v>28.807947019867548</v>
      </c>
      <c r="G591" s="25">
        <f>G590/H590*100</f>
        <v>4.6357615894039732</v>
      </c>
      <c r="H591" s="45"/>
      <c r="M591" s="55"/>
      <c r="N591" s="55"/>
      <c r="O591" s="147"/>
      <c r="P591" s="147"/>
      <c r="Q591" s="147"/>
      <c r="R591" s="55"/>
    </row>
    <row r="592" spans="1:18" s="11" customFormat="1" ht="11.45" customHeight="1">
      <c r="A592" s="190"/>
      <c r="B592" s="228" t="s">
        <v>20</v>
      </c>
      <c r="C592" s="20">
        <v>51</v>
      </c>
      <c r="D592" s="20">
        <v>71</v>
      </c>
      <c r="E592" s="20">
        <v>28</v>
      </c>
      <c r="F592" s="20">
        <v>34</v>
      </c>
      <c r="G592" s="20">
        <v>2</v>
      </c>
      <c r="H592" s="47">
        <f>J526</f>
        <v>109</v>
      </c>
      <c r="I592" s="48"/>
      <c r="J592" s="49"/>
      <c r="M592" s="55"/>
      <c r="N592" s="55"/>
      <c r="O592" s="147"/>
      <c r="P592" s="147"/>
      <c r="Q592" s="147"/>
      <c r="R592" s="55"/>
    </row>
    <row r="593" spans="1:18" s="11" customFormat="1" ht="11.45" customHeight="1">
      <c r="A593" s="190"/>
      <c r="B593" s="229"/>
      <c r="C593" s="29">
        <f>C592/H592*100</f>
        <v>46.788990825688074</v>
      </c>
      <c r="D593" s="29">
        <f>D592/H592*100</f>
        <v>65.137614678899084</v>
      </c>
      <c r="E593" s="29">
        <f>E592/H592*100</f>
        <v>25.688073394495415</v>
      </c>
      <c r="F593" s="29">
        <f>F592/H592*100</f>
        <v>31.192660550458719</v>
      </c>
      <c r="G593" s="29">
        <f>G592/H592*100</f>
        <v>1.834862385321101</v>
      </c>
      <c r="H593" s="45"/>
      <c r="J593" s="49"/>
      <c r="M593" s="55"/>
      <c r="N593" s="55"/>
      <c r="O593" s="147"/>
      <c r="P593" s="147"/>
      <c r="Q593" s="147"/>
      <c r="R593" s="55"/>
    </row>
    <row r="594" spans="1:18" s="11" customFormat="1" ht="11.45" customHeight="1">
      <c r="A594" s="190"/>
      <c r="B594" s="227" t="s">
        <v>49</v>
      </c>
      <c r="C594" s="20">
        <v>31</v>
      </c>
      <c r="D594" s="20">
        <v>24</v>
      </c>
      <c r="E594" s="20">
        <v>6</v>
      </c>
      <c r="F594" s="20">
        <v>14</v>
      </c>
      <c r="G594" s="20">
        <v>1</v>
      </c>
      <c r="H594" s="47">
        <f>J528</f>
        <v>44</v>
      </c>
      <c r="I594" s="48"/>
      <c r="J594" s="49"/>
      <c r="M594" s="55"/>
      <c r="N594" s="55"/>
      <c r="O594" s="147"/>
      <c r="P594" s="147"/>
      <c r="Q594" s="147"/>
      <c r="R594" s="55"/>
    </row>
    <row r="595" spans="1:18" s="11" customFormat="1" ht="11.45" customHeight="1">
      <c r="A595" s="190"/>
      <c r="B595" s="227"/>
      <c r="C595" s="25">
        <f>C594/H594*100</f>
        <v>70.454545454545453</v>
      </c>
      <c r="D595" s="25">
        <f>D594/H594*100</f>
        <v>54.54545454545454</v>
      </c>
      <c r="E595" s="25">
        <f>E594/H594*100</f>
        <v>13.636363636363635</v>
      </c>
      <c r="F595" s="25">
        <f>F594/H594*100</f>
        <v>31.818181818181817</v>
      </c>
      <c r="G595" s="25">
        <f>G594/H594*100</f>
        <v>2.2727272727272729</v>
      </c>
      <c r="H595" s="45"/>
      <c r="J595" s="49"/>
      <c r="M595" s="55"/>
      <c r="N595" s="55"/>
      <c r="O595" s="147"/>
      <c r="P595" s="147"/>
      <c r="Q595" s="147"/>
      <c r="R595" s="55"/>
    </row>
    <row r="596" spans="1:18" s="11" customFormat="1" ht="11.45" customHeight="1">
      <c r="A596" s="190"/>
      <c r="B596" s="228" t="s">
        <v>50</v>
      </c>
      <c r="C596" s="20">
        <v>11</v>
      </c>
      <c r="D596" s="20">
        <v>8</v>
      </c>
      <c r="E596" s="20">
        <v>1</v>
      </c>
      <c r="F596" s="20">
        <v>5</v>
      </c>
      <c r="G596" s="20">
        <v>0</v>
      </c>
      <c r="H596" s="47">
        <f>J530</f>
        <v>17</v>
      </c>
      <c r="J596" s="49"/>
      <c r="M596" s="55"/>
      <c r="N596" s="55"/>
      <c r="O596" s="147"/>
      <c r="P596" s="147"/>
      <c r="Q596" s="147"/>
      <c r="R596" s="55"/>
    </row>
    <row r="597" spans="1:18" s="11" customFormat="1" ht="11.45" customHeight="1" thickBot="1">
      <c r="A597" s="190"/>
      <c r="B597" s="229"/>
      <c r="C597" s="50">
        <f>C596/H596*100</f>
        <v>64.705882352941174</v>
      </c>
      <c r="D597" s="50">
        <f>D596/H596*100</f>
        <v>47.058823529411761</v>
      </c>
      <c r="E597" s="50">
        <f>E596/H596*100</f>
        <v>5.8823529411764701</v>
      </c>
      <c r="F597" s="50">
        <f>F596/H596*100</f>
        <v>29.411764705882355</v>
      </c>
      <c r="G597" s="50">
        <f>G596/H596*100</f>
        <v>0</v>
      </c>
      <c r="H597" s="51"/>
      <c r="J597" s="49"/>
      <c r="M597" s="55"/>
      <c r="N597" s="55"/>
      <c r="O597" s="147"/>
      <c r="P597" s="147"/>
      <c r="Q597" s="147"/>
      <c r="R597" s="55"/>
    </row>
    <row r="598" spans="1:18" s="11" customFormat="1" ht="11.45" customHeight="1">
      <c r="A598" s="189" t="s">
        <v>51</v>
      </c>
      <c r="B598" s="226" t="s">
        <v>1</v>
      </c>
      <c r="C598" s="32">
        <v>95</v>
      </c>
      <c r="D598" s="17">
        <v>87</v>
      </c>
      <c r="E598" s="32">
        <v>40</v>
      </c>
      <c r="F598" s="32">
        <v>46</v>
      </c>
      <c r="G598" s="63">
        <v>6</v>
      </c>
      <c r="H598" s="44">
        <f>J532</f>
        <v>169</v>
      </c>
      <c r="I598" s="48"/>
      <c r="J598" s="49"/>
      <c r="M598" s="55"/>
      <c r="N598" s="55"/>
      <c r="O598" s="147"/>
      <c r="P598" s="147"/>
      <c r="Q598" s="147"/>
      <c r="R598" s="55"/>
    </row>
    <row r="599" spans="1:18" s="11" customFormat="1" ht="11.45" customHeight="1">
      <c r="A599" s="190"/>
      <c r="B599" s="229"/>
      <c r="C599" s="46">
        <f>C598/H598*100</f>
        <v>56.213017751479285</v>
      </c>
      <c r="D599" s="25">
        <f>D598/H598*100</f>
        <v>51.479289940828401</v>
      </c>
      <c r="E599" s="25">
        <f>E598/H598*100</f>
        <v>23.668639053254438</v>
      </c>
      <c r="F599" s="25">
        <f>F598/H598*100</f>
        <v>27.218934911242602</v>
      </c>
      <c r="G599" s="37">
        <f>G598/H598*100</f>
        <v>3.5502958579881656</v>
      </c>
      <c r="H599" s="45"/>
      <c r="I599" s="49"/>
      <c r="J599" s="49"/>
      <c r="M599" s="55"/>
      <c r="N599" s="55"/>
      <c r="O599" s="147"/>
      <c r="P599" s="147"/>
      <c r="Q599" s="147"/>
      <c r="R599" s="55"/>
    </row>
    <row r="600" spans="1:18" s="11" customFormat="1" ht="11.45" customHeight="1">
      <c r="A600" s="190"/>
      <c r="B600" s="227" t="s">
        <v>2</v>
      </c>
      <c r="C600" s="20">
        <v>158</v>
      </c>
      <c r="D600" s="20">
        <v>191</v>
      </c>
      <c r="E600" s="20">
        <v>78</v>
      </c>
      <c r="F600" s="20">
        <v>93</v>
      </c>
      <c r="G600" s="36">
        <v>11</v>
      </c>
      <c r="H600" s="47">
        <f>J534</f>
        <v>298</v>
      </c>
      <c r="I600" s="48"/>
      <c r="J600" s="49"/>
      <c r="M600" s="55"/>
      <c r="N600" s="55"/>
      <c r="O600" s="147"/>
      <c r="P600" s="147"/>
      <c r="Q600" s="147"/>
      <c r="R600" s="55"/>
    </row>
    <row r="601" spans="1:18" s="11" customFormat="1" ht="11.45" customHeight="1">
      <c r="A601" s="190"/>
      <c r="B601" s="227"/>
      <c r="C601" s="25">
        <f>C600/H600*100</f>
        <v>53.020134228187921</v>
      </c>
      <c r="D601" s="25">
        <f>D600/H600*100</f>
        <v>64.09395973154362</v>
      </c>
      <c r="E601" s="25">
        <f>E600/H600*100</f>
        <v>26.174496644295303</v>
      </c>
      <c r="F601" s="25">
        <f>F600/H600*100</f>
        <v>31.208053691275168</v>
      </c>
      <c r="G601" s="37">
        <f>G600/H600*100</f>
        <v>3.6912751677852351</v>
      </c>
      <c r="H601" s="45"/>
      <c r="J601" s="49"/>
      <c r="M601" s="55"/>
      <c r="N601" s="55"/>
      <c r="O601" s="147"/>
      <c r="P601" s="147"/>
      <c r="Q601" s="147"/>
      <c r="R601" s="55"/>
    </row>
    <row r="602" spans="1:18" s="11" customFormat="1" ht="11.45" customHeight="1">
      <c r="A602" s="190"/>
      <c r="B602" s="228" t="s">
        <v>5</v>
      </c>
      <c r="C602" s="20">
        <v>2</v>
      </c>
      <c r="D602" s="20">
        <v>2</v>
      </c>
      <c r="E602" s="20">
        <v>2</v>
      </c>
      <c r="F602" s="20">
        <v>1</v>
      </c>
      <c r="G602" s="36">
        <v>0</v>
      </c>
      <c r="H602" s="47">
        <f>J536</f>
        <v>5</v>
      </c>
      <c r="J602" s="49"/>
      <c r="M602" s="55"/>
      <c r="N602" s="55"/>
      <c r="O602" s="147"/>
      <c r="P602" s="147"/>
      <c r="Q602" s="147"/>
      <c r="R602" s="55"/>
    </row>
    <row r="603" spans="1:18" s="11" customFormat="1" ht="11.45" customHeight="1" thickBot="1">
      <c r="A603" s="191"/>
      <c r="B603" s="230"/>
      <c r="C603" s="25">
        <f t="shared" ref="C603" si="340">C602/H602*100</f>
        <v>40</v>
      </c>
      <c r="D603" s="25">
        <f t="shared" ref="D603" si="341">D602/H602*100</f>
        <v>40</v>
      </c>
      <c r="E603" s="25">
        <f t="shared" ref="E603" si="342">E602/H602*100</f>
        <v>40</v>
      </c>
      <c r="F603" s="25">
        <f t="shared" ref="F603" si="343">F602/H602*100</f>
        <v>20</v>
      </c>
      <c r="G603" s="37">
        <f t="shared" ref="G603" si="344">G602/H602*100</f>
        <v>0</v>
      </c>
      <c r="H603" s="45"/>
      <c r="I603" s="49"/>
      <c r="J603" s="49"/>
      <c r="M603" s="55"/>
      <c r="N603" s="55"/>
      <c r="O603" s="147"/>
      <c r="P603" s="147"/>
      <c r="Q603" s="147"/>
      <c r="R603" s="55"/>
    </row>
    <row r="604" spans="1:18" s="11" customFormat="1" ht="11.45" customHeight="1">
      <c r="A604" s="189" t="s">
        <v>52</v>
      </c>
      <c r="B604" s="226" t="s">
        <v>6</v>
      </c>
      <c r="C604" s="32">
        <v>4</v>
      </c>
      <c r="D604" s="32">
        <v>5</v>
      </c>
      <c r="E604" s="32">
        <v>3</v>
      </c>
      <c r="F604" s="32">
        <v>3</v>
      </c>
      <c r="G604" s="63">
        <v>1</v>
      </c>
      <c r="H604" s="44">
        <f>J538</f>
        <v>9</v>
      </c>
      <c r="I604" s="49"/>
      <c r="J604" s="49"/>
      <c r="M604" s="55"/>
      <c r="N604" s="55"/>
      <c r="O604" s="147"/>
      <c r="P604" s="147"/>
      <c r="Q604" s="147"/>
      <c r="R604" s="55"/>
    </row>
    <row r="605" spans="1:18" s="11" customFormat="1" ht="11.45" customHeight="1">
      <c r="A605" s="190"/>
      <c r="B605" s="227"/>
      <c r="C605" s="25">
        <f t="shared" ref="C605" si="345">C604/H604*100</f>
        <v>44.444444444444443</v>
      </c>
      <c r="D605" s="25">
        <f t="shared" ref="D605" si="346">D604/H604*100</f>
        <v>55.555555555555557</v>
      </c>
      <c r="E605" s="25">
        <f t="shared" ref="E605" si="347">E604/H604*100</f>
        <v>33.333333333333329</v>
      </c>
      <c r="F605" s="25">
        <f t="shared" ref="F605" si="348">F604/H604*100</f>
        <v>33.333333333333329</v>
      </c>
      <c r="G605" s="37">
        <f t="shared" ref="G605" si="349">G604/H604*100</f>
        <v>11.111111111111111</v>
      </c>
      <c r="H605" s="45"/>
      <c r="I605" s="49"/>
      <c r="J605" s="49"/>
      <c r="M605" s="55"/>
      <c r="N605" s="55"/>
      <c r="O605" s="147"/>
      <c r="P605" s="147"/>
      <c r="Q605" s="147"/>
      <c r="R605" s="55"/>
    </row>
    <row r="606" spans="1:18" s="11" customFormat="1" ht="11.45" customHeight="1">
      <c r="A606" s="190"/>
      <c r="B606" s="228" t="s">
        <v>7</v>
      </c>
      <c r="C606" s="20">
        <v>10</v>
      </c>
      <c r="D606" s="20">
        <v>17</v>
      </c>
      <c r="E606" s="20">
        <v>3</v>
      </c>
      <c r="F606" s="20">
        <v>6</v>
      </c>
      <c r="G606" s="36">
        <v>2</v>
      </c>
      <c r="H606" s="47">
        <f>J540</f>
        <v>25</v>
      </c>
      <c r="I606" s="49"/>
      <c r="J606" s="49"/>
      <c r="M606" s="55"/>
      <c r="N606" s="55"/>
      <c r="O606" s="147"/>
      <c r="P606" s="147"/>
      <c r="Q606" s="147"/>
      <c r="R606" s="55"/>
    </row>
    <row r="607" spans="1:18" s="11" customFormat="1" ht="11.45" customHeight="1">
      <c r="A607" s="190"/>
      <c r="B607" s="229"/>
      <c r="C607" s="25">
        <f t="shared" ref="C607" si="350">C606/H606*100</f>
        <v>40</v>
      </c>
      <c r="D607" s="25">
        <f t="shared" ref="D607" si="351">D606/H606*100</f>
        <v>68</v>
      </c>
      <c r="E607" s="25">
        <f t="shared" ref="E607" si="352">E606/H606*100</f>
        <v>12</v>
      </c>
      <c r="F607" s="25">
        <f t="shared" ref="F607" si="353">F606/H606*100</f>
        <v>24</v>
      </c>
      <c r="G607" s="37">
        <f t="shared" ref="G607" si="354">G606/H606*100</f>
        <v>8</v>
      </c>
      <c r="H607" s="45"/>
      <c r="I607" s="49"/>
      <c r="J607" s="49"/>
      <c r="M607" s="55"/>
      <c r="N607" s="55"/>
      <c r="O607" s="147"/>
      <c r="P607" s="147"/>
      <c r="Q607" s="147"/>
      <c r="R607" s="55"/>
    </row>
    <row r="608" spans="1:18" s="11" customFormat="1" ht="11.45" customHeight="1">
      <c r="A608" s="190"/>
      <c r="B608" s="227" t="s">
        <v>8</v>
      </c>
      <c r="C608" s="20">
        <v>50</v>
      </c>
      <c r="D608" s="20">
        <v>45</v>
      </c>
      <c r="E608" s="20">
        <v>13</v>
      </c>
      <c r="F608" s="20">
        <v>20</v>
      </c>
      <c r="G608" s="36">
        <v>1</v>
      </c>
      <c r="H608" s="47">
        <f>J542</f>
        <v>65</v>
      </c>
      <c r="I608" s="49"/>
      <c r="J608" s="49"/>
      <c r="M608" s="55"/>
      <c r="N608" s="55"/>
      <c r="O608" s="147"/>
      <c r="P608" s="147"/>
      <c r="Q608" s="147"/>
      <c r="R608" s="55"/>
    </row>
    <row r="609" spans="1:18" s="11" customFormat="1" ht="11.45" customHeight="1">
      <c r="A609" s="190"/>
      <c r="B609" s="227"/>
      <c r="C609" s="25">
        <f t="shared" ref="C609" si="355">C608/H608*100</f>
        <v>76.923076923076934</v>
      </c>
      <c r="D609" s="25">
        <f t="shared" ref="D609" si="356">D608/H608*100</f>
        <v>69.230769230769226</v>
      </c>
      <c r="E609" s="25">
        <f t="shared" ref="E609" si="357">E608/H608*100</f>
        <v>20</v>
      </c>
      <c r="F609" s="25">
        <f t="shared" ref="F609" si="358">F608/H608*100</f>
        <v>30.76923076923077</v>
      </c>
      <c r="G609" s="37">
        <f t="shared" ref="G609" si="359">G608/H608*100</f>
        <v>1.5384615384615385</v>
      </c>
      <c r="H609" s="45"/>
      <c r="I609" s="49"/>
      <c r="J609" s="49"/>
      <c r="M609" s="55"/>
      <c r="N609" s="55"/>
      <c r="O609" s="147"/>
      <c r="P609" s="147"/>
      <c r="Q609" s="147"/>
      <c r="R609" s="55"/>
    </row>
    <row r="610" spans="1:18" s="11" customFormat="1" ht="11.45" customHeight="1">
      <c r="A610" s="190"/>
      <c r="B610" s="228" t="s">
        <v>9</v>
      </c>
      <c r="C610" s="20">
        <v>33</v>
      </c>
      <c r="D610" s="20">
        <v>46</v>
      </c>
      <c r="E610" s="20">
        <v>15</v>
      </c>
      <c r="F610" s="20">
        <v>15</v>
      </c>
      <c r="G610" s="36">
        <v>1</v>
      </c>
      <c r="H610" s="47">
        <f>J544</f>
        <v>69</v>
      </c>
      <c r="I610" s="49"/>
      <c r="J610" s="49"/>
      <c r="M610" s="55"/>
      <c r="N610" s="55"/>
      <c r="O610" s="147"/>
      <c r="P610" s="147"/>
      <c r="Q610" s="147"/>
      <c r="R610" s="55"/>
    </row>
    <row r="611" spans="1:18" s="11" customFormat="1" ht="11.45" customHeight="1">
      <c r="A611" s="190"/>
      <c r="B611" s="229"/>
      <c r="C611" s="25">
        <f t="shared" ref="C611" si="360">C610/H610*100</f>
        <v>47.826086956521742</v>
      </c>
      <c r="D611" s="25">
        <f t="shared" ref="D611" si="361">D610/H610*100</f>
        <v>66.666666666666657</v>
      </c>
      <c r="E611" s="25">
        <f t="shared" ref="E611" si="362">E610/H610*100</f>
        <v>21.739130434782609</v>
      </c>
      <c r="F611" s="25">
        <f t="shared" ref="F611" si="363">F610/H610*100</f>
        <v>21.739130434782609</v>
      </c>
      <c r="G611" s="37">
        <f t="shared" ref="G611" si="364">G610/H610*100</f>
        <v>1.4492753623188406</v>
      </c>
      <c r="H611" s="45"/>
      <c r="I611" s="49"/>
      <c r="J611" s="49"/>
      <c r="M611" s="55"/>
      <c r="N611" s="55"/>
      <c r="O611" s="147"/>
      <c r="P611" s="147"/>
      <c r="Q611" s="147"/>
      <c r="R611" s="55"/>
    </row>
    <row r="612" spans="1:18" s="11" customFormat="1" ht="11.45" customHeight="1">
      <c r="A612" s="190"/>
      <c r="B612" s="227" t="s">
        <v>10</v>
      </c>
      <c r="C612" s="20">
        <v>55</v>
      </c>
      <c r="D612" s="20">
        <v>51</v>
      </c>
      <c r="E612" s="20">
        <v>33</v>
      </c>
      <c r="F612" s="20">
        <v>25</v>
      </c>
      <c r="G612" s="36">
        <v>4</v>
      </c>
      <c r="H612" s="47">
        <f>J546</f>
        <v>92</v>
      </c>
      <c r="I612" s="49"/>
      <c r="J612" s="49"/>
      <c r="M612" s="55"/>
      <c r="N612" s="55"/>
      <c r="O612" s="147"/>
      <c r="P612" s="147"/>
      <c r="Q612" s="147"/>
      <c r="R612" s="55"/>
    </row>
    <row r="613" spans="1:18" s="11" customFormat="1" ht="11.45" customHeight="1">
      <c r="A613" s="190"/>
      <c r="B613" s="227"/>
      <c r="C613" s="25">
        <f t="shared" ref="C613" si="365">C612/H612*100</f>
        <v>59.782608695652172</v>
      </c>
      <c r="D613" s="25">
        <f t="shared" ref="D613" si="366">D612/H612*100</f>
        <v>55.434782608695656</v>
      </c>
      <c r="E613" s="25">
        <f t="shared" ref="E613" si="367">E612/H612*100</f>
        <v>35.869565217391305</v>
      </c>
      <c r="F613" s="25">
        <f t="shared" ref="F613" si="368">F612/H612*100</f>
        <v>27.173913043478258</v>
      </c>
      <c r="G613" s="37">
        <f t="shared" ref="G613" si="369">G612/H612*100</f>
        <v>4.3478260869565215</v>
      </c>
      <c r="H613" s="45"/>
      <c r="I613" s="49"/>
      <c r="J613" s="49"/>
      <c r="M613" s="55"/>
      <c r="N613" s="55"/>
      <c r="O613" s="147"/>
      <c r="P613" s="147"/>
      <c r="Q613" s="147"/>
      <c r="R613" s="55"/>
    </row>
    <row r="614" spans="1:18" s="11" customFormat="1" ht="11.45" customHeight="1">
      <c r="A614" s="190"/>
      <c r="B614" s="228" t="s">
        <v>11</v>
      </c>
      <c r="C614" s="20">
        <f>33+16</f>
        <v>49</v>
      </c>
      <c r="D614" s="20">
        <f>31+19</f>
        <v>50</v>
      </c>
      <c r="E614" s="20">
        <f>16+7</f>
        <v>23</v>
      </c>
      <c r="F614" s="20">
        <f>10+20</f>
        <v>30</v>
      </c>
      <c r="G614" s="36">
        <v>3</v>
      </c>
      <c r="H614" s="47">
        <f>J548</f>
        <v>87</v>
      </c>
      <c r="I614" s="49"/>
      <c r="J614" s="49"/>
      <c r="M614" s="55"/>
      <c r="N614" s="55"/>
      <c r="O614" s="147"/>
      <c r="P614" s="147"/>
      <c r="Q614" s="147"/>
      <c r="R614" s="55"/>
    </row>
    <row r="615" spans="1:18" s="11" customFormat="1" ht="11.45" customHeight="1">
      <c r="A615" s="190"/>
      <c r="B615" s="229"/>
      <c r="C615" s="25">
        <f t="shared" ref="C615" si="370">C614/H614*100</f>
        <v>56.321839080459768</v>
      </c>
      <c r="D615" s="25">
        <f t="shared" ref="D615" si="371">D614/H614*100</f>
        <v>57.47126436781609</v>
      </c>
      <c r="E615" s="25">
        <f t="shared" ref="E615" si="372">E614/H614*100</f>
        <v>26.436781609195403</v>
      </c>
      <c r="F615" s="25">
        <f t="shared" ref="F615" si="373">F614/H614*100</f>
        <v>34.482758620689658</v>
      </c>
      <c r="G615" s="37">
        <f t="shared" ref="G615" si="374">G614/H614*100</f>
        <v>3.4482758620689653</v>
      </c>
      <c r="H615" s="45"/>
      <c r="I615" s="49"/>
      <c r="J615" s="49"/>
      <c r="M615" s="55"/>
      <c r="N615" s="55"/>
      <c r="O615" s="147"/>
      <c r="P615" s="147"/>
      <c r="Q615" s="147"/>
      <c r="R615" s="55"/>
    </row>
    <row r="616" spans="1:18" s="11" customFormat="1" ht="11.45" customHeight="1">
      <c r="A616" s="190"/>
      <c r="B616" s="227" t="s">
        <v>12</v>
      </c>
      <c r="C616" s="20">
        <v>52</v>
      </c>
      <c r="D616" s="20">
        <v>64</v>
      </c>
      <c r="E616" s="20">
        <v>28</v>
      </c>
      <c r="F616" s="20">
        <v>40</v>
      </c>
      <c r="G616" s="36">
        <v>5</v>
      </c>
      <c r="H616" s="47">
        <f>J550</f>
        <v>121</v>
      </c>
      <c r="I616" s="49"/>
      <c r="J616" s="49"/>
      <c r="M616" s="55"/>
      <c r="N616" s="55"/>
      <c r="O616" s="148"/>
      <c r="P616" s="148"/>
      <c r="Q616" s="148"/>
      <c r="R616" s="55"/>
    </row>
    <row r="617" spans="1:18" s="11" customFormat="1" ht="11.45" customHeight="1">
      <c r="A617" s="190"/>
      <c r="B617" s="227"/>
      <c r="C617" s="25">
        <f t="shared" ref="C617" si="375">C616/H616*100</f>
        <v>42.97520661157025</v>
      </c>
      <c r="D617" s="25">
        <f t="shared" ref="D617" si="376">D616/H616*100</f>
        <v>52.892561983471076</v>
      </c>
      <c r="E617" s="25">
        <f t="shared" ref="E617" si="377">E616/H616*100</f>
        <v>23.140495867768596</v>
      </c>
      <c r="F617" s="25">
        <f t="shared" ref="F617" si="378">F616/H616*100</f>
        <v>33.057851239669425</v>
      </c>
      <c r="G617" s="37">
        <f t="shared" ref="G617" si="379">G616/H616*100</f>
        <v>4.1322314049586781</v>
      </c>
      <c r="H617" s="45"/>
      <c r="I617" s="49"/>
      <c r="J617" s="49"/>
      <c r="M617" s="55"/>
      <c r="N617" s="55"/>
      <c r="O617" s="148"/>
      <c r="P617" s="148"/>
      <c r="Q617" s="148"/>
      <c r="R617" s="55"/>
    </row>
    <row r="618" spans="1:18" s="11" customFormat="1" ht="11.45" customHeight="1">
      <c r="A618" s="190"/>
      <c r="B618" s="228" t="s">
        <v>24</v>
      </c>
      <c r="C618" s="20">
        <v>2</v>
      </c>
      <c r="D618" s="20">
        <v>2</v>
      </c>
      <c r="E618" s="20">
        <v>2</v>
      </c>
      <c r="F618" s="20">
        <v>1</v>
      </c>
      <c r="G618" s="36">
        <v>0</v>
      </c>
      <c r="H618" s="47">
        <f>J552</f>
        <v>4</v>
      </c>
      <c r="I618" s="49"/>
      <c r="J618" s="49"/>
      <c r="M618" s="55"/>
      <c r="N618" s="55"/>
      <c r="O618" s="148"/>
      <c r="P618" s="148"/>
      <c r="Q618" s="148"/>
      <c r="R618" s="55"/>
    </row>
    <row r="619" spans="1:18" s="11" customFormat="1" ht="11.45" customHeight="1" thickBot="1">
      <c r="A619" s="191"/>
      <c r="B619" s="230"/>
      <c r="C619" s="33">
        <f t="shared" ref="C619" si="380">C618/H618*100</f>
        <v>50</v>
      </c>
      <c r="D619" s="33">
        <f t="shared" ref="D619" si="381">D618/H618*100</f>
        <v>50</v>
      </c>
      <c r="E619" s="33">
        <f t="shared" ref="E619" si="382">E618/H618*100</f>
        <v>50</v>
      </c>
      <c r="F619" s="33">
        <f t="shared" ref="F619" si="383">F618/H618*100</f>
        <v>25</v>
      </c>
      <c r="G619" s="39">
        <f t="shared" ref="G619" si="384">G618/H618*100</f>
        <v>0</v>
      </c>
      <c r="H619" s="45"/>
      <c r="I619" s="49"/>
      <c r="J619" s="49"/>
      <c r="M619" s="55"/>
      <c r="N619" s="55"/>
      <c r="O619" s="148"/>
      <c r="P619" s="148"/>
      <c r="Q619" s="148"/>
      <c r="R619" s="55"/>
    </row>
    <row r="620" spans="1:18" s="11" customFormat="1" ht="11.45" customHeight="1" thickBot="1">
      <c r="A620" s="211" t="s">
        <v>53</v>
      </c>
      <c r="B620" s="226" t="s">
        <v>23</v>
      </c>
      <c r="C620" s="109">
        <v>30</v>
      </c>
      <c r="D620" s="109">
        <v>31</v>
      </c>
      <c r="E620" s="109">
        <v>10</v>
      </c>
      <c r="F620" s="109">
        <v>12</v>
      </c>
      <c r="G620" s="109">
        <v>1</v>
      </c>
      <c r="H620" s="44">
        <f>J554</f>
        <v>52</v>
      </c>
      <c r="I620" s="49"/>
      <c r="J620" s="49"/>
      <c r="M620" s="55"/>
      <c r="N620" s="55"/>
      <c r="O620" s="148"/>
      <c r="P620" s="148"/>
      <c r="Q620" s="148"/>
      <c r="R620" s="55"/>
    </row>
    <row r="621" spans="1:18" s="11" customFormat="1" ht="11.45" customHeight="1" thickTop="1" thickBot="1">
      <c r="A621" s="212"/>
      <c r="B621" s="227"/>
      <c r="C621" s="25">
        <f t="shared" ref="C621" si="385">C620/H620*100</f>
        <v>57.692307692307686</v>
      </c>
      <c r="D621" s="25">
        <f t="shared" ref="D621" si="386">D620/H620*100</f>
        <v>59.615384615384613</v>
      </c>
      <c r="E621" s="25">
        <f t="shared" ref="E621" si="387">E620/H620*100</f>
        <v>19.230769230769234</v>
      </c>
      <c r="F621" s="25">
        <f t="shared" ref="F621" si="388">F620/H620*100</f>
        <v>23.076923076923077</v>
      </c>
      <c r="G621" s="25">
        <f t="shared" ref="G621" si="389">G620/H620*100</f>
        <v>1.9230769230769231</v>
      </c>
      <c r="H621" s="45"/>
      <c r="I621" s="49"/>
      <c r="J621" s="49"/>
      <c r="M621" s="55"/>
      <c r="N621" s="55"/>
      <c r="O621" s="148"/>
      <c r="P621" s="148"/>
      <c r="Q621" s="148"/>
      <c r="R621" s="55"/>
    </row>
    <row r="622" spans="1:18" s="11" customFormat="1" ht="11.45" customHeight="1" thickTop="1" thickBot="1">
      <c r="A622" s="212"/>
      <c r="B622" s="228" t="s">
        <v>3</v>
      </c>
      <c r="C622" s="20">
        <v>23</v>
      </c>
      <c r="D622" s="20">
        <v>22</v>
      </c>
      <c r="E622" s="20">
        <v>7</v>
      </c>
      <c r="F622" s="20">
        <v>7</v>
      </c>
      <c r="G622" s="20">
        <v>1</v>
      </c>
      <c r="H622" s="47">
        <f>J556</f>
        <v>38</v>
      </c>
      <c r="I622" s="49"/>
      <c r="J622" s="49"/>
      <c r="M622" s="55"/>
      <c r="N622" s="55"/>
      <c r="O622" s="148"/>
      <c r="P622" s="148"/>
      <c r="Q622" s="148"/>
      <c r="R622" s="55"/>
    </row>
    <row r="623" spans="1:18" s="11" customFormat="1" ht="11.45" customHeight="1" thickTop="1" thickBot="1">
      <c r="A623" s="212"/>
      <c r="B623" s="229"/>
      <c r="C623" s="25">
        <f t="shared" ref="C623" si="390">C622/H622*100</f>
        <v>60.526315789473685</v>
      </c>
      <c r="D623" s="25">
        <f t="shared" ref="D623" si="391">D622/H622*100</f>
        <v>57.894736842105267</v>
      </c>
      <c r="E623" s="25">
        <f t="shared" ref="E623" si="392">E622/H622*100</f>
        <v>18.421052631578945</v>
      </c>
      <c r="F623" s="25">
        <f t="shared" ref="F623" si="393">F622/H622*100</f>
        <v>18.421052631578945</v>
      </c>
      <c r="G623" s="25">
        <f t="shared" ref="G623" si="394">G622/H622*100</f>
        <v>2.6315789473684208</v>
      </c>
      <c r="H623" s="45"/>
      <c r="I623" s="49"/>
      <c r="J623" s="49"/>
      <c r="M623" s="55"/>
      <c r="N623" s="55"/>
      <c r="O623" s="148"/>
      <c r="P623" s="148"/>
      <c r="Q623" s="148"/>
      <c r="R623" s="55"/>
    </row>
    <row r="624" spans="1:18" s="11" customFormat="1" ht="11.45" customHeight="1" thickTop="1" thickBot="1">
      <c r="A624" s="212"/>
      <c r="B624" s="227" t="s">
        <v>13</v>
      </c>
      <c r="C624" s="20">
        <v>124</v>
      </c>
      <c r="D624" s="20">
        <v>133</v>
      </c>
      <c r="E624" s="20">
        <v>52</v>
      </c>
      <c r="F624" s="20">
        <v>62</v>
      </c>
      <c r="G624" s="20">
        <v>5</v>
      </c>
      <c r="H624" s="47">
        <f>J558</f>
        <v>202</v>
      </c>
      <c r="I624" s="49"/>
      <c r="J624" s="49"/>
      <c r="M624" s="55"/>
      <c r="N624" s="55"/>
      <c r="O624" s="148"/>
      <c r="P624" s="148"/>
      <c r="Q624" s="148"/>
      <c r="R624" s="55"/>
    </row>
    <row r="625" spans="1:18" s="11" customFormat="1" ht="11.45" customHeight="1" thickTop="1" thickBot="1">
      <c r="A625" s="212"/>
      <c r="B625" s="227"/>
      <c r="C625" s="25">
        <f t="shared" ref="C625" si="395">C624/H624*100</f>
        <v>61.386138613861384</v>
      </c>
      <c r="D625" s="25">
        <f t="shared" ref="D625" si="396">D624/H624*100</f>
        <v>65.841584158415841</v>
      </c>
      <c r="E625" s="25">
        <f t="shared" ref="E625" si="397">E624/H624*100</f>
        <v>25.742574257425744</v>
      </c>
      <c r="F625" s="25">
        <f t="shared" ref="F625" si="398">F624/H624*100</f>
        <v>30.693069306930692</v>
      </c>
      <c r="G625" s="25">
        <f t="shared" ref="G625" si="399">G624/H624*100</f>
        <v>2.4752475247524752</v>
      </c>
      <c r="H625" s="45"/>
      <c r="I625" s="49"/>
      <c r="J625" s="49"/>
      <c r="M625" s="55"/>
      <c r="N625" s="55"/>
      <c r="O625" s="148"/>
      <c r="P625" s="148"/>
      <c r="Q625" s="148"/>
      <c r="R625" s="55"/>
    </row>
    <row r="626" spans="1:18" s="11" customFormat="1" ht="11.45" customHeight="1" thickTop="1" thickBot="1">
      <c r="A626" s="212"/>
      <c r="B626" s="228" t="s">
        <v>14</v>
      </c>
      <c r="C626" s="20">
        <v>31</v>
      </c>
      <c r="D626" s="20">
        <v>31</v>
      </c>
      <c r="E626" s="20">
        <v>10</v>
      </c>
      <c r="F626" s="20">
        <v>17</v>
      </c>
      <c r="G626" s="20">
        <v>4</v>
      </c>
      <c r="H626" s="47">
        <f>J560</f>
        <v>60</v>
      </c>
      <c r="I626" s="49"/>
      <c r="J626" s="49"/>
      <c r="M626" s="55"/>
      <c r="N626" s="55"/>
      <c r="O626" s="148"/>
      <c r="P626" s="148"/>
      <c r="Q626" s="148"/>
      <c r="R626" s="55"/>
    </row>
    <row r="627" spans="1:18" s="11" customFormat="1" ht="11.45" customHeight="1" thickTop="1" thickBot="1">
      <c r="A627" s="212"/>
      <c r="B627" s="229"/>
      <c r="C627" s="25">
        <f t="shared" ref="C627" si="400">C626/H626*100</f>
        <v>51.666666666666671</v>
      </c>
      <c r="D627" s="25">
        <f t="shared" ref="D627" si="401">D626/H626*100</f>
        <v>51.666666666666671</v>
      </c>
      <c r="E627" s="25">
        <f t="shared" ref="E627" si="402">E626/H626*100</f>
        <v>16.666666666666664</v>
      </c>
      <c r="F627" s="25">
        <f t="shared" ref="F627" si="403">F626/H626*100</f>
        <v>28.333333333333332</v>
      </c>
      <c r="G627" s="25">
        <f t="shared" ref="G627" si="404">G626/H626*100</f>
        <v>6.666666666666667</v>
      </c>
      <c r="H627" s="45"/>
      <c r="I627" s="49"/>
      <c r="J627" s="49"/>
      <c r="M627" s="55"/>
      <c r="N627" s="55"/>
      <c r="O627" s="148"/>
      <c r="P627" s="148"/>
      <c r="Q627" s="148"/>
      <c r="R627" s="55"/>
    </row>
    <row r="628" spans="1:18" s="11" customFormat="1" ht="11.45" customHeight="1" thickTop="1" thickBot="1">
      <c r="A628" s="212"/>
      <c r="B628" s="227" t="s">
        <v>25</v>
      </c>
      <c r="C628" s="20">
        <v>4</v>
      </c>
      <c r="D628" s="20">
        <v>7</v>
      </c>
      <c r="E628" s="20">
        <v>5</v>
      </c>
      <c r="F628" s="20">
        <v>7</v>
      </c>
      <c r="G628" s="20">
        <v>1</v>
      </c>
      <c r="H628" s="47">
        <f>J562</f>
        <v>14</v>
      </c>
      <c r="I628" s="49"/>
      <c r="J628" s="49"/>
      <c r="M628" s="55"/>
      <c r="N628" s="55"/>
      <c r="O628" s="148"/>
      <c r="P628" s="148"/>
      <c r="Q628" s="148"/>
      <c r="R628" s="55"/>
    </row>
    <row r="629" spans="1:18" s="11" customFormat="1" ht="11.45" customHeight="1" thickTop="1" thickBot="1">
      <c r="A629" s="212"/>
      <c r="B629" s="227"/>
      <c r="C629" s="25">
        <f t="shared" ref="C629" si="405">C628/H628*100</f>
        <v>28.571428571428569</v>
      </c>
      <c r="D629" s="25">
        <f t="shared" ref="D629" si="406">D628/H628*100</f>
        <v>50</v>
      </c>
      <c r="E629" s="25">
        <f t="shared" ref="E629" si="407">E628/H628*100</f>
        <v>35.714285714285715</v>
      </c>
      <c r="F629" s="25">
        <f t="shared" ref="F629" si="408">F628/H628*100</f>
        <v>50</v>
      </c>
      <c r="G629" s="25">
        <f t="shared" ref="G629" si="409">G628/H628*100</f>
        <v>7.1428571428571423</v>
      </c>
      <c r="H629" s="45"/>
      <c r="I629" s="49"/>
      <c r="J629" s="49"/>
      <c r="M629" s="55"/>
      <c r="N629" s="55"/>
      <c r="O629" s="148"/>
      <c r="P629" s="148"/>
      <c r="Q629" s="148"/>
      <c r="R629" s="55"/>
    </row>
    <row r="630" spans="1:18" ht="11.45" customHeight="1" thickTop="1" thickBot="1">
      <c r="A630" s="212"/>
      <c r="B630" s="228" t="s">
        <v>26</v>
      </c>
      <c r="C630" s="20">
        <v>34</v>
      </c>
      <c r="D630" s="20">
        <v>46</v>
      </c>
      <c r="E630" s="20">
        <v>26</v>
      </c>
      <c r="F630" s="20">
        <v>32</v>
      </c>
      <c r="G630" s="20">
        <v>4</v>
      </c>
      <c r="H630" s="47">
        <f>J564</f>
        <v>86</v>
      </c>
      <c r="I630" s="52"/>
      <c r="J630" s="52"/>
    </row>
    <row r="631" spans="1:18" ht="11.45" customHeight="1" thickTop="1" thickBot="1">
      <c r="A631" s="212"/>
      <c r="B631" s="229"/>
      <c r="C631" s="25">
        <f t="shared" ref="C631" si="410">C630/H630*100</f>
        <v>39.534883720930232</v>
      </c>
      <c r="D631" s="25">
        <f t="shared" ref="D631" si="411">D630/H630*100</f>
        <v>53.488372093023251</v>
      </c>
      <c r="E631" s="25">
        <f t="shared" ref="E631" si="412">E630/H630*100</f>
        <v>30.232558139534881</v>
      </c>
      <c r="F631" s="25">
        <f t="shared" ref="F631" si="413">F630/H630*100</f>
        <v>37.209302325581397</v>
      </c>
      <c r="G631" s="25">
        <f t="shared" ref="G631" si="414">G630/H630*100</f>
        <v>4.6511627906976747</v>
      </c>
      <c r="H631" s="45"/>
      <c r="I631" s="52"/>
      <c r="J631" s="52"/>
    </row>
    <row r="632" spans="1:18" ht="11.45" customHeight="1" thickTop="1" thickBot="1">
      <c r="A632" s="212"/>
      <c r="B632" s="227" t="s">
        <v>0</v>
      </c>
      <c r="C632" s="20">
        <v>5</v>
      </c>
      <c r="D632" s="20">
        <v>7</v>
      </c>
      <c r="E632" s="20">
        <v>6</v>
      </c>
      <c r="F632" s="20">
        <v>1</v>
      </c>
      <c r="G632" s="20">
        <v>1</v>
      </c>
      <c r="H632" s="47">
        <f>J566</f>
        <v>13</v>
      </c>
      <c r="I632" s="52"/>
      <c r="J632" s="52"/>
    </row>
    <row r="633" spans="1:18" ht="11.45" customHeight="1" thickTop="1" thickBot="1">
      <c r="A633" s="212"/>
      <c r="B633" s="227"/>
      <c r="C633" s="25">
        <f t="shared" ref="C633" si="415">C632/H632*100</f>
        <v>38.461538461538467</v>
      </c>
      <c r="D633" s="25">
        <f t="shared" ref="D633" si="416">D632/H632*100</f>
        <v>53.846153846153847</v>
      </c>
      <c r="E633" s="25">
        <f t="shared" ref="E633" si="417">E632/H632*100</f>
        <v>46.153846153846153</v>
      </c>
      <c r="F633" s="25">
        <f t="shared" ref="F633" si="418">F632/H632*100</f>
        <v>7.6923076923076925</v>
      </c>
      <c r="G633" s="25">
        <f t="shared" ref="G633" si="419">G632/H632*100</f>
        <v>7.6923076923076925</v>
      </c>
      <c r="H633" s="45"/>
      <c r="I633" s="52"/>
      <c r="J633" s="52"/>
    </row>
    <row r="634" spans="1:18" ht="11.45" customHeight="1" thickTop="1" thickBot="1">
      <c r="A634" s="212"/>
      <c r="B634" s="228" t="s">
        <v>24</v>
      </c>
      <c r="C634" s="20">
        <v>4</v>
      </c>
      <c r="D634" s="20">
        <v>3</v>
      </c>
      <c r="E634" s="20">
        <v>4</v>
      </c>
      <c r="F634" s="20">
        <v>2</v>
      </c>
      <c r="G634" s="20">
        <v>0</v>
      </c>
      <c r="H634" s="47">
        <f>J568</f>
        <v>7</v>
      </c>
      <c r="I634" s="52"/>
      <c r="J634" s="52"/>
      <c r="O634" s="150"/>
      <c r="P634" s="150"/>
      <c r="Q634" s="150"/>
    </row>
    <row r="635" spans="1:18" ht="11.45" customHeight="1" thickTop="1" thickBot="1">
      <c r="A635" s="213"/>
      <c r="B635" s="230"/>
      <c r="C635" s="25">
        <f t="shared" ref="C635" si="420">C634/H634*100</f>
        <v>57.142857142857139</v>
      </c>
      <c r="D635" s="25">
        <f t="shared" ref="D635" si="421">D634/H634*100</f>
        <v>42.857142857142854</v>
      </c>
      <c r="E635" s="25">
        <f t="shared" ref="E635" si="422">E634/H634*100</f>
        <v>57.142857142857139</v>
      </c>
      <c r="F635" s="25">
        <f t="shared" ref="F635" si="423">F634/H634*100</f>
        <v>28.571428571428569</v>
      </c>
      <c r="G635" s="25">
        <f t="shared" ref="G635" si="424">G634/H634*100</f>
        <v>0</v>
      </c>
      <c r="H635" s="62"/>
      <c r="I635" s="52"/>
      <c r="J635" s="52"/>
      <c r="O635" s="150"/>
      <c r="P635" s="150"/>
      <c r="Q635" s="150"/>
    </row>
    <row r="636" spans="1:18" ht="11.45" customHeight="1">
      <c r="A636" s="189" t="s">
        <v>21</v>
      </c>
      <c r="B636" s="226" t="s">
        <v>27</v>
      </c>
      <c r="C636" s="32">
        <v>20</v>
      </c>
      <c r="D636" s="32">
        <v>20</v>
      </c>
      <c r="E636" s="32">
        <v>13</v>
      </c>
      <c r="F636" s="32">
        <v>10</v>
      </c>
      <c r="G636" s="32">
        <v>2</v>
      </c>
      <c r="H636" s="44">
        <f>J570</f>
        <v>41</v>
      </c>
      <c r="I636" s="52"/>
      <c r="J636" s="52"/>
    </row>
    <row r="637" spans="1:18" ht="11.45" customHeight="1">
      <c r="A637" s="190"/>
      <c r="B637" s="227"/>
      <c r="C637" s="25">
        <f t="shared" ref="C637" si="425">C636/H636*100</f>
        <v>48.780487804878049</v>
      </c>
      <c r="D637" s="25">
        <f t="shared" ref="D637" si="426">D636/H636*100</f>
        <v>48.780487804878049</v>
      </c>
      <c r="E637" s="25">
        <f t="shared" ref="E637" si="427">E636/H636*100</f>
        <v>31.707317073170731</v>
      </c>
      <c r="F637" s="25">
        <f t="shared" ref="F637" si="428">F636/H636*100</f>
        <v>24.390243902439025</v>
      </c>
      <c r="G637" s="25">
        <f t="shared" ref="G637" si="429">G636/H636*100</f>
        <v>4.8780487804878048</v>
      </c>
      <c r="H637" s="45"/>
      <c r="I637" s="52"/>
      <c r="J637" s="52"/>
    </row>
    <row r="638" spans="1:18" ht="11.45" customHeight="1">
      <c r="A638" s="190"/>
      <c r="B638" s="228" t="s">
        <v>28</v>
      </c>
      <c r="C638" s="20">
        <v>32</v>
      </c>
      <c r="D638" s="20">
        <v>32</v>
      </c>
      <c r="E638" s="20">
        <v>12</v>
      </c>
      <c r="F638" s="20">
        <v>19</v>
      </c>
      <c r="G638" s="20">
        <v>3</v>
      </c>
      <c r="H638" s="47">
        <f>J572</f>
        <v>57</v>
      </c>
      <c r="I638" s="52"/>
      <c r="J638" s="52"/>
      <c r="O638" s="6"/>
      <c r="P638" s="6"/>
      <c r="Q638" s="6"/>
    </row>
    <row r="639" spans="1:18" ht="11.45" customHeight="1">
      <c r="A639" s="190"/>
      <c r="B639" s="229"/>
      <c r="C639" s="25">
        <f t="shared" ref="C639" si="430">C638/H638*100</f>
        <v>56.140350877192979</v>
      </c>
      <c r="D639" s="25">
        <f t="shared" ref="D639" si="431">D638/H638*100</f>
        <v>56.140350877192979</v>
      </c>
      <c r="E639" s="25">
        <f t="shared" ref="E639" si="432">E638/H638*100</f>
        <v>21.052631578947366</v>
      </c>
      <c r="F639" s="25">
        <f t="shared" ref="F639" si="433">F638/H638*100</f>
        <v>33.333333333333329</v>
      </c>
      <c r="G639" s="25">
        <f t="shared" ref="G639" si="434">G638/H638*100</f>
        <v>5.2631578947368416</v>
      </c>
      <c r="H639" s="45"/>
      <c r="I639" s="52"/>
      <c r="J639" s="52"/>
      <c r="O639" s="147"/>
      <c r="P639" s="147"/>
      <c r="Q639" s="147"/>
    </row>
    <row r="640" spans="1:18" ht="11.45" customHeight="1">
      <c r="A640" s="190"/>
      <c r="B640" s="227" t="s">
        <v>29</v>
      </c>
      <c r="C640" s="20">
        <v>126</v>
      </c>
      <c r="D640" s="20">
        <v>129</v>
      </c>
      <c r="E640" s="20">
        <v>60</v>
      </c>
      <c r="F640" s="20">
        <v>67</v>
      </c>
      <c r="G640" s="20">
        <v>9</v>
      </c>
      <c r="H640" s="47">
        <f>J574</f>
        <v>222</v>
      </c>
      <c r="I640" s="52"/>
      <c r="J640" s="52"/>
      <c r="O640" s="147"/>
      <c r="P640" s="147"/>
      <c r="Q640" s="147"/>
    </row>
    <row r="641" spans="1:18" ht="11.45" customHeight="1">
      <c r="A641" s="190"/>
      <c r="B641" s="227"/>
      <c r="C641" s="25">
        <f t="shared" ref="C641" si="435">C640/H640*100</f>
        <v>56.756756756756758</v>
      </c>
      <c r="D641" s="25">
        <f t="shared" ref="D641" si="436">D640/H640*100</f>
        <v>58.108108108108105</v>
      </c>
      <c r="E641" s="25">
        <f t="shared" ref="E641" si="437">E640/H640*100</f>
        <v>27.027027027027028</v>
      </c>
      <c r="F641" s="25">
        <f t="shared" ref="F641" si="438">F640/H640*100</f>
        <v>30.180180180180184</v>
      </c>
      <c r="G641" s="25">
        <f t="shared" ref="G641" si="439">G640/H640*100</f>
        <v>4.0540540540540544</v>
      </c>
      <c r="H641" s="45"/>
      <c r="I641" s="52"/>
      <c r="J641" s="52"/>
      <c r="O641" s="147"/>
      <c r="P641" s="147"/>
      <c r="Q641" s="147"/>
    </row>
    <row r="642" spans="1:18" ht="11.45" customHeight="1">
      <c r="A642" s="190"/>
      <c r="B642" s="228" t="s">
        <v>30</v>
      </c>
      <c r="C642" s="20">
        <v>62</v>
      </c>
      <c r="D642" s="20">
        <v>80</v>
      </c>
      <c r="E642" s="20">
        <v>26</v>
      </c>
      <c r="F642" s="20">
        <v>31</v>
      </c>
      <c r="G642" s="20">
        <v>2</v>
      </c>
      <c r="H642" s="47">
        <f>J576</f>
        <v>116</v>
      </c>
      <c r="I642" s="52"/>
      <c r="J642" s="52"/>
      <c r="O642" s="147"/>
      <c r="P642" s="147"/>
      <c r="Q642" s="147"/>
    </row>
    <row r="643" spans="1:18" ht="11.45" customHeight="1">
      <c r="A643" s="190"/>
      <c r="B643" s="229"/>
      <c r="C643" s="25">
        <f t="shared" ref="C643" si="440">C642/H642*100</f>
        <v>53.448275862068961</v>
      </c>
      <c r="D643" s="25">
        <f t="shared" ref="D643" si="441">D642/H642*100</f>
        <v>68.965517241379317</v>
      </c>
      <c r="E643" s="25">
        <f t="shared" ref="E643" si="442">E642/H642*100</f>
        <v>22.413793103448278</v>
      </c>
      <c r="F643" s="25">
        <f t="shared" ref="F643" si="443">F642/H642*100</f>
        <v>26.72413793103448</v>
      </c>
      <c r="G643" s="25">
        <f t="shared" ref="G643" si="444">G642/H642*100</f>
        <v>1.7241379310344827</v>
      </c>
      <c r="H643" s="45"/>
      <c r="I643" s="52"/>
      <c r="J643" s="52"/>
      <c r="O643" s="147"/>
      <c r="P643" s="147"/>
      <c r="Q643" s="147"/>
    </row>
    <row r="644" spans="1:18" ht="11.45" customHeight="1">
      <c r="A644" s="190"/>
      <c r="B644" s="228" t="s">
        <v>42</v>
      </c>
      <c r="C644" s="20">
        <v>12</v>
      </c>
      <c r="D644" s="20">
        <v>16</v>
      </c>
      <c r="E644" s="20">
        <v>6</v>
      </c>
      <c r="F644" s="20">
        <v>10</v>
      </c>
      <c r="G644" s="20">
        <v>1</v>
      </c>
      <c r="H644" s="47">
        <f>J578</f>
        <v>29</v>
      </c>
      <c r="I644" s="52"/>
      <c r="J644" s="52"/>
      <c r="O644" s="147"/>
      <c r="P644" s="147"/>
      <c r="Q644" s="147"/>
    </row>
    <row r="645" spans="1:18" ht="11.45" customHeight="1">
      <c r="A645" s="190"/>
      <c r="B645" s="229"/>
      <c r="C645" s="25">
        <f t="shared" ref="C645" si="445">C644/H644*100</f>
        <v>41.379310344827587</v>
      </c>
      <c r="D645" s="25">
        <f t="shared" ref="D645" si="446">D644/H644*100</f>
        <v>55.172413793103445</v>
      </c>
      <c r="E645" s="25">
        <f t="shared" ref="E645" si="447">E644/H644*100</f>
        <v>20.689655172413794</v>
      </c>
      <c r="F645" s="25">
        <f t="shared" ref="F645" si="448">F644/H644*100</f>
        <v>34.482758620689658</v>
      </c>
      <c r="G645" s="25">
        <f t="shared" ref="G645" si="449">G644/H644*100</f>
        <v>3.4482758620689653</v>
      </c>
      <c r="H645" s="45"/>
      <c r="I645" s="52"/>
      <c r="J645" s="52"/>
      <c r="O645" s="147"/>
      <c r="P645" s="147"/>
      <c r="Q645" s="147"/>
    </row>
    <row r="646" spans="1:18" ht="11.45" customHeight="1">
      <c r="A646" s="190"/>
      <c r="B646" s="227" t="s">
        <v>24</v>
      </c>
      <c r="C646" s="20">
        <v>3</v>
      </c>
      <c r="D646" s="20">
        <v>3</v>
      </c>
      <c r="E646" s="20">
        <v>3</v>
      </c>
      <c r="F646" s="20">
        <v>3</v>
      </c>
      <c r="G646" s="20">
        <v>0</v>
      </c>
      <c r="H646" s="47">
        <f>J580</f>
        <v>7</v>
      </c>
      <c r="I646" s="52"/>
      <c r="J646" s="52"/>
      <c r="O646" s="147"/>
      <c r="P646" s="147"/>
      <c r="Q646" s="147"/>
    </row>
    <row r="647" spans="1:18" ht="11.45" customHeight="1" thickBot="1">
      <c r="A647" s="191"/>
      <c r="B647" s="230"/>
      <c r="C647" s="33">
        <f t="shared" ref="C647" si="450">C646/H646*100</f>
        <v>42.857142857142854</v>
      </c>
      <c r="D647" s="33">
        <f t="shared" ref="D647" si="451">D646/H646*100</f>
        <v>42.857142857142854</v>
      </c>
      <c r="E647" s="33">
        <f t="shared" ref="E647" si="452">E646/H646*100</f>
        <v>42.857142857142854</v>
      </c>
      <c r="F647" s="33">
        <f t="shared" ref="F647" si="453">F646/H646*100</f>
        <v>42.857142857142854</v>
      </c>
      <c r="G647" s="33">
        <f t="shared" ref="G647" si="454">G646/H646*100</f>
        <v>0</v>
      </c>
      <c r="H647" s="51"/>
      <c r="I647" s="52"/>
      <c r="J647" s="52"/>
      <c r="O647" s="147"/>
      <c r="P647" s="147"/>
      <c r="Q647" s="147"/>
    </row>
    <row r="648" spans="1:18" ht="4.5" customHeight="1">
      <c r="A648" s="40"/>
      <c r="B648" s="41"/>
      <c r="C648" s="97"/>
      <c r="D648" s="97"/>
      <c r="E648" s="97"/>
      <c r="F648" s="97"/>
      <c r="G648" s="97"/>
      <c r="H648" s="42"/>
      <c r="I648" s="52"/>
      <c r="J648" s="52"/>
      <c r="O648" s="147"/>
      <c r="P648" s="147"/>
      <c r="Q648" s="147"/>
    </row>
    <row r="649" spans="1:18">
      <c r="A649" s="40"/>
      <c r="B649" s="234" t="s">
        <v>271</v>
      </c>
      <c r="C649" s="234"/>
      <c r="D649" s="234"/>
      <c r="E649" s="234"/>
      <c r="F649" s="234"/>
      <c r="G649" s="234"/>
      <c r="H649" s="234"/>
      <c r="I649" s="234"/>
      <c r="J649" s="234"/>
      <c r="K649" s="234"/>
      <c r="L649" s="234"/>
      <c r="O649" s="147"/>
      <c r="P649" s="147"/>
      <c r="Q649" s="147"/>
    </row>
    <row r="650" spans="1:18" ht="11.45" customHeight="1">
      <c r="A650" s="40"/>
      <c r="B650" s="234"/>
      <c r="C650" s="234"/>
      <c r="D650" s="234"/>
      <c r="E650" s="234"/>
      <c r="F650" s="234"/>
      <c r="G650" s="234"/>
      <c r="H650" s="234"/>
      <c r="I650" s="234"/>
      <c r="J650" s="234"/>
      <c r="K650" s="234"/>
      <c r="L650" s="234"/>
      <c r="O650" s="147"/>
      <c r="P650" s="147"/>
      <c r="Q650" s="147"/>
    </row>
    <row r="651" spans="1:18" ht="11.45" customHeight="1">
      <c r="A651" s="40"/>
      <c r="B651" s="41"/>
      <c r="C651" s="97"/>
      <c r="D651" s="97"/>
      <c r="E651" s="97"/>
      <c r="F651" s="97"/>
      <c r="G651" s="97"/>
      <c r="H651" s="42"/>
      <c r="I651" s="52"/>
      <c r="J651" s="52"/>
      <c r="O651" s="147"/>
      <c r="P651" s="147"/>
      <c r="Q651" s="147"/>
    </row>
    <row r="652" spans="1:18" ht="15" customHeight="1">
      <c r="A652" s="231" t="s">
        <v>234</v>
      </c>
      <c r="B652" s="231"/>
      <c r="C652" s="231"/>
      <c r="D652" s="231"/>
      <c r="E652" s="231"/>
      <c r="F652" s="231"/>
      <c r="G652" s="231"/>
      <c r="H652" s="231"/>
      <c r="I652" s="231"/>
      <c r="J652" s="231"/>
      <c r="K652" s="231"/>
      <c r="L652" s="231"/>
      <c r="O652" s="147"/>
      <c r="P652" s="147"/>
      <c r="Q652" s="147"/>
    </row>
    <row r="653" spans="1:18" s="3" customFormat="1" ht="24" customHeight="1" thickBot="1">
      <c r="A653" s="196" t="s">
        <v>124</v>
      </c>
      <c r="B653" s="196"/>
      <c r="C653" s="196"/>
      <c r="D653" s="196"/>
      <c r="E653" s="196"/>
      <c r="F653" s="196"/>
      <c r="G653" s="196"/>
      <c r="H653" s="196"/>
      <c r="I653" s="196"/>
      <c r="J653" s="196"/>
      <c r="K653" s="196"/>
      <c r="L653" s="196"/>
      <c r="M653" s="1"/>
      <c r="N653" s="1"/>
      <c r="O653" s="147"/>
      <c r="P653" s="147"/>
      <c r="Q653" s="147"/>
      <c r="R653" s="1"/>
    </row>
    <row r="654" spans="1:18" s="1" customFormat="1" ht="10.15" customHeight="1">
      <c r="A654" s="203"/>
      <c r="B654" s="204"/>
      <c r="C654" s="99">
        <v>1</v>
      </c>
      <c r="D654" s="99">
        <v>2</v>
      </c>
      <c r="E654" s="99">
        <v>3</v>
      </c>
      <c r="F654" s="99">
        <v>4</v>
      </c>
      <c r="G654" s="99">
        <v>5</v>
      </c>
      <c r="H654" s="102">
        <v>6</v>
      </c>
      <c r="I654" s="232" t="s">
        <v>151</v>
      </c>
      <c r="O654" s="147"/>
      <c r="P654" s="147"/>
      <c r="Q654" s="147"/>
    </row>
    <row r="655" spans="1:18" s="6" customFormat="1" ht="77.25" customHeight="1" thickBot="1">
      <c r="A655" s="209" t="s">
        <v>33</v>
      </c>
      <c r="B655" s="210"/>
      <c r="C655" s="140" t="s">
        <v>58</v>
      </c>
      <c r="D655" s="119" t="s">
        <v>262</v>
      </c>
      <c r="E655" s="140" t="s">
        <v>59</v>
      </c>
      <c r="F655" s="119" t="s">
        <v>261</v>
      </c>
      <c r="G655" s="140" t="s">
        <v>60</v>
      </c>
      <c r="H655" s="140" t="s">
        <v>112</v>
      </c>
      <c r="I655" s="233"/>
      <c r="O655" s="147"/>
      <c r="P655" s="147"/>
      <c r="Q655" s="147"/>
    </row>
    <row r="656" spans="1:18" s="11" customFormat="1" ht="11.25" customHeight="1">
      <c r="A656" s="199" t="s">
        <v>22</v>
      </c>
      <c r="B656" s="200"/>
      <c r="C656" s="7">
        <v>94</v>
      </c>
      <c r="D656" s="7">
        <v>130</v>
      </c>
      <c r="E656" s="7">
        <v>82</v>
      </c>
      <c r="F656" s="7">
        <v>137</v>
      </c>
      <c r="G656" s="7">
        <v>202</v>
      </c>
      <c r="H656" s="7">
        <v>50</v>
      </c>
      <c r="I656" s="44">
        <f>L522</f>
        <v>465</v>
      </c>
      <c r="M656" s="55"/>
      <c r="N656" s="55"/>
      <c r="O656" s="147"/>
      <c r="P656" s="147"/>
      <c r="Q656" s="147"/>
      <c r="R656" s="55"/>
    </row>
    <row r="657" spans="1:18" s="11" customFormat="1" ht="11.25" customHeight="1" thickBot="1">
      <c r="A657" s="201"/>
      <c r="B657" s="202"/>
      <c r="C657" s="12">
        <f>C656/I656*100</f>
        <v>20.21505376344086</v>
      </c>
      <c r="D657" s="12">
        <f>D656/I656*100</f>
        <v>27.956989247311824</v>
      </c>
      <c r="E657" s="12">
        <f>E656/I656*100</f>
        <v>17.634408602150536</v>
      </c>
      <c r="F657" s="12">
        <f>F656/I656*100</f>
        <v>29.462365591397848</v>
      </c>
      <c r="G657" s="12">
        <f>G656/I656*100</f>
        <v>43.44086021505376</v>
      </c>
      <c r="H657" s="12">
        <f>H656/I656*100</f>
        <v>10.75268817204301</v>
      </c>
      <c r="I657" s="51"/>
      <c r="M657" s="55"/>
      <c r="N657" s="55"/>
      <c r="O657" s="147"/>
      <c r="P657" s="147"/>
      <c r="Q657" s="147"/>
      <c r="R657" s="55"/>
    </row>
    <row r="658" spans="1:18" s="11" customFormat="1" ht="11.45" customHeight="1">
      <c r="A658" s="189" t="s">
        <v>48</v>
      </c>
      <c r="B658" s="226" t="s">
        <v>19</v>
      </c>
      <c r="C658" s="20">
        <v>71</v>
      </c>
      <c r="D658" s="20">
        <v>106</v>
      </c>
      <c r="E658" s="20">
        <v>61</v>
      </c>
      <c r="F658" s="20">
        <v>103</v>
      </c>
      <c r="G658" s="20">
        <v>132</v>
      </c>
      <c r="H658" s="20">
        <v>36</v>
      </c>
      <c r="I658" s="44">
        <f>L524</f>
        <v>330</v>
      </c>
      <c r="M658" s="55"/>
      <c r="N658" s="55"/>
      <c r="O658" s="147"/>
      <c r="P658" s="147"/>
      <c r="Q658" s="147"/>
      <c r="R658" s="55"/>
    </row>
    <row r="659" spans="1:18" s="11" customFormat="1" ht="11.45" customHeight="1">
      <c r="A659" s="190"/>
      <c r="B659" s="227"/>
      <c r="C659" s="46">
        <f>C658/I658*100</f>
        <v>21.515151515151516</v>
      </c>
      <c r="D659" s="25">
        <f>D658/I658*100</f>
        <v>32.121212121212125</v>
      </c>
      <c r="E659" s="25">
        <f>E658/I658*100</f>
        <v>18.484848484848484</v>
      </c>
      <c r="F659" s="25">
        <f>F658/I658*100</f>
        <v>31.212121212121215</v>
      </c>
      <c r="G659" s="25">
        <f>G658/I658*100</f>
        <v>40</v>
      </c>
      <c r="H659" s="25">
        <f>H658/I658*100</f>
        <v>10.909090909090908</v>
      </c>
      <c r="I659" s="45"/>
      <c r="M659" s="55"/>
      <c r="N659" s="55"/>
      <c r="O659" s="147"/>
      <c r="P659" s="147"/>
      <c r="Q659" s="147"/>
      <c r="R659" s="55"/>
    </row>
    <row r="660" spans="1:18" s="11" customFormat="1" ht="11.45" customHeight="1">
      <c r="A660" s="190"/>
      <c r="B660" s="228" t="s">
        <v>20</v>
      </c>
      <c r="C660" s="20">
        <v>12</v>
      </c>
      <c r="D660" s="20">
        <v>13</v>
      </c>
      <c r="E660" s="20">
        <v>12</v>
      </c>
      <c r="F660" s="20">
        <v>21</v>
      </c>
      <c r="G660" s="20">
        <v>46</v>
      </c>
      <c r="H660" s="20">
        <v>8</v>
      </c>
      <c r="I660" s="47">
        <f>L526</f>
        <v>87</v>
      </c>
      <c r="M660" s="55"/>
      <c r="N660" s="55"/>
      <c r="O660" s="147"/>
      <c r="P660" s="147"/>
      <c r="Q660" s="147"/>
      <c r="R660" s="55"/>
    </row>
    <row r="661" spans="1:18" s="11" customFormat="1" ht="11.45" customHeight="1">
      <c r="A661" s="190"/>
      <c r="B661" s="229"/>
      <c r="C661" s="29">
        <f>C660/I660*100</f>
        <v>13.793103448275861</v>
      </c>
      <c r="D661" s="29">
        <f>D660/I660*100</f>
        <v>14.942528735632186</v>
      </c>
      <c r="E661" s="29">
        <f>E660/I660*100</f>
        <v>13.793103448275861</v>
      </c>
      <c r="F661" s="29">
        <f>F660/I660*100</f>
        <v>24.137931034482758</v>
      </c>
      <c r="G661" s="29">
        <f>G660/I660*100</f>
        <v>52.873563218390807</v>
      </c>
      <c r="H661" s="29">
        <f>H660/I660*100</f>
        <v>9.1954022988505741</v>
      </c>
      <c r="I661" s="45"/>
      <c r="M661" s="55"/>
      <c r="N661" s="55"/>
      <c r="O661" s="147"/>
      <c r="P661" s="147"/>
      <c r="Q661" s="147"/>
      <c r="R661" s="55"/>
    </row>
    <row r="662" spans="1:18" s="11" customFormat="1" ht="11.45" customHeight="1">
      <c r="A662" s="190"/>
      <c r="B662" s="227" t="s">
        <v>49</v>
      </c>
      <c r="C662" s="20">
        <v>8</v>
      </c>
      <c r="D662" s="20">
        <v>9</v>
      </c>
      <c r="E662" s="20">
        <v>8</v>
      </c>
      <c r="F662" s="20">
        <v>10</v>
      </c>
      <c r="G662" s="20">
        <v>17</v>
      </c>
      <c r="H662" s="20">
        <v>5</v>
      </c>
      <c r="I662" s="47">
        <f>L528</f>
        <v>34</v>
      </c>
      <c r="M662" s="55"/>
      <c r="N662" s="55"/>
      <c r="O662" s="147"/>
      <c r="P662" s="147"/>
      <c r="Q662" s="147"/>
      <c r="R662" s="55"/>
    </row>
    <row r="663" spans="1:18" s="11" customFormat="1" ht="11.45" customHeight="1">
      <c r="A663" s="190"/>
      <c r="B663" s="227"/>
      <c r="C663" s="29">
        <f t="shared" ref="C663" si="455">C662/I662*100</f>
        <v>23.52941176470588</v>
      </c>
      <c r="D663" s="29">
        <f t="shared" ref="D663" si="456">D662/I662*100</f>
        <v>26.47058823529412</v>
      </c>
      <c r="E663" s="29">
        <f t="shared" ref="E663" si="457">E662/I662*100</f>
        <v>23.52941176470588</v>
      </c>
      <c r="F663" s="29">
        <f t="shared" ref="F663" si="458">F662/I662*100</f>
        <v>29.411764705882355</v>
      </c>
      <c r="G663" s="29">
        <f t="shared" ref="G663" si="459">G662/I662*100</f>
        <v>50</v>
      </c>
      <c r="H663" s="29">
        <f t="shared" ref="H663" si="460">H662/I662*100</f>
        <v>14.705882352941178</v>
      </c>
      <c r="I663" s="45"/>
      <c r="M663" s="55"/>
      <c r="N663" s="55"/>
      <c r="O663" s="147"/>
      <c r="P663" s="147"/>
      <c r="Q663" s="147"/>
      <c r="R663" s="55"/>
    </row>
    <row r="664" spans="1:18" s="11" customFormat="1" ht="11.45" customHeight="1">
      <c r="A664" s="190"/>
      <c r="B664" s="228" t="s">
        <v>50</v>
      </c>
      <c r="C664" s="20">
        <v>3</v>
      </c>
      <c r="D664" s="20">
        <v>2</v>
      </c>
      <c r="E664" s="20">
        <v>1</v>
      </c>
      <c r="F664" s="20">
        <v>3</v>
      </c>
      <c r="G664" s="20">
        <v>7</v>
      </c>
      <c r="H664" s="36">
        <v>1</v>
      </c>
      <c r="I664" s="47">
        <f>L530</f>
        <v>14</v>
      </c>
      <c r="M664" s="55"/>
      <c r="N664" s="55"/>
      <c r="O664" s="147"/>
      <c r="P664" s="147"/>
      <c r="Q664" s="147"/>
      <c r="R664" s="55"/>
    </row>
    <row r="665" spans="1:18" s="11" customFormat="1" ht="11.45" customHeight="1" thickBot="1">
      <c r="A665" s="190"/>
      <c r="B665" s="229"/>
      <c r="C665" s="33">
        <f t="shared" ref="C665" si="461">C664/I664*100</f>
        <v>21.428571428571427</v>
      </c>
      <c r="D665" s="33">
        <f t="shared" ref="D665" si="462">D664/I664*100</f>
        <v>14.285714285714285</v>
      </c>
      <c r="E665" s="33">
        <f t="shared" ref="E665" si="463">E664/I664*100</f>
        <v>7.1428571428571423</v>
      </c>
      <c r="F665" s="33">
        <f t="shared" ref="F665" si="464">F664/I664*100</f>
        <v>21.428571428571427</v>
      </c>
      <c r="G665" s="33">
        <f t="shared" ref="G665" si="465">G664/I664*100</f>
        <v>50</v>
      </c>
      <c r="H665" s="39">
        <f t="shared" ref="H665" si="466">H664/I664*100</f>
        <v>7.1428571428571423</v>
      </c>
      <c r="I665" s="51"/>
      <c r="M665" s="55"/>
      <c r="N665" s="55"/>
      <c r="O665" s="147"/>
      <c r="P665" s="147"/>
      <c r="Q665" s="147"/>
      <c r="R665" s="55"/>
    </row>
    <row r="666" spans="1:18" s="11" customFormat="1" ht="11.45" customHeight="1">
      <c r="A666" s="189" t="s">
        <v>51</v>
      </c>
      <c r="B666" s="226" t="s">
        <v>1</v>
      </c>
      <c r="C666" s="20">
        <v>53</v>
      </c>
      <c r="D666" s="20">
        <v>63</v>
      </c>
      <c r="E666" s="20">
        <v>46</v>
      </c>
      <c r="F666" s="20">
        <v>65</v>
      </c>
      <c r="G666" s="20">
        <v>99</v>
      </c>
      <c r="H666" s="20">
        <v>33</v>
      </c>
      <c r="I666" s="44">
        <f>L532</f>
        <v>240</v>
      </c>
      <c r="M666" s="55"/>
      <c r="N666" s="55"/>
      <c r="O666" s="147"/>
      <c r="P666" s="147"/>
      <c r="Q666" s="147"/>
      <c r="R666" s="55"/>
    </row>
    <row r="667" spans="1:18" s="11" customFormat="1" ht="11.45" customHeight="1">
      <c r="A667" s="190"/>
      <c r="B667" s="229"/>
      <c r="C667" s="46">
        <f>C666/I666*100</f>
        <v>22.083333333333332</v>
      </c>
      <c r="D667" s="25">
        <f>D666/I666*100</f>
        <v>26.25</v>
      </c>
      <c r="E667" s="25">
        <f>E666/I666*100</f>
        <v>19.166666666666668</v>
      </c>
      <c r="F667" s="25">
        <f>F666/I666*100</f>
        <v>27.083333333333332</v>
      </c>
      <c r="G667" s="25">
        <f>G666/I666*100</f>
        <v>41.25</v>
      </c>
      <c r="H667" s="25">
        <f>H666/I666*100</f>
        <v>13.750000000000002</v>
      </c>
      <c r="I667" s="45"/>
      <c r="M667" s="55"/>
      <c r="N667" s="55"/>
      <c r="O667" s="147"/>
      <c r="P667" s="147"/>
      <c r="Q667" s="147"/>
      <c r="R667" s="55"/>
    </row>
    <row r="668" spans="1:18" s="11" customFormat="1" ht="11.45" customHeight="1">
      <c r="A668" s="190"/>
      <c r="B668" s="227" t="s">
        <v>2</v>
      </c>
      <c r="C668" s="20">
        <v>39</v>
      </c>
      <c r="D668" s="20">
        <v>67</v>
      </c>
      <c r="E668" s="20">
        <v>35</v>
      </c>
      <c r="F668" s="20">
        <v>72</v>
      </c>
      <c r="G668" s="20">
        <v>103</v>
      </c>
      <c r="H668" s="20">
        <v>17</v>
      </c>
      <c r="I668" s="47">
        <f>L534</f>
        <v>223</v>
      </c>
      <c r="M668" s="55"/>
      <c r="N668" s="55"/>
      <c r="O668" s="147"/>
      <c r="P668" s="147"/>
      <c r="Q668" s="147"/>
      <c r="R668" s="55"/>
    </row>
    <row r="669" spans="1:18" s="11" customFormat="1" ht="11.45" customHeight="1">
      <c r="A669" s="190"/>
      <c r="B669" s="227"/>
      <c r="C669" s="29">
        <f>C668/I668*100</f>
        <v>17.488789237668161</v>
      </c>
      <c r="D669" s="29">
        <f>D668/I668*100</f>
        <v>30.044843049327351</v>
      </c>
      <c r="E669" s="29">
        <f>E668/I668*100</f>
        <v>15.695067264573993</v>
      </c>
      <c r="F669" s="29">
        <f>F668/I668*100</f>
        <v>32.286995515695068</v>
      </c>
      <c r="G669" s="29">
        <f>G668/I668*100</f>
        <v>46.188340807174889</v>
      </c>
      <c r="H669" s="29">
        <f>H668/I668*100</f>
        <v>7.623318385650224</v>
      </c>
      <c r="I669" s="45"/>
      <c r="M669" s="55"/>
      <c r="N669" s="55"/>
      <c r="O669" s="147"/>
      <c r="P669" s="147"/>
      <c r="Q669" s="147"/>
      <c r="R669" s="55"/>
    </row>
    <row r="670" spans="1:18" s="11" customFormat="1" ht="11.45" customHeight="1">
      <c r="A670" s="190"/>
      <c r="B670" s="228" t="s">
        <v>5</v>
      </c>
      <c r="C670" s="20">
        <v>2</v>
      </c>
      <c r="D670" s="20">
        <v>0</v>
      </c>
      <c r="E670" s="20">
        <v>1</v>
      </c>
      <c r="F670" s="20">
        <v>0</v>
      </c>
      <c r="G670" s="20">
        <v>0</v>
      </c>
      <c r="H670" s="20">
        <v>0</v>
      </c>
      <c r="I670" s="47">
        <f>L536</f>
        <v>2</v>
      </c>
      <c r="M670" s="55"/>
      <c r="N670" s="55"/>
      <c r="O670" s="147"/>
      <c r="P670" s="147"/>
      <c r="Q670" s="147"/>
      <c r="R670" s="55"/>
    </row>
    <row r="671" spans="1:18" s="11" customFormat="1" ht="11.45" customHeight="1" thickBot="1">
      <c r="A671" s="191"/>
      <c r="B671" s="230"/>
      <c r="C671" s="50">
        <f>C670/I670*100</f>
        <v>100</v>
      </c>
      <c r="D671" s="50">
        <f t="shared" ref="D671" si="467">D670/I670*100</f>
        <v>0</v>
      </c>
      <c r="E671" s="50">
        <f t="shared" ref="E671" si="468">E670/I670*100</f>
        <v>50</v>
      </c>
      <c r="F671" s="50">
        <f t="shared" ref="F671" si="469">F670/I670*100</f>
        <v>0</v>
      </c>
      <c r="G671" s="50">
        <f t="shared" ref="G671" si="470">G670/I670*100</f>
        <v>0</v>
      </c>
      <c r="H671" s="64">
        <f t="shared" ref="H671" si="471">H670/I670*100</f>
        <v>0</v>
      </c>
      <c r="I671" s="51"/>
      <c r="M671" s="55"/>
      <c r="N671" s="55"/>
      <c r="O671" s="147"/>
      <c r="P671" s="147"/>
      <c r="Q671" s="147"/>
      <c r="R671" s="55"/>
    </row>
    <row r="672" spans="1:18" s="11" customFormat="1" ht="11.45" customHeight="1">
      <c r="A672" s="189" t="s">
        <v>52</v>
      </c>
      <c r="B672" s="226" t="s">
        <v>6</v>
      </c>
      <c r="C672" s="109">
        <v>4</v>
      </c>
      <c r="D672" s="109">
        <v>5</v>
      </c>
      <c r="E672" s="109">
        <v>3</v>
      </c>
      <c r="F672" s="109">
        <v>1</v>
      </c>
      <c r="G672" s="109">
        <v>2</v>
      </c>
      <c r="H672" s="109">
        <v>3</v>
      </c>
      <c r="I672" s="44">
        <f>L538</f>
        <v>16</v>
      </c>
      <c r="M672" s="55"/>
      <c r="N672" s="55"/>
      <c r="O672" s="147"/>
      <c r="P672" s="147"/>
      <c r="Q672" s="147"/>
      <c r="R672" s="55"/>
    </row>
    <row r="673" spans="1:18" s="11" customFormat="1" ht="11.45" customHeight="1">
      <c r="A673" s="190"/>
      <c r="B673" s="227"/>
      <c r="C673" s="46">
        <f>C672/I672*100</f>
        <v>25</v>
      </c>
      <c r="D673" s="25">
        <f>D672/I672*100</f>
        <v>31.25</v>
      </c>
      <c r="E673" s="25">
        <f>E672/I672*100</f>
        <v>18.75</v>
      </c>
      <c r="F673" s="25">
        <f>F672/I672*100</f>
        <v>6.25</v>
      </c>
      <c r="G673" s="25">
        <f>G672/I672*100</f>
        <v>12.5</v>
      </c>
      <c r="H673" s="25">
        <f>H672/I672*100</f>
        <v>18.75</v>
      </c>
      <c r="I673" s="45"/>
      <c r="M673" s="55"/>
      <c r="N673" s="55"/>
      <c r="O673" s="147"/>
      <c r="P673" s="147"/>
      <c r="Q673" s="147"/>
      <c r="R673" s="55"/>
    </row>
    <row r="674" spans="1:18" s="11" customFormat="1" ht="11.45" customHeight="1">
      <c r="A674" s="190"/>
      <c r="B674" s="228" t="s">
        <v>7</v>
      </c>
      <c r="C674" s="20">
        <v>13</v>
      </c>
      <c r="D674" s="20">
        <v>12</v>
      </c>
      <c r="E674" s="20">
        <v>11</v>
      </c>
      <c r="F674" s="20">
        <v>18</v>
      </c>
      <c r="G674" s="20">
        <v>24</v>
      </c>
      <c r="H674" s="20">
        <v>7</v>
      </c>
      <c r="I674" s="47">
        <f>L540</f>
        <v>48</v>
      </c>
      <c r="M674" s="55"/>
      <c r="N674" s="55"/>
      <c r="O674" s="147"/>
      <c r="P674" s="147"/>
      <c r="Q674" s="147"/>
      <c r="R674" s="55"/>
    </row>
    <row r="675" spans="1:18" s="11" customFormat="1" ht="11.45" customHeight="1">
      <c r="A675" s="190"/>
      <c r="B675" s="229"/>
      <c r="C675" s="29">
        <f>C674/I674*100</f>
        <v>27.083333333333332</v>
      </c>
      <c r="D675" s="29">
        <f>D674/I674*100</f>
        <v>25</v>
      </c>
      <c r="E675" s="29">
        <f>E674/I674*100</f>
        <v>22.916666666666664</v>
      </c>
      <c r="F675" s="29">
        <f>F674/I674*100</f>
        <v>37.5</v>
      </c>
      <c r="G675" s="29">
        <f>G674/I674*100</f>
        <v>50</v>
      </c>
      <c r="H675" s="29">
        <f>H674/I674*100</f>
        <v>14.583333333333334</v>
      </c>
      <c r="I675" s="45"/>
      <c r="M675" s="55"/>
      <c r="N675" s="55"/>
      <c r="O675" s="147"/>
      <c r="P675" s="147"/>
      <c r="Q675" s="147"/>
      <c r="R675" s="55"/>
    </row>
    <row r="676" spans="1:18" s="11" customFormat="1" ht="11.45" customHeight="1">
      <c r="A676" s="190"/>
      <c r="B676" s="227" t="s">
        <v>8</v>
      </c>
      <c r="C676" s="20">
        <v>22</v>
      </c>
      <c r="D676" s="20">
        <v>20</v>
      </c>
      <c r="E676" s="20">
        <v>17</v>
      </c>
      <c r="F676" s="20">
        <v>26</v>
      </c>
      <c r="G676" s="20">
        <v>33</v>
      </c>
      <c r="H676" s="20">
        <v>11</v>
      </c>
      <c r="I676" s="47">
        <f>L542</f>
        <v>70</v>
      </c>
      <c r="M676" s="55"/>
      <c r="N676" s="55"/>
      <c r="O676" s="147"/>
      <c r="P676" s="147"/>
      <c r="Q676" s="147"/>
      <c r="R676" s="55"/>
    </row>
    <row r="677" spans="1:18" s="11" customFormat="1" ht="11.45" customHeight="1">
      <c r="A677" s="190"/>
      <c r="B677" s="227"/>
      <c r="C677" s="29">
        <f t="shared" ref="C677" si="472">C676/I676*100</f>
        <v>31.428571428571427</v>
      </c>
      <c r="D677" s="29">
        <f t="shared" ref="D677" si="473">D676/I676*100</f>
        <v>28.571428571428569</v>
      </c>
      <c r="E677" s="29">
        <f t="shared" ref="E677" si="474">E676/I676*100</f>
        <v>24.285714285714285</v>
      </c>
      <c r="F677" s="29">
        <f t="shared" ref="F677" si="475">F676/I676*100</f>
        <v>37.142857142857146</v>
      </c>
      <c r="G677" s="29">
        <f t="shared" ref="G677" si="476">G676/I676*100</f>
        <v>47.142857142857139</v>
      </c>
      <c r="H677" s="29">
        <f t="shared" ref="H677" si="477">H676/I676*100</f>
        <v>15.714285714285714</v>
      </c>
      <c r="I677" s="45"/>
      <c r="M677" s="55"/>
      <c r="N677" s="55"/>
      <c r="O677" s="147"/>
      <c r="P677" s="147"/>
      <c r="Q677" s="147"/>
      <c r="R677" s="55"/>
    </row>
    <row r="678" spans="1:18" s="11" customFormat="1" ht="11.45" customHeight="1">
      <c r="A678" s="190"/>
      <c r="B678" s="228" t="s">
        <v>9</v>
      </c>
      <c r="C678" s="20">
        <v>14</v>
      </c>
      <c r="D678" s="20">
        <v>40</v>
      </c>
      <c r="E678" s="20">
        <v>22</v>
      </c>
      <c r="F678" s="20">
        <v>31</v>
      </c>
      <c r="G678" s="20">
        <v>42</v>
      </c>
      <c r="H678" s="20">
        <v>8</v>
      </c>
      <c r="I678" s="47">
        <f>L544</f>
        <v>105</v>
      </c>
      <c r="M678" s="55"/>
      <c r="N678" s="55"/>
      <c r="O678" s="147"/>
      <c r="P678" s="147"/>
      <c r="Q678" s="147"/>
      <c r="R678" s="55"/>
    </row>
    <row r="679" spans="1:18" s="11" customFormat="1" ht="11.45" customHeight="1">
      <c r="A679" s="190"/>
      <c r="B679" s="229"/>
      <c r="C679" s="29">
        <f t="shared" ref="C679" si="478">C678/I678*100</f>
        <v>13.333333333333334</v>
      </c>
      <c r="D679" s="29">
        <f t="shared" ref="D679" si="479">D678/I678*100</f>
        <v>38.095238095238095</v>
      </c>
      <c r="E679" s="29">
        <f t="shared" ref="E679" si="480">E678/I678*100</f>
        <v>20.952380952380953</v>
      </c>
      <c r="F679" s="29">
        <f t="shared" ref="F679" si="481">F678/I678*100</f>
        <v>29.523809523809526</v>
      </c>
      <c r="G679" s="29">
        <f t="shared" ref="G679" si="482">G678/I678*100</f>
        <v>40</v>
      </c>
      <c r="H679" s="29">
        <f t="shared" ref="H679" si="483">H678/I678*100</f>
        <v>7.6190476190476195</v>
      </c>
      <c r="I679" s="45"/>
      <c r="M679" s="55"/>
      <c r="N679" s="55"/>
      <c r="O679" s="147"/>
      <c r="P679" s="147"/>
      <c r="Q679" s="147"/>
      <c r="R679" s="55"/>
    </row>
    <row r="680" spans="1:18" s="11" customFormat="1" ht="11.45" customHeight="1">
      <c r="A680" s="190"/>
      <c r="B680" s="227" t="s">
        <v>10</v>
      </c>
      <c r="C680" s="20">
        <v>15</v>
      </c>
      <c r="D680" s="20">
        <v>21</v>
      </c>
      <c r="E680" s="20">
        <v>13</v>
      </c>
      <c r="F680" s="20">
        <v>24</v>
      </c>
      <c r="G680" s="20">
        <v>35</v>
      </c>
      <c r="H680" s="20">
        <v>12</v>
      </c>
      <c r="I680" s="47">
        <f>L546</f>
        <v>84</v>
      </c>
      <c r="M680" s="55"/>
      <c r="N680" s="55"/>
      <c r="O680" s="147"/>
      <c r="P680" s="147"/>
      <c r="Q680" s="147"/>
      <c r="R680" s="55"/>
    </row>
    <row r="681" spans="1:18" s="11" customFormat="1" ht="11.45" customHeight="1">
      <c r="A681" s="190"/>
      <c r="B681" s="227"/>
      <c r="C681" s="29">
        <f t="shared" ref="C681" si="484">C680/I680*100</f>
        <v>17.857142857142858</v>
      </c>
      <c r="D681" s="29">
        <f t="shared" ref="D681" si="485">D680/I680*100</f>
        <v>25</v>
      </c>
      <c r="E681" s="29">
        <f t="shared" ref="E681" si="486">E680/I680*100</f>
        <v>15.476190476190476</v>
      </c>
      <c r="F681" s="29">
        <f t="shared" ref="F681" si="487">F680/I680*100</f>
        <v>28.571428571428569</v>
      </c>
      <c r="G681" s="29">
        <f t="shared" ref="G681" si="488">G680/I680*100</f>
        <v>41.666666666666671</v>
      </c>
      <c r="H681" s="29">
        <f t="shared" ref="H681" si="489">H680/I680*100</f>
        <v>14.285714285714285</v>
      </c>
      <c r="I681" s="45"/>
      <c r="M681" s="55"/>
      <c r="N681" s="55"/>
      <c r="O681" s="147"/>
      <c r="P681" s="147"/>
      <c r="Q681" s="147"/>
      <c r="R681" s="55"/>
    </row>
    <row r="682" spans="1:18" s="11" customFormat="1" ht="11.45" customHeight="1">
      <c r="A682" s="190"/>
      <c r="B682" s="228" t="s">
        <v>11</v>
      </c>
      <c r="C682" s="20">
        <v>12</v>
      </c>
      <c r="D682" s="20">
        <v>16</v>
      </c>
      <c r="E682" s="20">
        <v>7</v>
      </c>
      <c r="F682" s="20">
        <v>21</v>
      </c>
      <c r="G682" s="20">
        <v>35</v>
      </c>
      <c r="H682" s="20">
        <v>0</v>
      </c>
      <c r="I682" s="47">
        <f>L548</f>
        <v>69</v>
      </c>
      <c r="M682" s="55"/>
      <c r="N682" s="55"/>
      <c r="O682" s="147"/>
      <c r="P682" s="147"/>
      <c r="Q682" s="147"/>
      <c r="R682" s="55"/>
    </row>
    <row r="683" spans="1:18" s="11" customFormat="1" ht="11.45" customHeight="1">
      <c r="A683" s="190"/>
      <c r="B683" s="229"/>
      <c r="C683" s="29">
        <f t="shared" ref="C683" si="490">C682/I682*100</f>
        <v>17.391304347826086</v>
      </c>
      <c r="D683" s="29">
        <f t="shared" ref="D683" si="491">D682/I682*100</f>
        <v>23.188405797101449</v>
      </c>
      <c r="E683" s="29">
        <f t="shared" ref="E683" si="492">E682/I682*100</f>
        <v>10.144927536231885</v>
      </c>
      <c r="F683" s="29">
        <f t="shared" ref="F683" si="493">F682/I682*100</f>
        <v>30.434782608695656</v>
      </c>
      <c r="G683" s="29">
        <f t="shared" ref="G683" si="494">G682/I682*100</f>
        <v>50.724637681159422</v>
      </c>
      <c r="H683" s="29">
        <f t="shared" ref="H683" si="495">H682/I682*100</f>
        <v>0</v>
      </c>
      <c r="I683" s="45"/>
      <c r="M683" s="55"/>
      <c r="N683" s="55"/>
      <c r="O683" s="148"/>
      <c r="P683" s="148"/>
      <c r="Q683" s="148"/>
      <c r="R683" s="55"/>
    </row>
    <row r="684" spans="1:18" s="11" customFormat="1" ht="11.45" customHeight="1">
      <c r="A684" s="190"/>
      <c r="B684" s="227" t="s">
        <v>12</v>
      </c>
      <c r="C684" s="20">
        <v>13</v>
      </c>
      <c r="D684" s="20">
        <v>16</v>
      </c>
      <c r="E684" s="20">
        <v>8</v>
      </c>
      <c r="F684" s="20">
        <v>16</v>
      </c>
      <c r="G684" s="20">
        <v>31</v>
      </c>
      <c r="H684" s="20">
        <v>9</v>
      </c>
      <c r="I684" s="47">
        <f>L550</f>
        <v>72</v>
      </c>
      <c r="M684" s="55"/>
      <c r="N684" s="55"/>
      <c r="O684" s="148"/>
      <c r="P684" s="148"/>
      <c r="Q684" s="148"/>
      <c r="R684" s="55"/>
    </row>
    <row r="685" spans="1:18" s="11" customFormat="1" ht="11.45" customHeight="1">
      <c r="A685" s="190"/>
      <c r="B685" s="227"/>
      <c r="C685" s="29">
        <f t="shared" ref="C685" si="496">C684/I684*100</f>
        <v>18.055555555555554</v>
      </c>
      <c r="D685" s="29">
        <f t="shared" ref="D685" si="497">D684/I684*100</f>
        <v>22.222222222222221</v>
      </c>
      <c r="E685" s="29">
        <f t="shared" ref="E685" si="498">E684/I684*100</f>
        <v>11.111111111111111</v>
      </c>
      <c r="F685" s="29">
        <f t="shared" ref="F685" si="499">F684/I684*100</f>
        <v>22.222222222222221</v>
      </c>
      <c r="G685" s="29">
        <f t="shared" ref="G685" si="500">G684/I684*100</f>
        <v>43.055555555555557</v>
      </c>
      <c r="H685" s="29">
        <f t="shared" ref="H685" si="501">H684/I684*100</f>
        <v>12.5</v>
      </c>
      <c r="I685" s="45"/>
      <c r="M685" s="55"/>
      <c r="N685" s="55"/>
      <c r="O685" s="148"/>
      <c r="P685" s="148"/>
      <c r="Q685" s="148"/>
      <c r="R685" s="55"/>
    </row>
    <row r="686" spans="1:18" s="11" customFormat="1" ht="11.45" customHeight="1">
      <c r="A686" s="190"/>
      <c r="B686" s="228" t="s">
        <v>24</v>
      </c>
      <c r="C686" s="20">
        <v>1</v>
      </c>
      <c r="D686" s="20">
        <v>0</v>
      </c>
      <c r="E686" s="20">
        <v>1</v>
      </c>
      <c r="F686" s="20">
        <v>0</v>
      </c>
      <c r="G686" s="20">
        <v>0</v>
      </c>
      <c r="H686" s="20">
        <v>0</v>
      </c>
      <c r="I686" s="47">
        <f>L552</f>
        <v>1</v>
      </c>
      <c r="M686" s="55"/>
      <c r="N686" s="55"/>
      <c r="O686" s="148"/>
      <c r="P686" s="148"/>
      <c r="Q686" s="148"/>
      <c r="R686" s="55"/>
    </row>
    <row r="687" spans="1:18" s="11" customFormat="1" ht="11.45" customHeight="1" thickBot="1">
      <c r="A687" s="191"/>
      <c r="B687" s="230"/>
      <c r="C687" s="33">
        <f>C686/I686*100</f>
        <v>100</v>
      </c>
      <c r="D687" s="33">
        <f t="shared" ref="D687" si="502">D686/I686*100</f>
        <v>0</v>
      </c>
      <c r="E687" s="33">
        <f>E686/I686*100</f>
        <v>100</v>
      </c>
      <c r="F687" s="33">
        <f t="shared" ref="F687" si="503">F686/I686*100</f>
        <v>0</v>
      </c>
      <c r="G687" s="33">
        <f t="shared" ref="G687" si="504">G686/I686*100</f>
        <v>0</v>
      </c>
      <c r="H687" s="33">
        <f t="shared" ref="H687" si="505">H686/I686*100</f>
        <v>0</v>
      </c>
      <c r="I687" s="51"/>
      <c r="M687" s="55"/>
      <c r="N687" s="55"/>
      <c r="O687" s="148"/>
      <c r="P687" s="148"/>
      <c r="Q687" s="148"/>
      <c r="R687" s="55"/>
    </row>
    <row r="688" spans="1:18" s="11" customFormat="1" ht="11.45" customHeight="1" thickBot="1">
      <c r="A688" s="211" t="s">
        <v>53</v>
      </c>
      <c r="B688" s="227" t="s">
        <v>23</v>
      </c>
      <c r="C688" s="109">
        <v>6</v>
      </c>
      <c r="D688" s="109">
        <v>8</v>
      </c>
      <c r="E688" s="109">
        <v>7</v>
      </c>
      <c r="F688" s="109">
        <v>7</v>
      </c>
      <c r="G688" s="109">
        <v>17</v>
      </c>
      <c r="H688" s="109">
        <v>3</v>
      </c>
      <c r="I688" s="118">
        <f>L554</f>
        <v>40</v>
      </c>
      <c r="M688" s="55"/>
      <c r="N688" s="55"/>
      <c r="O688" s="148"/>
      <c r="P688" s="148"/>
      <c r="Q688" s="148"/>
      <c r="R688" s="55"/>
    </row>
    <row r="689" spans="1:18" s="11" customFormat="1" ht="11.45" customHeight="1" thickTop="1" thickBot="1">
      <c r="A689" s="212"/>
      <c r="B689" s="227"/>
      <c r="C689" s="46">
        <f>C688/I688*100</f>
        <v>15</v>
      </c>
      <c r="D689" s="25">
        <f>D688/I688*100</f>
        <v>20</v>
      </c>
      <c r="E689" s="25">
        <f>E688/I688*100</f>
        <v>17.5</v>
      </c>
      <c r="F689" s="25">
        <f>F688/I688*100</f>
        <v>17.5</v>
      </c>
      <c r="G689" s="25">
        <f>G688/I688*100</f>
        <v>42.5</v>
      </c>
      <c r="H689" s="25">
        <f>H688/I688*100</f>
        <v>7.5</v>
      </c>
      <c r="I689" s="45"/>
      <c r="M689" s="55"/>
      <c r="N689" s="55"/>
      <c r="O689" s="148"/>
      <c r="P689" s="148"/>
      <c r="Q689" s="148"/>
      <c r="R689" s="55"/>
    </row>
    <row r="690" spans="1:18" s="11" customFormat="1" ht="11.45" customHeight="1" thickTop="1" thickBot="1">
      <c r="A690" s="212"/>
      <c r="B690" s="228" t="s">
        <v>3</v>
      </c>
      <c r="C690" s="20">
        <v>5</v>
      </c>
      <c r="D690" s="20">
        <v>5</v>
      </c>
      <c r="E690" s="20">
        <v>4</v>
      </c>
      <c r="F690" s="20">
        <v>6</v>
      </c>
      <c r="G690" s="20">
        <v>6</v>
      </c>
      <c r="H690" s="20">
        <v>3</v>
      </c>
      <c r="I690" s="47">
        <f>L556</f>
        <v>19</v>
      </c>
      <c r="M690" s="55"/>
      <c r="N690" s="55"/>
      <c r="O690" s="148"/>
      <c r="P690" s="148"/>
      <c r="Q690" s="148"/>
      <c r="R690" s="55"/>
    </row>
    <row r="691" spans="1:18" s="11" customFormat="1" ht="11.45" customHeight="1" thickTop="1" thickBot="1">
      <c r="A691" s="212"/>
      <c r="B691" s="229"/>
      <c r="C691" s="29">
        <f>C690/I690*100</f>
        <v>26.315789473684209</v>
      </c>
      <c r="D691" s="29">
        <f>D690/I690*100</f>
        <v>26.315789473684209</v>
      </c>
      <c r="E691" s="29">
        <f>E690/I690*100</f>
        <v>21.052631578947366</v>
      </c>
      <c r="F691" s="29">
        <f>F690/I690*100</f>
        <v>31.578947368421051</v>
      </c>
      <c r="G691" s="29">
        <f>G690/I690*100</f>
        <v>31.578947368421051</v>
      </c>
      <c r="H691" s="29">
        <f>H690/I690*100</f>
        <v>15.789473684210526</v>
      </c>
      <c r="I691" s="45"/>
      <c r="M691" s="55"/>
      <c r="N691" s="55"/>
      <c r="O691" s="148"/>
      <c r="P691" s="148"/>
      <c r="Q691" s="148"/>
      <c r="R691" s="55"/>
    </row>
    <row r="692" spans="1:18" s="11" customFormat="1" ht="11.45" customHeight="1" thickTop="1" thickBot="1">
      <c r="A692" s="212"/>
      <c r="B692" s="227" t="s">
        <v>13</v>
      </c>
      <c r="C692" s="20">
        <v>51</v>
      </c>
      <c r="D692" s="20">
        <v>83</v>
      </c>
      <c r="E692" s="20">
        <v>45</v>
      </c>
      <c r="F692" s="20">
        <v>85</v>
      </c>
      <c r="G692" s="20">
        <v>116</v>
      </c>
      <c r="H692" s="20">
        <v>24</v>
      </c>
      <c r="I692" s="47">
        <f>L558</f>
        <v>249</v>
      </c>
      <c r="M692" s="55"/>
      <c r="N692" s="55"/>
      <c r="O692" s="148"/>
      <c r="P692" s="148"/>
      <c r="Q692" s="148"/>
      <c r="R692" s="55"/>
    </row>
    <row r="693" spans="1:18" s="11" customFormat="1" ht="11.45" customHeight="1" thickTop="1" thickBot="1">
      <c r="A693" s="212"/>
      <c r="B693" s="227"/>
      <c r="C693" s="29">
        <f t="shared" ref="C693" si="506">C692/I692*100</f>
        <v>20.481927710843372</v>
      </c>
      <c r="D693" s="29">
        <f t="shared" ref="D693" si="507">D692/I692*100</f>
        <v>33.333333333333329</v>
      </c>
      <c r="E693" s="29">
        <f t="shared" ref="E693" si="508">E692/I692*100</f>
        <v>18.072289156626507</v>
      </c>
      <c r="F693" s="29">
        <f t="shared" ref="F693" si="509">F692/I692*100</f>
        <v>34.136546184738961</v>
      </c>
      <c r="G693" s="29">
        <f t="shared" ref="G693" si="510">G692/I692*100</f>
        <v>46.586345381526108</v>
      </c>
      <c r="H693" s="29">
        <f t="shared" ref="H693" si="511">H692/I692*100</f>
        <v>9.6385542168674707</v>
      </c>
      <c r="I693" s="45"/>
      <c r="M693" s="55"/>
      <c r="N693" s="55"/>
      <c r="O693" s="148"/>
      <c r="P693" s="148"/>
      <c r="Q693" s="148"/>
      <c r="R693" s="55"/>
    </row>
    <row r="694" spans="1:18" s="11" customFormat="1" ht="11.45" customHeight="1" thickTop="1" thickBot="1">
      <c r="A694" s="212"/>
      <c r="B694" s="228" t="s">
        <v>14</v>
      </c>
      <c r="C694" s="20">
        <v>5</v>
      </c>
      <c r="D694" s="20">
        <v>8</v>
      </c>
      <c r="E694" s="20">
        <v>7</v>
      </c>
      <c r="F694" s="20">
        <v>7</v>
      </c>
      <c r="G694" s="20">
        <v>16</v>
      </c>
      <c r="H694" s="20">
        <v>1</v>
      </c>
      <c r="I694" s="47">
        <f>L560</f>
        <v>26</v>
      </c>
      <c r="M694" s="55"/>
      <c r="N694" s="55"/>
      <c r="O694" s="148"/>
      <c r="P694" s="148"/>
      <c r="Q694" s="148"/>
      <c r="R694" s="55"/>
    </row>
    <row r="695" spans="1:18" s="11" customFormat="1" ht="11.45" customHeight="1" thickTop="1" thickBot="1">
      <c r="A695" s="212"/>
      <c r="B695" s="229"/>
      <c r="C695" s="29">
        <f t="shared" ref="C695" si="512">C694/I694*100</f>
        <v>19.230769230769234</v>
      </c>
      <c r="D695" s="29">
        <f t="shared" ref="D695" si="513">D694/I694*100</f>
        <v>30.76923076923077</v>
      </c>
      <c r="E695" s="29">
        <f t="shared" ref="E695" si="514">E694/I694*100</f>
        <v>26.923076923076923</v>
      </c>
      <c r="F695" s="29">
        <f t="shared" ref="F695" si="515">F694/I694*100</f>
        <v>26.923076923076923</v>
      </c>
      <c r="G695" s="29">
        <f t="shared" ref="G695" si="516">G694/I694*100</f>
        <v>61.53846153846154</v>
      </c>
      <c r="H695" s="29">
        <f t="shared" ref="H695" si="517">H694/I694*100</f>
        <v>3.8461538461538463</v>
      </c>
      <c r="I695" s="45"/>
      <c r="M695" s="55"/>
      <c r="N695" s="55"/>
      <c r="O695" s="148"/>
      <c r="P695" s="148"/>
      <c r="Q695" s="148"/>
      <c r="R695" s="55"/>
    </row>
    <row r="696" spans="1:18" s="11" customFormat="1" ht="11.45" customHeight="1" thickTop="1" thickBot="1">
      <c r="A696" s="212"/>
      <c r="B696" s="227" t="s">
        <v>25</v>
      </c>
      <c r="C696" s="20">
        <v>6</v>
      </c>
      <c r="D696" s="20">
        <v>6</v>
      </c>
      <c r="E696" s="20">
        <v>4</v>
      </c>
      <c r="F696" s="20">
        <v>4</v>
      </c>
      <c r="G696" s="20">
        <v>4</v>
      </c>
      <c r="H696" s="20">
        <v>3</v>
      </c>
      <c r="I696" s="47">
        <f>L562</f>
        <v>23</v>
      </c>
      <c r="M696" s="55"/>
      <c r="N696" s="55"/>
      <c r="O696" s="148"/>
      <c r="P696" s="148"/>
      <c r="Q696" s="148"/>
      <c r="R696" s="55"/>
    </row>
    <row r="697" spans="1:18" s="11" customFormat="1" ht="11.45" customHeight="1" thickTop="1" thickBot="1">
      <c r="A697" s="212"/>
      <c r="B697" s="227"/>
      <c r="C697" s="29">
        <f t="shared" ref="C697" si="518">C696/I696*100</f>
        <v>26.086956521739129</v>
      </c>
      <c r="D697" s="29">
        <f t="shared" ref="D697" si="519">D696/I696*100</f>
        <v>26.086956521739129</v>
      </c>
      <c r="E697" s="29">
        <f t="shared" ref="E697" si="520">E696/I696*100</f>
        <v>17.391304347826086</v>
      </c>
      <c r="F697" s="29">
        <f t="shared" ref="F697" si="521">F696/I696*100</f>
        <v>17.391304347826086</v>
      </c>
      <c r="G697" s="29">
        <f t="shared" ref="G697" si="522">G696/I696*100</f>
        <v>17.391304347826086</v>
      </c>
      <c r="H697" s="29">
        <f t="shared" ref="H697" si="523">H696/I696*100</f>
        <v>13.043478260869565</v>
      </c>
      <c r="I697" s="45"/>
      <c r="M697" s="55"/>
      <c r="N697" s="55"/>
      <c r="O697" s="148"/>
      <c r="P697" s="148"/>
      <c r="Q697" s="148"/>
      <c r="R697" s="55"/>
    </row>
    <row r="698" spans="1:18" ht="11.45" customHeight="1" thickTop="1" thickBot="1">
      <c r="A698" s="212"/>
      <c r="B698" s="228" t="s">
        <v>26</v>
      </c>
      <c r="C698" s="20">
        <v>17</v>
      </c>
      <c r="D698" s="20">
        <v>16</v>
      </c>
      <c r="E698" s="20">
        <v>11</v>
      </c>
      <c r="F698" s="20">
        <v>23</v>
      </c>
      <c r="G698" s="20">
        <v>34</v>
      </c>
      <c r="H698" s="20">
        <v>13</v>
      </c>
      <c r="I698" s="47">
        <f>L564</f>
        <v>85</v>
      </c>
    </row>
    <row r="699" spans="1:18" ht="11.45" customHeight="1" thickTop="1" thickBot="1">
      <c r="A699" s="212"/>
      <c r="B699" s="229"/>
      <c r="C699" s="29">
        <f t="shared" ref="C699" si="524">C698/I698*100</f>
        <v>20</v>
      </c>
      <c r="D699" s="29">
        <f t="shared" ref="D699" si="525">D698/I698*100</f>
        <v>18.823529411764707</v>
      </c>
      <c r="E699" s="29">
        <f t="shared" ref="E699" si="526">E698/I698*100</f>
        <v>12.941176470588237</v>
      </c>
      <c r="F699" s="29">
        <f t="shared" ref="F699" si="527">F698/I698*100</f>
        <v>27.058823529411764</v>
      </c>
      <c r="G699" s="29">
        <f t="shared" ref="G699" si="528">G698/I698*100</f>
        <v>40</v>
      </c>
      <c r="H699" s="29">
        <f t="shared" ref="H699" si="529">H698/I698*100</f>
        <v>15.294117647058824</v>
      </c>
      <c r="I699" s="45"/>
    </row>
    <row r="700" spans="1:18" ht="11.45" customHeight="1" thickTop="1" thickBot="1">
      <c r="A700" s="212"/>
      <c r="B700" s="227" t="s">
        <v>0</v>
      </c>
      <c r="C700" s="20">
        <v>3</v>
      </c>
      <c r="D700" s="20">
        <v>4</v>
      </c>
      <c r="E700" s="20">
        <v>3</v>
      </c>
      <c r="F700" s="20">
        <v>5</v>
      </c>
      <c r="G700" s="20">
        <v>8</v>
      </c>
      <c r="H700" s="20">
        <v>3</v>
      </c>
      <c r="I700" s="47">
        <f>L566</f>
        <v>19</v>
      </c>
    </row>
    <row r="701" spans="1:18" ht="11.45" customHeight="1" thickTop="1" thickBot="1">
      <c r="A701" s="212"/>
      <c r="B701" s="227"/>
      <c r="C701" s="29">
        <f t="shared" ref="C701" si="530">C700/I700*100</f>
        <v>15.789473684210526</v>
      </c>
      <c r="D701" s="29">
        <f t="shared" ref="D701" si="531">D700/I700*100</f>
        <v>21.052631578947366</v>
      </c>
      <c r="E701" s="29">
        <f t="shared" ref="E701" si="532">E700/I700*100</f>
        <v>15.789473684210526</v>
      </c>
      <c r="F701" s="29">
        <f t="shared" ref="F701" si="533">F700/I700*100</f>
        <v>26.315789473684209</v>
      </c>
      <c r="G701" s="29">
        <f t="shared" ref="G701" si="534">G700/I700*100</f>
        <v>42.105263157894733</v>
      </c>
      <c r="H701" s="29">
        <f t="shared" ref="H701" si="535">H700/I700*100</f>
        <v>15.789473684210526</v>
      </c>
      <c r="I701" s="45"/>
    </row>
    <row r="702" spans="1:18" ht="11.45" customHeight="1" thickTop="1" thickBot="1">
      <c r="A702" s="212"/>
      <c r="B702" s="228" t="s">
        <v>24</v>
      </c>
      <c r="C702" s="20">
        <v>1</v>
      </c>
      <c r="D702" s="20">
        <v>0</v>
      </c>
      <c r="E702" s="20">
        <v>1</v>
      </c>
      <c r="F702" s="20">
        <v>0</v>
      </c>
      <c r="G702" s="20">
        <v>1</v>
      </c>
      <c r="H702" s="20">
        <v>0</v>
      </c>
      <c r="I702" s="47">
        <f>L568</f>
        <v>4</v>
      </c>
    </row>
    <row r="703" spans="1:18" ht="11.45" customHeight="1" thickTop="1" thickBot="1">
      <c r="A703" s="213"/>
      <c r="B703" s="230"/>
      <c r="C703" s="33">
        <f t="shared" ref="C703" si="536">C702/I702*100</f>
        <v>25</v>
      </c>
      <c r="D703" s="33">
        <f t="shared" ref="D703" si="537">D702/I702*100</f>
        <v>0</v>
      </c>
      <c r="E703" s="33">
        <f t="shared" ref="E703" si="538">E702/I702*100</f>
        <v>25</v>
      </c>
      <c r="F703" s="33">
        <f t="shared" ref="F703" si="539">F702/I702*100</f>
        <v>0</v>
      </c>
      <c r="G703" s="33">
        <f t="shared" ref="G703" si="540">G702/I702*100</f>
        <v>25</v>
      </c>
      <c r="H703" s="33">
        <f t="shared" ref="H703" si="541">H702/I702*100</f>
        <v>0</v>
      </c>
      <c r="I703" s="51"/>
    </row>
    <row r="704" spans="1:18" ht="11.45" customHeight="1">
      <c r="A704" s="189" t="s">
        <v>21</v>
      </c>
      <c r="B704" s="226" t="s">
        <v>27</v>
      </c>
      <c r="C704" s="109">
        <v>3</v>
      </c>
      <c r="D704" s="109">
        <v>5</v>
      </c>
      <c r="E704" s="109">
        <v>5</v>
      </c>
      <c r="F704" s="109">
        <v>12</v>
      </c>
      <c r="G704" s="109">
        <v>13</v>
      </c>
      <c r="H704" s="109">
        <v>12</v>
      </c>
      <c r="I704" s="44">
        <f>L570</f>
        <v>47</v>
      </c>
    </row>
    <row r="705" spans="1:18" ht="11.45" customHeight="1">
      <c r="A705" s="190"/>
      <c r="B705" s="227"/>
      <c r="C705" s="46">
        <f>C704/I704*100</f>
        <v>6.3829787234042552</v>
      </c>
      <c r="D705" s="25">
        <f>D704/I704*100</f>
        <v>10.638297872340425</v>
      </c>
      <c r="E705" s="25">
        <f>E704/I704*100</f>
        <v>10.638297872340425</v>
      </c>
      <c r="F705" s="25">
        <f>F704/I704*100</f>
        <v>25.531914893617021</v>
      </c>
      <c r="G705" s="25">
        <f>G704/I704*100</f>
        <v>27.659574468085108</v>
      </c>
      <c r="H705" s="25">
        <f>H704/I704*100</f>
        <v>25.531914893617021</v>
      </c>
      <c r="I705" s="45"/>
      <c r="O705" s="6"/>
      <c r="P705" s="6"/>
      <c r="Q705" s="6"/>
    </row>
    <row r="706" spans="1:18" ht="11.45" customHeight="1">
      <c r="A706" s="190"/>
      <c r="B706" s="228" t="s">
        <v>28</v>
      </c>
      <c r="C706" s="20">
        <v>14</v>
      </c>
      <c r="D706" s="20">
        <v>21</v>
      </c>
      <c r="E706" s="20">
        <v>8</v>
      </c>
      <c r="F706" s="20">
        <v>18</v>
      </c>
      <c r="G706" s="20">
        <v>25</v>
      </c>
      <c r="H706" s="20">
        <v>3</v>
      </c>
      <c r="I706" s="47">
        <f>L572</f>
        <v>59</v>
      </c>
      <c r="O706" s="147"/>
      <c r="P706" s="147"/>
      <c r="Q706" s="147"/>
    </row>
    <row r="707" spans="1:18" ht="11.45" customHeight="1">
      <c r="A707" s="190"/>
      <c r="B707" s="229"/>
      <c r="C707" s="29">
        <f>C706/I706*100</f>
        <v>23.728813559322035</v>
      </c>
      <c r="D707" s="29">
        <f>D706/I706*100</f>
        <v>35.593220338983052</v>
      </c>
      <c r="E707" s="29">
        <f>E706/I706*100</f>
        <v>13.559322033898304</v>
      </c>
      <c r="F707" s="29">
        <f>F706/I706*100</f>
        <v>30.508474576271187</v>
      </c>
      <c r="G707" s="29">
        <f>G706/I706*100</f>
        <v>42.372881355932201</v>
      </c>
      <c r="H707" s="29">
        <f>H706/I706*100</f>
        <v>5.0847457627118651</v>
      </c>
      <c r="I707" s="45"/>
      <c r="O707" s="147"/>
      <c r="P707" s="147"/>
      <c r="Q707" s="147"/>
    </row>
    <row r="708" spans="1:18" ht="11.45" customHeight="1">
      <c r="A708" s="190"/>
      <c r="B708" s="227" t="s">
        <v>29</v>
      </c>
      <c r="C708" s="20">
        <v>41</v>
      </c>
      <c r="D708" s="20">
        <v>69</v>
      </c>
      <c r="E708" s="20">
        <v>39</v>
      </c>
      <c r="F708" s="20">
        <v>68</v>
      </c>
      <c r="G708" s="20">
        <v>98</v>
      </c>
      <c r="H708" s="20">
        <v>21</v>
      </c>
      <c r="I708" s="47">
        <f>L574</f>
        <v>224</v>
      </c>
      <c r="O708" s="147"/>
      <c r="P708" s="147"/>
      <c r="Q708" s="147"/>
    </row>
    <row r="709" spans="1:18" ht="11.45" customHeight="1">
      <c r="A709" s="190"/>
      <c r="B709" s="227"/>
      <c r="C709" s="29">
        <f t="shared" ref="C709" si="542">C708/I708*100</f>
        <v>18.303571428571427</v>
      </c>
      <c r="D709" s="29">
        <f t="shared" ref="D709" si="543">D708/I708*100</f>
        <v>30.803571428571431</v>
      </c>
      <c r="E709" s="29">
        <f t="shared" ref="E709" si="544">E708/I708*100</f>
        <v>17.410714285714285</v>
      </c>
      <c r="F709" s="29">
        <f t="shared" ref="F709" si="545">F708/I708*100</f>
        <v>30.357142857142854</v>
      </c>
      <c r="G709" s="29">
        <f t="shared" ref="G709" si="546">G708/I708*100</f>
        <v>43.75</v>
      </c>
      <c r="H709" s="29">
        <f t="shared" ref="H709" si="547">H708/I708*100</f>
        <v>9.375</v>
      </c>
      <c r="I709" s="45"/>
      <c r="O709" s="147"/>
      <c r="P709" s="147"/>
      <c r="Q709" s="147"/>
    </row>
    <row r="710" spans="1:18" ht="11.45" customHeight="1">
      <c r="A710" s="190"/>
      <c r="B710" s="228" t="s">
        <v>30</v>
      </c>
      <c r="C710" s="20">
        <v>23</v>
      </c>
      <c r="D710" s="20">
        <v>24</v>
      </c>
      <c r="E710" s="20">
        <v>20</v>
      </c>
      <c r="F710" s="20">
        <v>27</v>
      </c>
      <c r="G710" s="20">
        <v>51</v>
      </c>
      <c r="H710" s="20">
        <v>9</v>
      </c>
      <c r="I710" s="47">
        <f>L576</f>
        <v>95</v>
      </c>
      <c r="O710" s="147"/>
      <c r="P710" s="147"/>
      <c r="Q710" s="147"/>
    </row>
    <row r="711" spans="1:18" ht="11.45" customHeight="1">
      <c r="A711" s="190"/>
      <c r="B711" s="229"/>
      <c r="C711" s="29">
        <f t="shared" ref="C711" si="548">C710/I710*100</f>
        <v>24.210526315789473</v>
      </c>
      <c r="D711" s="29">
        <f t="shared" ref="D711" si="549">D710/I710*100</f>
        <v>25.263157894736842</v>
      </c>
      <c r="E711" s="29">
        <f t="shared" ref="E711" si="550">E710/I710*100</f>
        <v>21.052631578947366</v>
      </c>
      <c r="F711" s="29">
        <f t="shared" ref="F711" si="551">F710/I710*100</f>
        <v>28.421052631578945</v>
      </c>
      <c r="G711" s="29">
        <f t="shared" ref="G711" si="552">G710/I710*100</f>
        <v>53.684210526315788</v>
      </c>
      <c r="H711" s="29">
        <f t="shared" ref="H711" si="553">H710/I710*100</f>
        <v>9.4736842105263168</v>
      </c>
      <c r="I711" s="45"/>
      <c r="O711" s="147"/>
      <c r="P711" s="147"/>
      <c r="Q711" s="147"/>
    </row>
    <row r="712" spans="1:18" ht="11.45" customHeight="1">
      <c r="A712" s="190"/>
      <c r="B712" s="228" t="s">
        <v>42</v>
      </c>
      <c r="C712" s="20">
        <v>12</v>
      </c>
      <c r="D712" s="20">
        <v>10</v>
      </c>
      <c r="E712" s="20">
        <v>8</v>
      </c>
      <c r="F712" s="20">
        <v>12</v>
      </c>
      <c r="G712" s="20">
        <v>14</v>
      </c>
      <c r="H712" s="20">
        <v>4</v>
      </c>
      <c r="I712" s="47">
        <f>L578</f>
        <v>34</v>
      </c>
      <c r="O712" s="147"/>
      <c r="P712" s="147"/>
      <c r="Q712" s="147"/>
    </row>
    <row r="713" spans="1:18" ht="11.45" customHeight="1">
      <c r="A713" s="190"/>
      <c r="B713" s="229"/>
      <c r="C713" s="29">
        <f t="shared" ref="C713" si="554">C712/I712*100</f>
        <v>35.294117647058826</v>
      </c>
      <c r="D713" s="29">
        <f t="shared" ref="D713" si="555">D712/I712*100</f>
        <v>29.411764705882355</v>
      </c>
      <c r="E713" s="29">
        <f t="shared" ref="E713" si="556">E712/I712*100</f>
        <v>23.52941176470588</v>
      </c>
      <c r="F713" s="29">
        <f t="shared" ref="F713" si="557">F712/I712*100</f>
        <v>35.294117647058826</v>
      </c>
      <c r="G713" s="29">
        <f t="shared" ref="G713" si="558">G712/I712*100</f>
        <v>41.17647058823529</v>
      </c>
      <c r="H713" s="29">
        <f t="shared" ref="H713" si="559">H712/I712*100</f>
        <v>11.76470588235294</v>
      </c>
      <c r="I713" s="45"/>
      <c r="O713" s="147"/>
      <c r="P713" s="147"/>
      <c r="Q713" s="147"/>
    </row>
    <row r="714" spans="1:18" ht="11.45" customHeight="1">
      <c r="A714" s="190"/>
      <c r="B714" s="227" t="s">
        <v>24</v>
      </c>
      <c r="C714" s="20">
        <v>1</v>
      </c>
      <c r="D714" s="20">
        <v>1</v>
      </c>
      <c r="E714" s="20">
        <v>2</v>
      </c>
      <c r="F714" s="20">
        <v>0</v>
      </c>
      <c r="G714" s="20">
        <v>1</v>
      </c>
      <c r="H714" s="20">
        <v>1</v>
      </c>
      <c r="I714" s="47">
        <f>L580</f>
        <v>6</v>
      </c>
      <c r="O714" s="147"/>
      <c r="P714" s="147"/>
      <c r="Q714" s="147"/>
    </row>
    <row r="715" spans="1:18" ht="11.45" customHeight="1" thickBot="1">
      <c r="A715" s="191"/>
      <c r="B715" s="230"/>
      <c r="C715" s="33">
        <f t="shared" ref="C715" si="560">C714/I714*100</f>
        <v>16.666666666666664</v>
      </c>
      <c r="D715" s="33">
        <f t="shared" ref="D715" si="561">D714/I714*100</f>
        <v>16.666666666666664</v>
      </c>
      <c r="E715" s="33">
        <f t="shared" ref="E715" si="562">E714/I714*100</f>
        <v>33.333333333333329</v>
      </c>
      <c r="F715" s="33">
        <f t="shared" ref="F715" si="563">F714/I714*100</f>
        <v>0</v>
      </c>
      <c r="G715" s="33">
        <f t="shared" ref="G715" si="564">G714/I714*100</f>
        <v>16.666666666666664</v>
      </c>
      <c r="H715" s="33">
        <f t="shared" ref="H715" si="565">H714/I714*100</f>
        <v>16.666666666666664</v>
      </c>
      <c r="I715" s="51"/>
      <c r="O715" s="147"/>
      <c r="P715" s="147"/>
      <c r="Q715" s="147"/>
    </row>
    <row r="716" spans="1:18" ht="4.5" customHeight="1">
      <c r="A716" s="40"/>
      <c r="B716" s="41"/>
      <c r="C716" s="97"/>
      <c r="D716" s="97"/>
      <c r="E716" s="97"/>
      <c r="F716" s="97"/>
      <c r="G716" s="97"/>
      <c r="H716" s="97"/>
      <c r="I716" s="42"/>
      <c r="O716" s="147"/>
      <c r="P716" s="147"/>
      <c r="Q716" s="147"/>
    </row>
    <row r="717" spans="1:18">
      <c r="A717" s="40"/>
      <c r="B717" s="234" t="s">
        <v>272</v>
      </c>
      <c r="C717" s="234"/>
      <c r="D717" s="234"/>
      <c r="E717" s="234"/>
      <c r="F717" s="234"/>
      <c r="G717" s="234"/>
      <c r="H717" s="234"/>
      <c r="I717" s="234"/>
      <c r="J717" s="234"/>
      <c r="K717" s="234"/>
      <c r="L717" s="234"/>
      <c r="O717" s="147"/>
      <c r="P717" s="147"/>
      <c r="Q717" s="147"/>
    </row>
    <row r="718" spans="1:18" ht="11.45" customHeight="1">
      <c r="A718" s="40"/>
      <c r="B718" s="234"/>
      <c r="C718" s="234"/>
      <c r="D718" s="234"/>
      <c r="E718" s="234"/>
      <c r="F718" s="234"/>
      <c r="G718" s="234"/>
      <c r="H718" s="234"/>
      <c r="I718" s="234"/>
      <c r="J718" s="234"/>
      <c r="K718" s="234"/>
      <c r="L718" s="234"/>
      <c r="O718" s="147"/>
      <c r="P718" s="147"/>
      <c r="Q718" s="147"/>
    </row>
    <row r="719" spans="1:18" s="54" customFormat="1" ht="11.25" customHeight="1">
      <c r="A719" s="40"/>
      <c r="B719" s="41"/>
      <c r="C719" s="53"/>
      <c r="D719" s="53"/>
      <c r="E719" s="53"/>
      <c r="F719" s="53"/>
      <c r="G719" s="53"/>
      <c r="H719" s="53"/>
      <c r="I719" s="53"/>
      <c r="J719" s="53"/>
      <c r="K719" s="53"/>
      <c r="L719" s="53"/>
      <c r="M719" s="166"/>
      <c r="N719" s="166"/>
      <c r="O719" s="147"/>
      <c r="P719" s="147"/>
      <c r="Q719" s="147"/>
      <c r="R719" s="166"/>
    </row>
    <row r="720" spans="1:18" s="3" customFormat="1" ht="30" customHeight="1" thickBot="1">
      <c r="A720" s="235" t="s">
        <v>164</v>
      </c>
      <c r="B720" s="235"/>
      <c r="C720" s="235"/>
      <c r="D720" s="235"/>
      <c r="E720" s="235"/>
      <c r="F720" s="235"/>
      <c r="G720" s="235"/>
      <c r="H720" s="235"/>
      <c r="I720" s="235"/>
      <c r="J720" s="235"/>
      <c r="K720" s="235"/>
      <c r="L720" s="235"/>
      <c r="M720" s="1"/>
      <c r="N720" s="1"/>
      <c r="O720" s="147"/>
      <c r="P720" s="147"/>
      <c r="Q720" s="147"/>
      <c r="R720" s="1"/>
    </row>
    <row r="721" spans="1:17" s="1" customFormat="1" ht="10.15" customHeight="1">
      <c r="A721" s="203"/>
      <c r="B721" s="204"/>
      <c r="C721" s="99">
        <v>1</v>
      </c>
      <c r="D721" s="99">
        <v>2</v>
      </c>
      <c r="E721" s="99">
        <v>3</v>
      </c>
      <c r="F721" s="99">
        <v>4</v>
      </c>
      <c r="G721" s="99">
        <v>5</v>
      </c>
      <c r="H721" s="214" t="s">
        <v>45</v>
      </c>
      <c r="I721" s="207" t="s">
        <v>149</v>
      </c>
      <c r="J721" s="100" t="s">
        <v>46</v>
      </c>
      <c r="K721" s="99">
        <v>3</v>
      </c>
      <c r="L721" s="101" t="s">
        <v>47</v>
      </c>
      <c r="O721" s="147"/>
      <c r="P721" s="147"/>
      <c r="Q721" s="147"/>
    </row>
    <row r="722" spans="1:17" s="6" customFormat="1" ht="60" customHeight="1" thickBot="1">
      <c r="A722" s="209" t="s">
        <v>33</v>
      </c>
      <c r="B722" s="210"/>
      <c r="C722" s="117" t="s">
        <v>15</v>
      </c>
      <c r="D722" s="114" t="s">
        <v>16</v>
      </c>
      <c r="E722" s="114" t="s">
        <v>43</v>
      </c>
      <c r="F722" s="114" t="s">
        <v>17</v>
      </c>
      <c r="G722" s="139" t="s">
        <v>18</v>
      </c>
      <c r="H722" s="222"/>
      <c r="I722" s="208"/>
      <c r="J722" s="115" t="s">
        <v>15</v>
      </c>
      <c r="K722" s="139" t="s">
        <v>43</v>
      </c>
      <c r="L722" s="116" t="s">
        <v>18</v>
      </c>
      <c r="O722" s="147"/>
      <c r="P722" s="147"/>
      <c r="Q722" s="147"/>
    </row>
    <row r="723" spans="1:17" s="55" customFormat="1" ht="11.25" customHeight="1">
      <c r="A723" s="219" t="s">
        <v>22</v>
      </c>
      <c r="B723" s="220"/>
      <c r="C723" s="111">
        <v>192</v>
      </c>
      <c r="D723" s="111">
        <v>588</v>
      </c>
      <c r="E723" s="111">
        <v>983</v>
      </c>
      <c r="F723" s="111">
        <v>131</v>
      </c>
      <c r="G723" s="111">
        <v>119</v>
      </c>
      <c r="H723" s="111">
        <v>170</v>
      </c>
      <c r="I723" s="110">
        <f t="shared" ref="I723:I782" si="566">SUM(C723:H723)</f>
        <v>2183</v>
      </c>
      <c r="J723" s="112">
        <f>C723+D723</f>
        <v>780</v>
      </c>
      <c r="K723" s="111">
        <f>E723</f>
        <v>983</v>
      </c>
      <c r="L723" s="113">
        <f>SUM(F723:G723)</f>
        <v>250</v>
      </c>
      <c r="O723" s="147"/>
      <c r="P723" s="147"/>
      <c r="Q723" s="147"/>
    </row>
    <row r="724" spans="1:17" s="55" customFormat="1" ht="11.25" customHeight="1" thickBot="1">
      <c r="A724" s="201"/>
      <c r="B724" s="202"/>
      <c r="C724" s="56">
        <f>C723/I723*100</f>
        <v>8.7952359138799814</v>
      </c>
      <c r="D724" s="56">
        <f>D723/I723*100</f>
        <v>26.93540998625744</v>
      </c>
      <c r="E724" s="56">
        <f>E723/I723*100</f>
        <v>45.029775538250114</v>
      </c>
      <c r="F724" s="56">
        <f>F723/I723*100</f>
        <v>6.0009161704076961</v>
      </c>
      <c r="G724" s="56">
        <f>G723/I723*100</f>
        <v>5.4512139257901975</v>
      </c>
      <c r="H724" s="59">
        <f>H723/I723*100</f>
        <v>7.7874484654145677</v>
      </c>
      <c r="I724" s="58">
        <f t="shared" si="566"/>
        <v>100</v>
      </c>
      <c r="J724" s="57">
        <f>J723/I723*100</f>
        <v>35.730645900137425</v>
      </c>
      <c r="K724" s="35">
        <f>K723/I723*100</f>
        <v>45.029775538250114</v>
      </c>
      <c r="L724" s="31">
        <f>L723/I723*100</f>
        <v>11.452130096197893</v>
      </c>
      <c r="O724" s="147"/>
      <c r="P724" s="147"/>
      <c r="Q724" s="147"/>
    </row>
    <row r="725" spans="1:17" s="55" customFormat="1" ht="11.45" customHeight="1">
      <c r="A725" s="189" t="s">
        <v>48</v>
      </c>
      <c r="B725" s="192" t="s">
        <v>19</v>
      </c>
      <c r="C725" s="20">
        <v>121</v>
      </c>
      <c r="D725" s="20">
        <v>381</v>
      </c>
      <c r="E725" s="20">
        <v>677</v>
      </c>
      <c r="F725" s="20">
        <v>83</v>
      </c>
      <c r="G725" s="20">
        <v>82</v>
      </c>
      <c r="H725" s="20">
        <v>115</v>
      </c>
      <c r="I725" s="8">
        <f t="shared" si="566"/>
        <v>1459</v>
      </c>
      <c r="J725" s="9">
        <f>C725+D725</f>
        <v>502</v>
      </c>
      <c r="K725" s="7">
        <f>E725</f>
        <v>677</v>
      </c>
      <c r="L725" s="10">
        <f>SUM(F725:G725)</f>
        <v>165</v>
      </c>
      <c r="O725" s="147"/>
      <c r="P725" s="147"/>
      <c r="Q725" s="147"/>
    </row>
    <row r="726" spans="1:17" s="55" customFormat="1" ht="11.45" customHeight="1">
      <c r="A726" s="190"/>
      <c r="B726" s="185"/>
      <c r="C726" s="46">
        <f>C725/I725*100</f>
        <v>8.2933516106922553</v>
      </c>
      <c r="D726" s="25">
        <f>D725/I725*100</f>
        <v>26.113776559287182</v>
      </c>
      <c r="E726" s="25">
        <f>E725/I725*100</f>
        <v>46.401644962302946</v>
      </c>
      <c r="F726" s="25">
        <f>F725/I725*100</f>
        <v>5.6888279643591497</v>
      </c>
      <c r="G726" s="25">
        <f>G725/I725*100</f>
        <v>5.6202878684030155</v>
      </c>
      <c r="H726" s="26">
        <f>H725/I725*100</f>
        <v>7.8821110349554493</v>
      </c>
      <c r="I726" s="27">
        <f t="shared" si="566"/>
        <v>99.999999999999986</v>
      </c>
      <c r="J726" s="38">
        <f>J725/I725*100</f>
        <v>34.407128169979437</v>
      </c>
      <c r="K726" s="18">
        <f>K725/I725*100</f>
        <v>46.401644962302946</v>
      </c>
      <c r="L726" s="19">
        <f>L725/I725*100</f>
        <v>11.309115832762167</v>
      </c>
      <c r="O726" s="147"/>
      <c r="P726" s="147"/>
      <c r="Q726" s="147"/>
    </row>
    <row r="727" spans="1:17" s="55" customFormat="1" ht="11.45" customHeight="1">
      <c r="A727" s="190"/>
      <c r="B727" s="193" t="s">
        <v>20</v>
      </c>
      <c r="C727" s="20">
        <v>44</v>
      </c>
      <c r="D727" s="20">
        <v>136</v>
      </c>
      <c r="E727" s="20">
        <v>198</v>
      </c>
      <c r="F727" s="20">
        <v>35</v>
      </c>
      <c r="G727" s="20">
        <v>24</v>
      </c>
      <c r="H727" s="20">
        <v>47</v>
      </c>
      <c r="I727" s="21">
        <f t="shared" si="566"/>
        <v>484</v>
      </c>
      <c r="J727" s="28">
        <f>C727+D727</f>
        <v>180</v>
      </c>
      <c r="K727" s="23">
        <f>E727</f>
        <v>198</v>
      </c>
      <c r="L727" s="24">
        <f>SUM(F727:G727)</f>
        <v>59</v>
      </c>
      <c r="O727" s="147"/>
      <c r="P727" s="147"/>
      <c r="Q727" s="147"/>
    </row>
    <row r="728" spans="1:17" s="55" customFormat="1" ht="11.45" customHeight="1">
      <c r="A728" s="190"/>
      <c r="B728" s="193"/>
      <c r="C728" s="29">
        <f>C727/I727*100</f>
        <v>9.0909090909090917</v>
      </c>
      <c r="D728" s="29">
        <f>D727/I727*100</f>
        <v>28.099173553719009</v>
      </c>
      <c r="E728" s="29">
        <f>E727/I727*100</f>
        <v>40.909090909090914</v>
      </c>
      <c r="F728" s="29">
        <f>F727/I727*100</f>
        <v>7.2314049586776852</v>
      </c>
      <c r="G728" s="29">
        <f>G727/I727*100</f>
        <v>4.9586776859504136</v>
      </c>
      <c r="H728" s="30">
        <f>H727/I727*100</f>
        <v>9.7107438016528924</v>
      </c>
      <c r="I728" s="27">
        <f t="shared" si="566"/>
        <v>100.00000000000001</v>
      </c>
      <c r="J728" s="38">
        <f>J727/I727*100</f>
        <v>37.190082644628099</v>
      </c>
      <c r="K728" s="18">
        <f>K727/I727*100</f>
        <v>40.909090909090914</v>
      </c>
      <c r="L728" s="19">
        <f>L727/I727*100</f>
        <v>12.190082644628099</v>
      </c>
      <c r="O728" s="147"/>
      <c r="P728" s="147"/>
      <c r="Q728" s="147"/>
    </row>
    <row r="729" spans="1:17" s="55" customFormat="1" ht="11.45" customHeight="1">
      <c r="A729" s="190"/>
      <c r="B729" s="184" t="s">
        <v>49</v>
      </c>
      <c r="C729" s="20">
        <v>21</v>
      </c>
      <c r="D729" s="20">
        <v>43</v>
      </c>
      <c r="E729" s="20">
        <v>78</v>
      </c>
      <c r="F729" s="20">
        <v>9</v>
      </c>
      <c r="G729" s="20">
        <v>10</v>
      </c>
      <c r="H729" s="20">
        <v>6</v>
      </c>
      <c r="I729" s="21">
        <f t="shared" si="566"/>
        <v>167</v>
      </c>
      <c r="J729" s="28">
        <f>C729+D729</f>
        <v>64</v>
      </c>
      <c r="K729" s="23">
        <f>E729</f>
        <v>78</v>
      </c>
      <c r="L729" s="24">
        <f>SUM(F729:G729)</f>
        <v>19</v>
      </c>
      <c r="O729" s="147"/>
      <c r="P729" s="147"/>
      <c r="Q729" s="147"/>
    </row>
    <row r="730" spans="1:17" s="55" customFormat="1" ht="11.45" customHeight="1">
      <c r="A730" s="190"/>
      <c r="B730" s="185"/>
      <c r="C730" s="25">
        <f>C729/I729*100</f>
        <v>12.574850299401197</v>
      </c>
      <c r="D730" s="25">
        <f>D729/I729*100</f>
        <v>25.748502994011975</v>
      </c>
      <c r="E730" s="25">
        <f>E729/I729*100</f>
        <v>46.706586826347305</v>
      </c>
      <c r="F730" s="25">
        <f>F729/I729*100</f>
        <v>5.3892215568862278</v>
      </c>
      <c r="G730" s="25">
        <f>G729/I729*100</f>
        <v>5.9880239520958085</v>
      </c>
      <c r="H730" s="26">
        <f>H729/I729*100</f>
        <v>3.5928143712574849</v>
      </c>
      <c r="I730" s="27">
        <f t="shared" si="566"/>
        <v>100.00000000000001</v>
      </c>
      <c r="J730" s="38">
        <f>J729/I729*100</f>
        <v>38.323353293413177</v>
      </c>
      <c r="K730" s="18">
        <f>K729/I729*100</f>
        <v>46.706586826347305</v>
      </c>
      <c r="L730" s="19">
        <f>L729/I729*100</f>
        <v>11.377245508982035</v>
      </c>
      <c r="O730" s="147"/>
      <c r="P730" s="147"/>
      <c r="Q730" s="147"/>
    </row>
    <row r="731" spans="1:17" s="55" customFormat="1" ht="11.45" customHeight="1">
      <c r="A731" s="190"/>
      <c r="B731" s="193" t="s">
        <v>50</v>
      </c>
      <c r="C731" s="20">
        <v>6</v>
      </c>
      <c r="D731" s="20">
        <v>28</v>
      </c>
      <c r="E731" s="20">
        <v>30</v>
      </c>
      <c r="F731" s="20">
        <v>4</v>
      </c>
      <c r="G731" s="20">
        <v>3</v>
      </c>
      <c r="H731" s="20">
        <v>2</v>
      </c>
      <c r="I731" s="21">
        <f t="shared" si="566"/>
        <v>73</v>
      </c>
      <c r="J731" s="28">
        <f>C731+D731</f>
        <v>34</v>
      </c>
      <c r="K731" s="23">
        <f>E731</f>
        <v>30</v>
      </c>
      <c r="L731" s="24">
        <f>SUM(F731:G731)</f>
        <v>7</v>
      </c>
      <c r="O731" s="147"/>
      <c r="P731" s="147"/>
      <c r="Q731" s="147"/>
    </row>
    <row r="732" spans="1:17" s="55" customFormat="1" ht="11.45" customHeight="1" thickBot="1">
      <c r="A732" s="190"/>
      <c r="B732" s="193"/>
      <c r="C732" s="33">
        <f>C731/I731*100</f>
        <v>8.2191780821917799</v>
      </c>
      <c r="D732" s="33">
        <f>D731/I731*100</f>
        <v>38.356164383561641</v>
      </c>
      <c r="E732" s="33">
        <f>E731/I731*100</f>
        <v>41.095890410958901</v>
      </c>
      <c r="F732" s="33">
        <f>F731/I731*100</f>
        <v>5.4794520547945202</v>
      </c>
      <c r="G732" s="33">
        <f>G731/I731*100</f>
        <v>4.10958904109589</v>
      </c>
      <c r="H732" s="34">
        <f>H731/I731*100</f>
        <v>2.7397260273972601</v>
      </c>
      <c r="I732" s="58">
        <f t="shared" si="566"/>
        <v>99.999999999999986</v>
      </c>
      <c r="J732" s="38">
        <f>J731/I731*100</f>
        <v>46.575342465753423</v>
      </c>
      <c r="K732" s="18">
        <f>K731/I731*100</f>
        <v>41.095890410958901</v>
      </c>
      <c r="L732" s="19">
        <f>L731/I731*100</f>
        <v>9.5890410958904102</v>
      </c>
      <c r="O732" s="147"/>
      <c r="P732" s="147"/>
      <c r="Q732" s="147"/>
    </row>
    <row r="733" spans="1:17" s="55" customFormat="1" ht="11.45" customHeight="1">
      <c r="A733" s="189" t="s">
        <v>51</v>
      </c>
      <c r="B733" s="192" t="s">
        <v>1</v>
      </c>
      <c r="C733" s="20">
        <v>78</v>
      </c>
      <c r="D733" s="20">
        <v>254</v>
      </c>
      <c r="E733" s="20">
        <v>452</v>
      </c>
      <c r="F733" s="20">
        <v>63</v>
      </c>
      <c r="G733" s="20">
        <v>69</v>
      </c>
      <c r="H733" s="20">
        <v>52</v>
      </c>
      <c r="I733" s="8">
        <f t="shared" si="566"/>
        <v>968</v>
      </c>
      <c r="J733" s="9">
        <f>C733+D733</f>
        <v>332</v>
      </c>
      <c r="K733" s="7">
        <f>E733</f>
        <v>452</v>
      </c>
      <c r="L733" s="10">
        <f>SUM(F733:G733)</f>
        <v>132</v>
      </c>
      <c r="O733" s="147"/>
      <c r="P733" s="147"/>
      <c r="Q733" s="147"/>
    </row>
    <row r="734" spans="1:17" s="55" customFormat="1" ht="11.45" customHeight="1">
      <c r="A734" s="190"/>
      <c r="B734" s="193"/>
      <c r="C734" s="46">
        <f>C733/I733*100</f>
        <v>8.0578512396694215</v>
      </c>
      <c r="D734" s="25">
        <f>D733/I733*100</f>
        <v>26.239669421487605</v>
      </c>
      <c r="E734" s="25">
        <f>E733/I733*100</f>
        <v>46.694214876033058</v>
      </c>
      <c r="F734" s="25">
        <f>F733/I733*100</f>
        <v>6.508264462809918</v>
      </c>
      <c r="G734" s="25">
        <f>G733/I733*100</f>
        <v>7.1280991735537187</v>
      </c>
      <c r="H734" s="26">
        <f>H733/I733*100</f>
        <v>5.3719008264462813</v>
      </c>
      <c r="I734" s="27">
        <f t="shared" si="566"/>
        <v>100</v>
      </c>
      <c r="J734" s="38">
        <f>J733/I733*100</f>
        <v>34.29752066115703</v>
      </c>
      <c r="K734" s="18">
        <f>K733/I733*100</f>
        <v>46.694214876033058</v>
      </c>
      <c r="L734" s="19">
        <f>L733/I733*100</f>
        <v>13.636363636363635</v>
      </c>
      <c r="O734" s="147"/>
      <c r="P734" s="147"/>
      <c r="Q734" s="147"/>
    </row>
    <row r="735" spans="1:17" s="55" customFormat="1" ht="11.45" customHeight="1">
      <c r="A735" s="190"/>
      <c r="B735" s="184" t="s">
        <v>2</v>
      </c>
      <c r="C735" s="20">
        <v>111</v>
      </c>
      <c r="D735" s="20">
        <v>332</v>
      </c>
      <c r="E735" s="20">
        <v>525</v>
      </c>
      <c r="F735" s="20">
        <v>68</v>
      </c>
      <c r="G735" s="20">
        <v>49</v>
      </c>
      <c r="H735" s="20">
        <v>92</v>
      </c>
      <c r="I735" s="21">
        <f t="shared" si="566"/>
        <v>1177</v>
      </c>
      <c r="J735" s="28">
        <f>C735+D735</f>
        <v>443</v>
      </c>
      <c r="K735" s="23">
        <f>E735</f>
        <v>525</v>
      </c>
      <c r="L735" s="24">
        <f>SUM(F735:G735)</f>
        <v>117</v>
      </c>
      <c r="O735" s="147"/>
      <c r="P735" s="147"/>
      <c r="Q735" s="147"/>
    </row>
    <row r="736" spans="1:17" s="55" customFormat="1" ht="11.45" customHeight="1">
      <c r="A736" s="190"/>
      <c r="B736" s="185"/>
      <c r="C736" s="29">
        <f>C735/I735*100</f>
        <v>9.4307561597281229</v>
      </c>
      <c r="D736" s="29">
        <f>D735/I735*100</f>
        <v>28.207306711979609</v>
      </c>
      <c r="E736" s="29">
        <f>E735/I735*100</f>
        <v>44.604927782497874</v>
      </c>
      <c r="F736" s="29">
        <f>F735/I735*100</f>
        <v>5.777400169923534</v>
      </c>
      <c r="G736" s="29">
        <f>G735/I735*100</f>
        <v>4.1631265930331356</v>
      </c>
      <c r="H736" s="30">
        <f>H735/I735*100</f>
        <v>7.8164825828377236</v>
      </c>
      <c r="I736" s="27">
        <f t="shared" si="566"/>
        <v>100.00000000000001</v>
      </c>
      <c r="J736" s="38">
        <f>J735/I735*100</f>
        <v>37.638062871707731</v>
      </c>
      <c r="K736" s="18">
        <f>K735/I735*100</f>
        <v>44.604927782497874</v>
      </c>
      <c r="L736" s="19">
        <f>L735/I735*100</f>
        <v>9.9405267629566687</v>
      </c>
      <c r="O736" s="147"/>
      <c r="P736" s="147"/>
      <c r="Q736" s="147"/>
    </row>
    <row r="737" spans="1:17" s="55" customFormat="1" ht="11.45" customHeight="1">
      <c r="A737" s="190"/>
      <c r="B737" s="193" t="s">
        <v>5</v>
      </c>
      <c r="C737" s="20">
        <v>3</v>
      </c>
      <c r="D737" s="20">
        <v>2</v>
      </c>
      <c r="E737" s="20">
        <v>6</v>
      </c>
      <c r="F737" s="20">
        <v>0</v>
      </c>
      <c r="G737" s="20">
        <v>1</v>
      </c>
      <c r="H737" s="20">
        <v>26</v>
      </c>
      <c r="I737" s="21">
        <f t="shared" si="566"/>
        <v>38</v>
      </c>
      <c r="J737" s="28">
        <f>C737+D737</f>
        <v>5</v>
      </c>
      <c r="K737" s="23">
        <f>E737</f>
        <v>6</v>
      </c>
      <c r="L737" s="24">
        <f>SUM(F737:G737)</f>
        <v>1</v>
      </c>
      <c r="O737" s="147"/>
      <c r="P737" s="147"/>
      <c r="Q737" s="147"/>
    </row>
    <row r="738" spans="1:17" s="55" customFormat="1" ht="11.45" customHeight="1" thickBot="1">
      <c r="A738" s="191"/>
      <c r="B738" s="194"/>
      <c r="C738" s="50">
        <f>C737/I737*100</f>
        <v>7.8947368421052628</v>
      </c>
      <c r="D738" s="50">
        <f>D737/I737*100</f>
        <v>5.2631578947368416</v>
      </c>
      <c r="E738" s="50">
        <f>E737/I737*100</f>
        <v>15.789473684210526</v>
      </c>
      <c r="F738" s="50">
        <f>F737/I737*100</f>
        <v>0</v>
      </c>
      <c r="G738" s="50">
        <f>G737/I737*100</f>
        <v>2.6315789473684208</v>
      </c>
      <c r="H738" s="64">
        <f>H737/I737*100</f>
        <v>68.421052631578945</v>
      </c>
      <c r="I738" s="58">
        <f t="shared" si="566"/>
        <v>100</v>
      </c>
      <c r="J738" s="57">
        <f>J737/I737*100</f>
        <v>13.157894736842104</v>
      </c>
      <c r="K738" s="35">
        <f>K737/I737*100</f>
        <v>15.789473684210526</v>
      </c>
      <c r="L738" s="31">
        <f>L737/I737*100</f>
        <v>2.6315789473684208</v>
      </c>
      <c r="O738" s="147"/>
      <c r="P738" s="147"/>
      <c r="Q738" s="147"/>
    </row>
    <row r="739" spans="1:17" s="55" customFormat="1" ht="11.45" customHeight="1">
      <c r="A739" s="189" t="s">
        <v>52</v>
      </c>
      <c r="B739" s="192" t="s">
        <v>6</v>
      </c>
      <c r="C739" s="20">
        <v>10</v>
      </c>
      <c r="D739" s="20">
        <v>22</v>
      </c>
      <c r="E739" s="20">
        <v>24</v>
      </c>
      <c r="F739" s="20">
        <v>3</v>
      </c>
      <c r="G739" s="20">
        <v>3</v>
      </c>
      <c r="H739" s="20">
        <v>2</v>
      </c>
      <c r="I739" s="8">
        <f t="shared" si="566"/>
        <v>64</v>
      </c>
      <c r="J739" s="9">
        <f>C739+D739</f>
        <v>32</v>
      </c>
      <c r="K739" s="7">
        <f>E739</f>
        <v>24</v>
      </c>
      <c r="L739" s="10">
        <f>SUM(F739:G739)</f>
        <v>6</v>
      </c>
      <c r="O739" s="147"/>
      <c r="P739" s="147"/>
      <c r="Q739" s="147"/>
    </row>
    <row r="740" spans="1:17" s="55" customFormat="1" ht="11.45" customHeight="1">
      <c r="A740" s="190"/>
      <c r="B740" s="185"/>
      <c r="C740" s="46">
        <f>C739/I739*100</f>
        <v>15.625</v>
      </c>
      <c r="D740" s="25">
        <f>D739/I739*100</f>
        <v>34.375</v>
      </c>
      <c r="E740" s="25">
        <f>E739/I739*100</f>
        <v>37.5</v>
      </c>
      <c r="F740" s="25">
        <f>F739/I739*100</f>
        <v>4.6875</v>
      </c>
      <c r="G740" s="25">
        <f>G739/I739*100</f>
        <v>4.6875</v>
      </c>
      <c r="H740" s="26">
        <f>H739/I739*100</f>
        <v>3.125</v>
      </c>
      <c r="I740" s="27">
        <f t="shared" si="566"/>
        <v>100</v>
      </c>
      <c r="J740" s="38">
        <f>J739/I739*100</f>
        <v>50</v>
      </c>
      <c r="K740" s="18">
        <f>K739/I739*100</f>
        <v>37.5</v>
      </c>
      <c r="L740" s="19">
        <f>L739/I739*100</f>
        <v>9.375</v>
      </c>
      <c r="O740" s="147"/>
      <c r="P740" s="147"/>
      <c r="Q740" s="147"/>
    </row>
    <row r="741" spans="1:17" s="55" customFormat="1" ht="11.45" customHeight="1">
      <c r="A741" s="190"/>
      <c r="B741" s="193" t="s">
        <v>7</v>
      </c>
      <c r="C741" s="20">
        <v>9</v>
      </c>
      <c r="D741" s="20">
        <v>49</v>
      </c>
      <c r="E741" s="20">
        <v>96</v>
      </c>
      <c r="F741" s="20">
        <v>11</v>
      </c>
      <c r="G741" s="20">
        <v>16</v>
      </c>
      <c r="H741" s="20">
        <v>4</v>
      </c>
      <c r="I741" s="21">
        <f t="shared" si="566"/>
        <v>185</v>
      </c>
      <c r="J741" s="28">
        <f>C741+D741</f>
        <v>58</v>
      </c>
      <c r="K741" s="23">
        <f>E741</f>
        <v>96</v>
      </c>
      <c r="L741" s="24">
        <f>SUM(F741:G741)</f>
        <v>27</v>
      </c>
      <c r="O741" s="147"/>
      <c r="P741" s="147"/>
      <c r="Q741" s="147"/>
    </row>
    <row r="742" spans="1:17" s="55" customFormat="1" ht="11.45" customHeight="1">
      <c r="A742" s="190"/>
      <c r="B742" s="193"/>
      <c r="C742" s="29">
        <f>C741/I741*100</f>
        <v>4.8648648648648649</v>
      </c>
      <c r="D742" s="29">
        <f>D741/I741*100</f>
        <v>26.486486486486488</v>
      </c>
      <c r="E742" s="29">
        <f>E741/I741*100</f>
        <v>51.891891891891895</v>
      </c>
      <c r="F742" s="29">
        <f>F741/I741*100</f>
        <v>5.9459459459459465</v>
      </c>
      <c r="G742" s="29">
        <f>G741/I741*100</f>
        <v>8.6486486486486491</v>
      </c>
      <c r="H742" s="30">
        <f>H741/I741*100</f>
        <v>2.1621621621621623</v>
      </c>
      <c r="I742" s="27">
        <f t="shared" si="566"/>
        <v>100.00000000000001</v>
      </c>
      <c r="J742" s="38">
        <f>J741/I741*100</f>
        <v>31.351351351351354</v>
      </c>
      <c r="K742" s="18">
        <f>K741/I741*100</f>
        <v>51.891891891891895</v>
      </c>
      <c r="L742" s="19">
        <f>L741/I741*100</f>
        <v>14.594594594594595</v>
      </c>
      <c r="O742" s="147"/>
      <c r="P742" s="147"/>
      <c r="Q742" s="147"/>
    </row>
    <row r="743" spans="1:17" s="55" customFormat="1" ht="11.45" customHeight="1">
      <c r="A743" s="190"/>
      <c r="B743" s="184" t="s">
        <v>8</v>
      </c>
      <c r="C743" s="20">
        <v>20</v>
      </c>
      <c r="D743" s="20">
        <v>74</v>
      </c>
      <c r="E743" s="20">
        <v>105</v>
      </c>
      <c r="F743" s="20">
        <v>25</v>
      </c>
      <c r="G743" s="20">
        <v>20</v>
      </c>
      <c r="H743" s="20">
        <v>3</v>
      </c>
      <c r="I743" s="21">
        <f t="shared" si="566"/>
        <v>247</v>
      </c>
      <c r="J743" s="28">
        <f>C743+D743</f>
        <v>94</v>
      </c>
      <c r="K743" s="23">
        <f>E743</f>
        <v>105</v>
      </c>
      <c r="L743" s="24">
        <f>SUM(F743:G743)</f>
        <v>45</v>
      </c>
      <c r="O743" s="147"/>
      <c r="P743" s="147"/>
      <c r="Q743" s="147"/>
    </row>
    <row r="744" spans="1:17" s="55" customFormat="1" ht="11.45" customHeight="1">
      <c r="A744" s="190"/>
      <c r="B744" s="185"/>
      <c r="C744" s="29">
        <f t="shared" ref="C744" si="567">C743/I743*100</f>
        <v>8.097165991902834</v>
      </c>
      <c r="D744" s="29">
        <f t="shared" ref="D744" si="568">D743/I743*100</f>
        <v>29.959514170040485</v>
      </c>
      <c r="E744" s="29">
        <f t="shared" ref="E744" si="569">E743/I743*100</f>
        <v>42.51012145748988</v>
      </c>
      <c r="F744" s="29">
        <f t="shared" ref="F744" si="570">F743/I743*100</f>
        <v>10.121457489878543</v>
      </c>
      <c r="G744" s="29">
        <f t="shared" ref="G744" si="571">G743/I743*100</f>
        <v>8.097165991902834</v>
      </c>
      <c r="H744" s="30">
        <f t="shared" ref="H744" si="572">H743/I743*100</f>
        <v>1.214574898785425</v>
      </c>
      <c r="I744" s="27">
        <f t="shared" si="566"/>
        <v>100</v>
      </c>
      <c r="J744" s="38">
        <f>J743/I743*100</f>
        <v>38.056680161943319</v>
      </c>
      <c r="K744" s="18">
        <f>K743/I743*100</f>
        <v>42.51012145748988</v>
      </c>
      <c r="L744" s="19">
        <f>L743/I743*100</f>
        <v>18.218623481781375</v>
      </c>
      <c r="O744" s="147"/>
      <c r="P744" s="147"/>
      <c r="Q744" s="147"/>
    </row>
    <row r="745" spans="1:17" s="55" customFormat="1" ht="11.45" customHeight="1">
      <c r="A745" s="190"/>
      <c r="B745" s="193" t="s">
        <v>9</v>
      </c>
      <c r="C745" s="20">
        <v>28</v>
      </c>
      <c r="D745" s="20">
        <v>76</v>
      </c>
      <c r="E745" s="20">
        <v>154</v>
      </c>
      <c r="F745" s="20">
        <v>27</v>
      </c>
      <c r="G745" s="20">
        <v>22</v>
      </c>
      <c r="H745" s="20">
        <v>8</v>
      </c>
      <c r="I745" s="21">
        <f t="shared" si="566"/>
        <v>315</v>
      </c>
      <c r="J745" s="28">
        <f>C745+D745</f>
        <v>104</v>
      </c>
      <c r="K745" s="23">
        <f>E745</f>
        <v>154</v>
      </c>
      <c r="L745" s="24">
        <f>SUM(F745:G745)</f>
        <v>49</v>
      </c>
      <c r="O745" s="147"/>
      <c r="P745" s="147"/>
      <c r="Q745" s="147"/>
    </row>
    <row r="746" spans="1:17" s="55" customFormat="1" ht="11.45" customHeight="1">
      <c r="A746" s="190"/>
      <c r="B746" s="193"/>
      <c r="C746" s="29">
        <f t="shared" ref="C746" si="573">C745/I745*100</f>
        <v>8.8888888888888893</v>
      </c>
      <c r="D746" s="29">
        <f t="shared" ref="D746" si="574">D745/I745*100</f>
        <v>24.126984126984127</v>
      </c>
      <c r="E746" s="29">
        <f t="shared" ref="E746" si="575">E745/I745*100</f>
        <v>48.888888888888886</v>
      </c>
      <c r="F746" s="29">
        <f t="shared" ref="F746" si="576">F745/I745*100</f>
        <v>8.5714285714285712</v>
      </c>
      <c r="G746" s="29">
        <f t="shared" ref="G746" si="577">G745/I745*100</f>
        <v>6.9841269841269842</v>
      </c>
      <c r="H746" s="30">
        <f t="shared" ref="H746" si="578">H745/I745*100</f>
        <v>2.5396825396825395</v>
      </c>
      <c r="I746" s="27">
        <f t="shared" si="566"/>
        <v>100</v>
      </c>
      <c r="J746" s="38">
        <f>J745/I745*100</f>
        <v>33.015873015873012</v>
      </c>
      <c r="K746" s="18">
        <f>K745/I745*100</f>
        <v>48.888888888888886</v>
      </c>
      <c r="L746" s="19">
        <f>L745/I745*100</f>
        <v>15.555555555555555</v>
      </c>
      <c r="O746" s="147"/>
      <c r="P746" s="147"/>
      <c r="Q746" s="147"/>
    </row>
    <row r="747" spans="1:17" s="55" customFormat="1" ht="11.45" customHeight="1">
      <c r="A747" s="190"/>
      <c r="B747" s="184" t="s">
        <v>10</v>
      </c>
      <c r="C747" s="20">
        <v>20</v>
      </c>
      <c r="D747" s="20">
        <v>88</v>
      </c>
      <c r="E747" s="20">
        <v>196</v>
      </c>
      <c r="F747" s="20">
        <v>27</v>
      </c>
      <c r="G747" s="20">
        <v>26</v>
      </c>
      <c r="H747" s="20">
        <v>10</v>
      </c>
      <c r="I747" s="21">
        <f t="shared" si="566"/>
        <v>367</v>
      </c>
      <c r="J747" s="28">
        <f>C747+D747</f>
        <v>108</v>
      </c>
      <c r="K747" s="23">
        <f>E747</f>
        <v>196</v>
      </c>
      <c r="L747" s="24">
        <f>SUM(F747:G747)</f>
        <v>53</v>
      </c>
      <c r="O747" s="147"/>
      <c r="P747" s="147"/>
      <c r="Q747" s="147"/>
    </row>
    <row r="748" spans="1:17" s="55" customFormat="1" ht="11.45" customHeight="1">
      <c r="A748" s="190"/>
      <c r="B748" s="185"/>
      <c r="C748" s="29">
        <f t="shared" ref="C748" si="579">C747/I747*100</f>
        <v>5.4495912806539506</v>
      </c>
      <c r="D748" s="29">
        <f t="shared" ref="D748" si="580">D747/I747*100</f>
        <v>23.978201634877383</v>
      </c>
      <c r="E748" s="29">
        <f t="shared" ref="E748" si="581">E747/I747*100</f>
        <v>53.405994550408721</v>
      </c>
      <c r="F748" s="29">
        <f t="shared" ref="F748" si="582">F747/I747*100</f>
        <v>7.3569482288828345</v>
      </c>
      <c r="G748" s="29">
        <f t="shared" ref="G748" si="583">G747/I747*100</f>
        <v>7.0844686648501369</v>
      </c>
      <c r="H748" s="30">
        <f t="shared" ref="H748" si="584">H747/I747*100</f>
        <v>2.7247956403269753</v>
      </c>
      <c r="I748" s="27">
        <f t="shared" si="566"/>
        <v>99.999999999999986</v>
      </c>
      <c r="J748" s="38">
        <f>J747/I747*100</f>
        <v>29.427792915531338</v>
      </c>
      <c r="K748" s="18">
        <f>K747/I747*100</f>
        <v>53.405994550408721</v>
      </c>
      <c r="L748" s="19">
        <f>L747/I747*100</f>
        <v>14.441416893732969</v>
      </c>
      <c r="O748" s="147"/>
      <c r="P748" s="147"/>
      <c r="Q748" s="147"/>
    </row>
    <row r="749" spans="1:17" s="55" customFormat="1" ht="11.45" customHeight="1">
      <c r="A749" s="190"/>
      <c r="B749" s="193" t="s">
        <v>11</v>
      </c>
      <c r="C749" s="20">
        <v>27</v>
      </c>
      <c r="D749" s="20">
        <v>118</v>
      </c>
      <c r="E749" s="20">
        <v>181</v>
      </c>
      <c r="F749" s="20">
        <v>23</v>
      </c>
      <c r="G749" s="20">
        <v>13</v>
      </c>
      <c r="H749" s="20">
        <v>32</v>
      </c>
      <c r="I749" s="21">
        <f t="shared" si="566"/>
        <v>394</v>
      </c>
      <c r="J749" s="28">
        <f>C749+D749</f>
        <v>145</v>
      </c>
      <c r="K749" s="23">
        <f>E749</f>
        <v>181</v>
      </c>
      <c r="L749" s="24">
        <f>SUM(F749:G749)</f>
        <v>36</v>
      </c>
      <c r="O749" s="147"/>
      <c r="P749" s="147"/>
      <c r="Q749" s="147"/>
    </row>
    <row r="750" spans="1:17" s="55" customFormat="1" ht="11.45" customHeight="1">
      <c r="A750" s="190"/>
      <c r="B750" s="193"/>
      <c r="C750" s="29">
        <f t="shared" ref="C750" si="585">C749/I749*100</f>
        <v>6.8527918781725887</v>
      </c>
      <c r="D750" s="29">
        <f t="shared" ref="D750" si="586">D749/I749*100</f>
        <v>29.949238578680205</v>
      </c>
      <c r="E750" s="29">
        <f t="shared" ref="E750" si="587">E749/I749*100</f>
        <v>45.939086294416242</v>
      </c>
      <c r="F750" s="29">
        <f t="shared" ref="F750" si="588">F749/I749*100</f>
        <v>5.8375634517766501</v>
      </c>
      <c r="G750" s="29">
        <f t="shared" ref="G750" si="589">G749/I749*100</f>
        <v>3.2994923857868024</v>
      </c>
      <c r="H750" s="30">
        <f t="shared" ref="H750" si="590">H749/I749*100</f>
        <v>8.1218274111675122</v>
      </c>
      <c r="I750" s="27">
        <f t="shared" si="566"/>
        <v>100</v>
      </c>
      <c r="J750" s="38">
        <f>J749/I749*100</f>
        <v>36.802030456852791</v>
      </c>
      <c r="K750" s="18">
        <f>K749/I749*100</f>
        <v>45.939086294416242</v>
      </c>
      <c r="L750" s="19">
        <f>L749/I749*100</f>
        <v>9.1370558375634516</v>
      </c>
      <c r="O750" s="148"/>
      <c r="P750" s="148"/>
      <c r="Q750" s="148"/>
    </row>
    <row r="751" spans="1:17" s="55" customFormat="1" ht="11.45" customHeight="1">
      <c r="A751" s="190"/>
      <c r="B751" s="184" t="s">
        <v>12</v>
      </c>
      <c r="C751" s="20">
        <v>75</v>
      </c>
      <c r="D751" s="20">
        <v>159</v>
      </c>
      <c r="E751" s="20">
        <v>225</v>
      </c>
      <c r="F751" s="20">
        <v>15</v>
      </c>
      <c r="G751" s="20">
        <v>19</v>
      </c>
      <c r="H751" s="20">
        <v>89</v>
      </c>
      <c r="I751" s="21">
        <f t="shared" si="566"/>
        <v>582</v>
      </c>
      <c r="J751" s="28">
        <f>C751+D751</f>
        <v>234</v>
      </c>
      <c r="K751" s="23">
        <f>E751</f>
        <v>225</v>
      </c>
      <c r="L751" s="24">
        <f>SUM(F751:G751)</f>
        <v>34</v>
      </c>
      <c r="O751" s="148"/>
      <c r="P751" s="148"/>
      <c r="Q751" s="148"/>
    </row>
    <row r="752" spans="1:17" s="55" customFormat="1" ht="11.45" customHeight="1">
      <c r="A752" s="190"/>
      <c r="B752" s="185"/>
      <c r="C752" s="29">
        <f t="shared" ref="C752" si="591">C751/I751*100</f>
        <v>12.886597938144329</v>
      </c>
      <c r="D752" s="29">
        <f t="shared" ref="D752" si="592">D751/I751*100</f>
        <v>27.319587628865978</v>
      </c>
      <c r="E752" s="29">
        <f t="shared" ref="E752" si="593">E751/I751*100</f>
        <v>38.659793814432994</v>
      </c>
      <c r="F752" s="29">
        <f t="shared" ref="F752" si="594">F751/I751*100</f>
        <v>2.5773195876288657</v>
      </c>
      <c r="G752" s="29">
        <f t="shared" ref="G752" si="595">G751/I751*100</f>
        <v>3.264604810996564</v>
      </c>
      <c r="H752" s="30">
        <f t="shared" ref="H752" si="596">H751/I751*100</f>
        <v>15.292096219931272</v>
      </c>
      <c r="I752" s="27">
        <f t="shared" si="566"/>
        <v>100</v>
      </c>
      <c r="J752" s="38">
        <f>J751/I751*100</f>
        <v>40.206185567010309</v>
      </c>
      <c r="K752" s="18">
        <f>K751/I751*100</f>
        <v>38.659793814432994</v>
      </c>
      <c r="L752" s="19">
        <f>L751/I751*100</f>
        <v>5.8419243986254292</v>
      </c>
      <c r="O752" s="148"/>
      <c r="P752" s="148"/>
      <c r="Q752" s="148"/>
    </row>
    <row r="753" spans="1:17" s="55" customFormat="1" ht="11.45" customHeight="1">
      <c r="A753" s="190"/>
      <c r="B753" s="193" t="s">
        <v>24</v>
      </c>
      <c r="C753" s="20">
        <v>3</v>
      </c>
      <c r="D753" s="20">
        <v>2</v>
      </c>
      <c r="E753" s="20">
        <v>2</v>
      </c>
      <c r="F753" s="20">
        <v>0</v>
      </c>
      <c r="G753" s="20">
        <v>0</v>
      </c>
      <c r="H753" s="20">
        <v>22</v>
      </c>
      <c r="I753" s="21">
        <f t="shared" si="566"/>
        <v>29</v>
      </c>
      <c r="J753" s="28">
        <f>C753+D753</f>
        <v>5</v>
      </c>
      <c r="K753" s="23">
        <f>E753</f>
        <v>2</v>
      </c>
      <c r="L753" s="24">
        <f>SUM(F753:G753)</f>
        <v>0</v>
      </c>
      <c r="O753" s="148"/>
      <c r="P753" s="148"/>
      <c r="Q753" s="148"/>
    </row>
    <row r="754" spans="1:17" s="55" customFormat="1" ht="11.45" customHeight="1" thickBot="1">
      <c r="A754" s="191"/>
      <c r="B754" s="194"/>
      <c r="C754" s="50">
        <f t="shared" ref="C754" si="597">C753/I753*100</f>
        <v>10.344827586206897</v>
      </c>
      <c r="D754" s="50">
        <f t="shared" ref="D754" si="598">D753/I753*100</f>
        <v>6.8965517241379306</v>
      </c>
      <c r="E754" s="50">
        <f t="shared" ref="E754" si="599">E753/I753*100</f>
        <v>6.8965517241379306</v>
      </c>
      <c r="F754" s="50">
        <f t="shared" ref="F754" si="600">F753/I753*100</f>
        <v>0</v>
      </c>
      <c r="G754" s="50">
        <f t="shared" ref="G754" si="601">G753/I753*100</f>
        <v>0</v>
      </c>
      <c r="H754" s="79">
        <f t="shared" ref="H754" si="602">H753/I753*100</f>
        <v>75.862068965517238</v>
      </c>
      <c r="I754" s="58">
        <f t="shared" si="566"/>
        <v>100</v>
      </c>
      <c r="J754" s="57">
        <f>J753/I753*100</f>
        <v>17.241379310344829</v>
      </c>
      <c r="K754" s="35">
        <f>K753/I753*100</f>
        <v>6.8965517241379306</v>
      </c>
      <c r="L754" s="31">
        <f>L753/I753*100</f>
        <v>0</v>
      </c>
      <c r="O754" s="148"/>
      <c r="P754" s="148"/>
      <c r="Q754" s="148"/>
    </row>
    <row r="755" spans="1:17" s="55" customFormat="1" ht="11.45" customHeight="1" thickBot="1">
      <c r="A755" s="211" t="s">
        <v>53</v>
      </c>
      <c r="B755" s="192" t="s">
        <v>23</v>
      </c>
      <c r="C755" s="20">
        <v>22</v>
      </c>
      <c r="D755" s="20">
        <v>81</v>
      </c>
      <c r="E755" s="20">
        <v>80</v>
      </c>
      <c r="F755" s="20">
        <v>11</v>
      </c>
      <c r="G755" s="20">
        <v>9</v>
      </c>
      <c r="H755" s="20">
        <v>13</v>
      </c>
      <c r="I755" s="110">
        <f t="shared" si="566"/>
        <v>216</v>
      </c>
      <c r="J755" s="9">
        <f>C755+D755</f>
        <v>103</v>
      </c>
      <c r="K755" s="7">
        <f>E755</f>
        <v>80</v>
      </c>
      <c r="L755" s="10">
        <f>SUM(F755:G755)</f>
        <v>20</v>
      </c>
      <c r="O755" s="148"/>
      <c r="P755" s="148"/>
      <c r="Q755" s="148"/>
    </row>
    <row r="756" spans="1:17" s="55" customFormat="1" ht="11.45" customHeight="1" thickTop="1" thickBot="1">
      <c r="A756" s="212"/>
      <c r="B756" s="185"/>
      <c r="C756" s="46">
        <f>C755/I755*100</f>
        <v>10.185185185185185</v>
      </c>
      <c r="D756" s="25">
        <f>D755/I755*100</f>
        <v>37.5</v>
      </c>
      <c r="E756" s="25">
        <f>E755/I755*100</f>
        <v>37.037037037037038</v>
      </c>
      <c r="F756" s="25">
        <f>F755/I755*100</f>
        <v>5.0925925925925926</v>
      </c>
      <c r="G756" s="25">
        <f>G755/I755*100</f>
        <v>4.1666666666666661</v>
      </c>
      <c r="H756" s="26">
        <f>H755/I755*100</f>
        <v>6.0185185185185182</v>
      </c>
      <c r="I756" s="27">
        <f t="shared" si="566"/>
        <v>100.00000000000001</v>
      </c>
      <c r="J756" s="38">
        <f>J755/I755*100</f>
        <v>47.685185185185183</v>
      </c>
      <c r="K756" s="18">
        <f>K755/I755*100</f>
        <v>37.037037037037038</v>
      </c>
      <c r="L756" s="19">
        <f>L755/I755*100</f>
        <v>9.2592592592592595</v>
      </c>
      <c r="O756" s="148"/>
      <c r="P756" s="148"/>
      <c r="Q756" s="148"/>
    </row>
    <row r="757" spans="1:17" s="55" customFormat="1" ht="11.45" customHeight="1" thickTop="1" thickBot="1">
      <c r="A757" s="212"/>
      <c r="B757" s="193" t="s">
        <v>3</v>
      </c>
      <c r="C757" s="20">
        <v>19</v>
      </c>
      <c r="D757" s="20">
        <v>35</v>
      </c>
      <c r="E757" s="20">
        <v>67</v>
      </c>
      <c r="F757" s="20">
        <v>8</v>
      </c>
      <c r="G757" s="20">
        <v>7</v>
      </c>
      <c r="H757" s="20">
        <v>7</v>
      </c>
      <c r="I757" s="21">
        <f t="shared" si="566"/>
        <v>143</v>
      </c>
      <c r="J757" s="28">
        <f>C757+D757</f>
        <v>54</v>
      </c>
      <c r="K757" s="23">
        <f>E757</f>
        <v>67</v>
      </c>
      <c r="L757" s="24">
        <f>SUM(F757:G757)</f>
        <v>15</v>
      </c>
      <c r="O757" s="148"/>
      <c r="P757" s="148"/>
      <c r="Q757" s="148"/>
    </row>
    <row r="758" spans="1:17" s="55" customFormat="1" ht="11.45" customHeight="1" thickTop="1" thickBot="1">
      <c r="A758" s="212"/>
      <c r="B758" s="193"/>
      <c r="C758" s="29">
        <f>C757/I757*100</f>
        <v>13.286713286713287</v>
      </c>
      <c r="D758" s="29">
        <f>D757/I757*100</f>
        <v>24.475524475524477</v>
      </c>
      <c r="E758" s="29">
        <f>E757/I757*100</f>
        <v>46.853146853146853</v>
      </c>
      <c r="F758" s="29">
        <f>F757/I757*100</f>
        <v>5.5944055944055942</v>
      </c>
      <c r="G758" s="29">
        <f>G757/I757*100</f>
        <v>4.895104895104895</v>
      </c>
      <c r="H758" s="30">
        <f>H757/I757*100</f>
        <v>4.895104895104895</v>
      </c>
      <c r="I758" s="27">
        <f t="shared" si="566"/>
        <v>100</v>
      </c>
      <c r="J758" s="38">
        <f>J757/I757*100</f>
        <v>37.76223776223776</v>
      </c>
      <c r="K758" s="18">
        <f>K757/I757*100</f>
        <v>46.853146853146853</v>
      </c>
      <c r="L758" s="19">
        <f>L757/I757*100</f>
        <v>10.48951048951049</v>
      </c>
      <c r="O758" s="148"/>
      <c r="P758" s="148"/>
      <c r="Q758" s="148"/>
    </row>
    <row r="759" spans="1:17" s="55" customFormat="1" ht="11.45" customHeight="1" thickTop="1" thickBot="1">
      <c r="A759" s="212"/>
      <c r="B759" s="184" t="s">
        <v>13</v>
      </c>
      <c r="C759" s="20">
        <v>58</v>
      </c>
      <c r="D759" s="20">
        <v>235</v>
      </c>
      <c r="E759" s="20">
        <v>457</v>
      </c>
      <c r="F759" s="20">
        <v>74</v>
      </c>
      <c r="G759" s="20">
        <v>53</v>
      </c>
      <c r="H759" s="20">
        <v>26</v>
      </c>
      <c r="I759" s="21">
        <f t="shared" si="566"/>
        <v>903</v>
      </c>
      <c r="J759" s="28">
        <f>C759+D759</f>
        <v>293</v>
      </c>
      <c r="K759" s="23">
        <f>E759</f>
        <v>457</v>
      </c>
      <c r="L759" s="24">
        <f>SUM(F759:G759)</f>
        <v>127</v>
      </c>
      <c r="O759" s="148"/>
      <c r="P759" s="148"/>
      <c r="Q759" s="148"/>
    </row>
    <row r="760" spans="1:17" s="55" customFormat="1" ht="11.45" customHeight="1" thickTop="1" thickBot="1">
      <c r="A760" s="212"/>
      <c r="B760" s="185"/>
      <c r="C760" s="29">
        <f t="shared" ref="C760" si="603">C759/I759*100</f>
        <v>6.4230343300110739</v>
      </c>
      <c r="D760" s="29">
        <f t="shared" ref="D760" si="604">D759/I759*100</f>
        <v>26.024363233665561</v>
      </c>
      <c r="E760" s="29">
        <f t="shared" ref="E760" si="605">E759/I759*100</f>
        <v>50.609080841638978</v>
      </c>
      <c r="F760" s="29">
        <f t="shared" ref="F760" si="606">F759/I759*100</f>
        <v>8.1949058693244741</v>
      </c>
      <c r="G760" s="29">
        <f t="shared" ref="G760" si="607">G759/I759*100</f>
        <v>5.8693244739756363</v>
      </c>
      <c r="H760" s="30">
        <f t="shared" ref="H760" si="608">H759/I759*100</f>
        <v>2.8792912513842746</v>
      </c>
      <c r="I760" s="27">
        <f t="shared" si="566"/>
        <v>99.999999999999986</v>
      </c>
      <c r="J760" s="38">
        <f>J759/I759*100</f>
        <v>32.447397563676631</v>
      </c>
      <c r="K760" s="18">
        <f>K759/I759*100</f>
        <v>50.609080841638978</v>
      </c>
      <c r="L760" s="19">
        <f>L759/I759*100</f>
        <v>14.06423034330011</v>
      </c>
      <c r="O760" s="148"/>
      <c r="P760" s="148"/>
      <c r="Q760" s="148"/>
    </row>
    <row r="761" spans="1:17" s="55" customFormat="1" ht="11.45" customHeight="1" thickTop="1" thickBot="1">
      <c r="A761" s="212"/>
      <c r="B761" s="193" t="s">
        <v>14</v>
      </c>
      <c r="C761" s="20">
        <v>17</v>
      </c>
      <c r="D761" s="20">
        <v>67</v>
      </c>
      <c r="E761" s="20">
        <v>85</v>
      </c>
      <c r="F761" s="20">
        <v>6</v>
      </c>
      <c r="G761" s="20">
        <v>6</v>
      </c>
      <c r="H761" s="20">
        <v>17</v>
      </c>
      <c r="I761" s="21">
        <f t="shared" si="566"/>
        <v>198</v>
      </c>
      <c r="J761" s="28">
        <f>C761+D761</f>
        <v>84</v>
      </c>
      <c r="K761" s="23">
        <f>E761</f>
        <v>85</v>
      </c>
      <c r="L761" s="24">
        <f>SUM(F761:G761)</f>
        <v>12</v>
      </c>
      <c r="O761" s="148"/>
      <c r="P761" s="148"/>
      <c r="Q761" s="148"/>
    </row>
    <row r="762" spans="1:17" s="55" customFormat="1" ht="11.45" customHeight="1" thickTop="1" thickBot="1">
      <c r="A762" s="212"/>
      <c r="B762" s="193"/>
      <c r="C762" s="29">
        <f t="shared" ref="C762" si="609">C761/I761*100</f>
        <v>8.5858585858585847</v>
      </c>
      <c r="D762" s="29">
        <f t="shared" ref="D762" si="610">D761/I761*100</f>
        <v>33.838383838383841</v>
      </c>
      <c r="E762" s="29">
        <f t="shared" ref="E762" si="611">E761/I761*100</f>
        <v>42.929292929292927</v>
      </c>
      <c r="F762" s="29">
        <f t="shared" ref="F762" si="612">F761/I761*100</f>
        <v>3.0303030303030303</v>
      </c>
      <c r="G762" s="29">
        <f t="shared" ref="G762" si="613">G761/I761*100</f>
        <v>3.0303030303030303</v>
      </c>
      <c r="H762" s="30">
        <f t="shared" ref="H762" si="614">H761/I761*100</f>
        <v>8.5858585858585847</v>
      </c>
      <c r="I762" s="27">
        <f t="shared" si="566"/>
        <v>100</v>
      </c>
      <c r="J762" s="38">
        <f>J761/I761*100</f>
        <v>42.424242424242422</v>
      </c>
      <c r="K762" s="18">
        <f>K761/I761*100</f>
        <v>42.929292929292927</v>
      </c>
      <c r="L762" s="19">
        <f>L761/I761*100</f>
        <v>6.0606060606060606</v>
      </c>
      <c r="O762" s="148"/>
      <c r="P762" s="148"/>
      <c r="Q762" s="148"/>
    </row>
    <row r="763" spans="1:17" s="55" customFormat="1" ht="11.45" customHeight="1" thickTop="1" thickBot="1">
      <c r="A763" s="212"/>
      <c r="B763" s="184" t="s">
        <v>25</v>
      </c>
      <c r="C763" s="20">
        <v>13</v>
      </c>
      <c r="D763" s="20">
        <v>31</v>
      </c>
      <c r="E763" s="20">
        <v>39</v>
      </c>
      <c r="F763" s="20">
        <v>4</v>
      </c>
      <c r="G763" s="20">
        <v>4</v>
      </c>
      <c r="H763" s="20">
        <v>2</v>
      </c>
      <c r="I763" s="21">
        <f t="shared" si="566"/>
        <v>93</v>
      </c>
      <c r="J763" s="28">
        <f>C763+D763</f>
        <v>44</v>
      </c>
      <c r="K763" s="23">
        <f>E763</f>
        <v>39</v>
      </c>
      <c r="L763" s="24">
        <f>SUM(F763:G763)</f>
        <v>8</v>
      </c>
      <c r="O763" s="148"/>
      <c r="P763" s="148"/>
      <c r="Q763" s="148"/>
    </row>
    <row r="764" spans="1:17" s="55" customFormat="1" ht="11.45" customHeight="1" thickTop="1" thickBot="1">
      <c r="A764" s="212"/>
      <c r="B764" s="185"/>
      <c r="C764" s="29">
        <f t="shared" ref="C764" si="615">C763/I763*100</f>
        <v>13.978494623655912</v>
      </c>
      <c r="D764" s="29">
        <f t="shared" ref="D764" si="616">D763/I763*100</f>
        <v>33.333333333333329</v>
      </c>
      <c r="E764" s="29">
        <f t="shared" ref="E764" si="617">E763/I763*100</f>
        <v>41.935483870967744</v>
      </c>
      <c r="F764" s="29">
        <f t="shared" ref="F764" si="618">F763/I763*100</f>
        <v>4.3010752688172049</v>
      </c>
      <c r="G764" s="29">
        <f t="shared" ref="G764" si="619">G763/I763*100</f>
        <v>4.3010752688172049</v>
      </c>
      <c r="H764" s="30">
        <f t="shared" ref="H764" si="620">H763/I763*100</f>
        <v>2.1505376344086025</v>
      </c>
      <c r="I764" s="27">
        <f t="shared" si="566"/>
        <v>100</v>
      </c>
      <c r="J764" s="38">
        <f>J763/I763*100</f>
        <v>47.311827956989248</v>
      </c>
      <c r="K764" s="18">
        <f>K763/I763*100</f>
        <v>41.935483870967744</v>
      </c>
      <c r="L764" s="19">
        <f>L763/I763*100</f>
        <v>8.6021505376344098</v>
      </c>
      <c r="O764" s="148"/>
      <c r="P764" s="148"/>
      <c r="Q764" s="148"/>
    </row>
    <row r="765" spans="1:17" s="1" customFormat="1" ht="11.45" customHeight="1" thickTop="1" thickBot="1">
      <c r="A765" s="212"/>
      <c r="B765" s="193" t="s">
        <v>26</v>
      </c>
      <c r="C765" s="20">
        <v>49</v>
      </c>
      <c r="D765" s="20">
        <v>121</v>
      </c>
      <c r="E765" s="20">
        <v>208</v>
      </c>
      <c r="F765" s="20">
        <v>20</v>
      </c>
      <c r="G765" s="20">
        <v>28</v>
      </c>
      <c r="H765" s="20">
        <v>72</v>
      </c>
      <c r="I765" s="21">
        <f t="shared" si="566"/>
        <v>498</v>
      </c>
      <c r="J765" s="28">
        <f>C765+D765</f>
        <v>170</v>
      </c>
      <c r="K765" s="23">
        <f>E765</f>
        <v>208</v>
      </c>
      <c r="L765" s="24">
        <f>SUM(F765:G765)</f>
        <v>48</v>
      </c>
      <c r="O765" s="148"/>
      <c r="P765" s="148"/>
      <c r="Q765" s="148"/>
    </row>
    <row r="766" spans="1:17" s="1" customFormat="1" ht="11.45" customHeight="1" thickTop="1" thickBot="1">
      <c r="A766" s="212"/>
      <c r="B766" s="193"/>
      <c r="C766" s="29">
        <f t="shared" ref="C766" si="621">C765/I765*100</f>
        <v>9.8393574297188753</v>
      </c>
      <c r="D766" s="29">
        <f t="shared" ref="D766" si="622">D765/I765*100</f>
        <v>24.29718875502008</v>
      </c>
      <c r="E766" s="29">
        <f t="shared" ref="E766" si="623">E765/I765*100</f>
        <v>41.76706827309237</v>
      </c>
      <c r="F766" s="29">
        <f t="shared" ref="F766" si="624">F765/I765*100</f>
        <v>4.0160642570281126</v>
      </c>
      <c r="G766" s="29">
        <f t="shared" ref="G766" si="625">G765/I765*100</f>
        <v>5.6224899598393572</v>
      </c>
      <c r="H766" s="30">
        <f t="shared" ref="H766" si="626">H765/I765*100</f>
        <v>14.457831325301203</v>
      </c>
      <c r="I766" s="27">
        <f t="shared" si="566"/>
        <v>99.999999999999986</v>
      </c>
      <c r="J766" s="38">
        <f>J765/I765*100</f>
        <v>34.136546184738961</v>
      </c>
      <c r="K766" s="18">
        <f>K765/I765*100</f>
        <v>41.76706827309237</v>
      </c>
      <c r="L766" s="19">
        <f>L765/I765*100</f>
        <v>9.6385542168674707</v>
      </c>
      <c r="O766" s="148"/>
      <c r="P766" s="148"/>
      <c r="Q766" s="148"/>
    </row>
    <row r="767" spans="1:17" s="1" customFormat="1" ht="11.45" customHeight="1" thickTop="1" thickBot="1">
      <c r="A767" s="212"/>
      <c r="B767" s="184" t="s">
        <v>0</v>
      </c>
      <c r="C767" s="20">
        <v>9</v>
      </c>
      <c r="D767" s="20">
        <v>13</v>
      </c>
      <c r="E767" s="20">
        <v>37</v>
      </c>
      <c r="F767" s="20">
        <v>6</v>
      </c>
      <c r="G767" s="20">
        <v>11</v>
      </c>
      <c r="H767" s="20">
        <v>7</v>
      </c>
      <c r="I767" s="21">
        <f t="shared" si="566"/>
        <v>83</v>
      </c>
      <c r="J767" s="28">
        <f>C767+D767</f>
        <v>22</v>
      </c>
      <c r="K767" s="23">
        <f>E767</f>
        <v>37</v>
      </c>
      <c r="L767" s="24">
        <f>SUM(F767:G767)</f>
        <v>17</v>
      </c>
      <c r="O767" s="148"/>
      <c r="P767" s="148"/>
      <c r="Q767" s="148"/>
    </row>
    <row r="768" spans="1:17" s="1" customFormat="1" ht="11.45" customHeight="1" thickTop="1" thickBot="1">
      <c r="A768" s="212"/>
      <c r="B768" s="185"/>
      <c r="C768" s="29">
        <f t="shared" ref="C768" si="627">C767/I767*100</f>
        <v>10.843373493975903</v>
      </c>
      <c r="D768" s="29">
        <f t="shared" ref="D768" si="628">D767/I767*100</f>
        <v>15.66265060240964</v>
      </c>
      <c r="E768" s="29">
        <f t="shared" ref="E768" si="629">E767/I767*100</f>
        <v>44.578313253012048</v>
      </c>
      <c r="F768" s="29">
        <f t="shared" ref="F768" si="630">F767/I767*100</f>
        <v>7.2289156626506017</v>
      </c>
      <c r="G768" s="29">
        <f t="shared" ref="G768" si="631">G767/I767*100</f>
        <v>13.253012048192772</v>
      </c>
      <c r="H768" s="30">
        <f t="shared" ref="H768" si="632">H767/I767*100</f>
        <v>8.4337349397590362</v>
      </c>
      <c r="I768" s="27">
        <f t="shared" si="566"/>
        <v>100.00000000000001</v>
      </c>
      <c r="J768" s="38">
        <f>J767/I767*100</f>
        <v>26.506024096385545</v>
      </c>
      <c r="K768" s="18">
        <f>K767/I767*100</f>
        <v>44.578313253012048</v>
      </c>
      <c r="L768" s="19">
        <f>L767/I767*100</f>
        <v>20.481927710843372</v>
      </c>
      <c r="O768" s="150"/>
      <c r="P768" s="150"/>
      <c r="Q768" s="150"/>
    </row>
    <row r="769" spans="1:17" s="1" customFormat="1" ht="11.45" customHeight="1" thickTop="1" thickBot="1">
      <c r="A769" s="212"/>
      <c r="B769" s="193" t="s">
        <v>24</v>
      </c>
      <c r="C769" s="20">
        <v>5</v>
      </c>
      <c r="D769" s="20">
        <v>5</v>
      </c>
      <c r="E769" s="20">
        <v>10</v>
      </c>
      <c r="F769" s="20">
        <v>2</v>
      </c>
      <c r="G769" s="20">
        <v>1</v>
      </c>
      <c r="H769" s="20">
        <v>26</v>
      </c>
      <c r="I769" s="21">
        <f t="shared" si="566"/>
        <v>49</v>
      </c>
      <c r="J769" s="28">
        <f>C769+D769</f>
        <v>10</v>
      </c>
      <c r="K769" s="23">
        <f>E769</f>
        <v>10</v>
      </c>
      <c r="L769" s="24">
        <f>SUM(F769:G769)</f>
        <v>3</v>
      </c>
      <c r="O769" s="150"/>
      <c r="P769" s="150"/>
      <c r="Q769" s="150"/>
    </row>
    <row r="770" spans="1:17" s="1" customFormat="1" ht="11.45" customHeight="1" thickTop="1" thickBot="1">
      <c r="A770" s="213"/>
      <c r="B770" s="194"/>
      <c r="C770" s="50">
        <f t="shared" ref="C770" si="633">C769/I769*100</f>
        <v>10.204081632653061</v>
      </c>
      <c r="D770" s="50">
        <f t="shared" ref="D770" si="634">D769/I769*100</f>
        <v>10.204081632653061</v>
      </c>
      <c r="E770" s="50">
        <f t="shared" ref="E770" si="635">E769/I769*100</f>
        <v>20.408163265306122</v>
      </c>
      <c r="F770" s="50">
        <f t="shared" ref="F770" si="636">F769/I769*100</f>
        <v>4.0816326530612246</v>
      </c>
      <c r="G770" s="50">
        <f t="shared" ref="G770" si="637">G769/I769*100</f>
        <v>2.0408163265306123</v>
      </c>
      <c r="H770" s="79">
        <f t="shared" ref="H770" si="638">H769/I769*100</f>
        <v>53.061224489795919</v>
      </c>
      <c r="I770" s="58">
        <f t="shared" si="566"/>
        <v>100</v>
      </c>
      <c r="J770" s="57">
        <f>J769/I769*100</f>
        <v>20.408163265306122</v>
      </c>
      <c r="K770" s="35">
        <f>K769/I769*100</f>
        <v>20.408163265306122</v>
      </c>
      <c r="L770" s="31">
        <f>L769/I769*100</f>
        <v>6.1224489795918364</v>
      </c>
      <c r="O770" s="148"/>
      <c r="P770" s="148"/>
      <c r="Q770" s="148"/>
    </row>
    <row r="771" spans="1:17" s="1" customFormat="1" ht="11.45" customHeight="1">
      <c r="A771" s="189" t="s">
        <v>21</v>
      </c>
      <c r="B771" s="192" t="s">
        <v>27</v>
      </c>
      <c r="C771" s="20">
        <v>17</v>
      </c>
      <c r="D771" s="20">
        <v>64</v>
      </c>
      <c r="E771" s="20">
        <v>151</v>
      </c>
      <c r="F771" s="20">
        <v>11</v>
      </c>
      <c r="G771" s="20">
        <v>19</v>
      </c>
      <c r="H771" s="20">
        <v>34</v>
      </c>
      <c r="I771" s="8">
        <f t="shared" si="566"/>
        <v>296</v>
      </c>
      <c r="J771" s="9">
        <f>C771+D771</f>
        <v>81</v>
      </c>
      <c r="K771" s="7">
        <f>E771</f>
        <v>151</v>
      </c>
      <c r="L771" s="10">
        <f>SUM(F771:G771)</f>
        <v>30</v>
      </c>
      <c r="O771" s="148"/>
      <c r="P771" s="148"/>
      <c r="Q771" s="148"/>
    </row>
    <row r="772" spans="1:17" s="1" customFormat="1" ht="11.45" customHeight="1">
      <c r="A772" s="190"/>
      <c r="B772" s="185"/>
      <c r="C772" s="46">
        <f>C771/I771*100</f>
        <v>5.7432432432432439</v>
      </c>
      <c r="D772" s="25">
        <f>D771/I771*100</f>
        <v>21.621621621621621</v>
      </c>
      <c r="E772" s="25">
        <f>E771/I771*100</f>
        <v>51.013513513513509</v>
      </c>
      <c r="F772" s="25">
        <f>F771/I771*100</f>
        <v>3.7162162162162162</v>
      </c>
      <c r="G772" s="25">
        <f>G771/I771*100</f>
        <v>6.4189189189189184</v>
      </c>
      <c r="H772" s="26">
        <f>H771/I771*100</f>
        <v>11.486486486486488</v>
      </c>
      <c r="I772" s="27">
        <f t="shared" si="566"/>
        <v>99.999999999999986</v>
      </c>
      <c r="J772" s="38">
        <f>J771/I771*100</f>
        <v>27.364864864864863</v>
      </c>
      <c r="K772" s="18">
        <f>K771/I771*100</f>
        <v>51.013513513513509</v>
      </c>
      <c r="L772" s="19">
        <f>L771/I771*100</f>
        <v>10.135135135135135</v>
      </c>
      <c r="O772" s="6"/>
      <c r="P772" s="6"/>
      <c r="Q772" s="6"/>
    </row>
    <row r="773" spans="1:17" s="1" customFormat="1" ht="11.45" customHeight="1">
      <c r="A773" s="190"/>
      <c r="B773" s="193" t="s">
        <v>28</v>
      </c>
      <c r="C773" s="20">
        <v>26</v>
      </c>
      <c r="D773" s="20">
        <v>81</v>
      </c>
      <c r="E773" s="20">
        <v>174</v>
      </c>
      <c r="F773" s="20">
        <v>12</v>
      </c>
      <c r="G773" s="20">
        <v>17</v>
      </c>
      <c r="H773" s="20">
        <v>32</v>
      </c>
      <c r="I773" s="21">
        <f t="shared" si="566"/>
        <v>342</v>
      </c>
      <c r="J773" s="28">
        <f>C773+D773</f>
        <v>107</v>
      </c>
      <c r="K773" s="23">
        <f>E773</f>
        <v>174</v>
      </c>
      <c r="L773" s="24">
        <f>SUM(F773:G773)</f>
        <v>29</v>
      </c>
      <c r="O773" s="147"/>
      <c r="P773" s="147"/>
      <c r="Q773" s="147"/>
    </row>
    <row r="774" spans="1:17" s="1" customFormat="1" ht="11.45" customHeight="1">
      <c r="A774" s="190"/>
      <c r="B774" s="193"/>
      <c r="C774" s="29">
        <f>C773/I773*100</f>
        <v>7.6023391812865491</v>
      </c>
      <c r="D774" s="29">
        <f>D773/I773*100</f>
        <v>23.684210526315788</v>
      </c>
      <c r="E774" s="29">
        <f>E773/I773*100</f>
        <v>50.877192982456144</v>
      </c>
      <c r="F774" s="29">
        <f>F773/I773*100</f>
        <v>3.5087719298245612</v>
      </c>
      <c r="G774" s="29">
        <f>G773/I773*100</f>
        <v>4.9707602339181287</v>
      </c>
      <c r="H774" s="30">
        <f>H773/I773*100</f>
        <v>9.3567251461988299</v>
      </c>
      <c r="I774" s="27">
        <f t="shared" si="566"/>
        <v>100</v>
      </c>
      <c r="J774" s="38">
        <f>J773/I773*100</f>
        <v>31.28654970760234</v>
      </c>
      <c r="K774" s="18">
        <f>K773/I773*100</f>
        <v>50.877192982456144</v>
      </c>
      <c r="L774" s="19">
        <f>L773/I773*100</f>
        <v>8.4795321637426895</v>
      </c>
      <c r="O774" s="147"/>
      <c r="P774" s="147"/>
      <c r="Q774" s="147"/>
    </row>
    <row r="775" spans="1:17" s="1" customFormat="1" ht="11.45" customHeight="1">
      <c r="A775" s="190"/>
      <c r="B775" s="184" t="s">
        <v>29</v>
      </c>
      <c r="C775" s="20">
        <v>78</v>
      </c>
      <c r="D775" s="20">
        <v>282</v>
      </c>
      <c r="E775" s="20">
        <v>422</v>
      </c>
      <c r="F775" s="20">
        <v>68</v>
      </c>
      <c r="G775" s="20">
        <v>51</v>
      </c>
      <c r="H775" s="20">
        <v>46</v>
      </c>
      <c r="I775" s="21">
        <f t="shared" si="566"/>
        <v>947</v>
      </c>
      <c r="J775" s="28">
        <f>C775+D775</f>
        <v>360</v>
      </c>
      <c r="K775" s="23">
        <f>E775</f>
        <v>422</v>
      </c>
      <c r="L775" s="24">
        <f>SUM(F775:G775)</f>
        <v>119</v>
      </c>
      <c r="O775" s="147"/>
      <c r="P775" s="147"/>
      <c r="Q775" s="147"/>
    </row>
    <row r="776" spans="1:17" s="1" customFormat="1" ht="11.45" customHeight="1">
      <c r="A776" s="190"/>
      <c r="B776" s="185"/>
      <c r="C776" s="29">
        <f t="shared" ref="C776" si="639">C775/I775*100</f>
        <v>8.2365364308342137</v>
      </c>
      <c r="D776" s="29">
        <f t="shared" ref="D776" si="640">D775/I775*100</f>
        <v>29.778247096092926</v>
      </c>
      <c r="E776" s="29">
        <f t="shared" ref="E776" si="641">E775/I775*100</f>
        <v>44.561774023231251</v>
      </c>
      <c r="F776" s="29">
        <f t="shared" ref="F776" si="642">F775/I775*100</f>
        <v>7.1805702217529035</v>
      </c>
      <c r="G776" s="29">
        <f t="shared" ref="G776" si="643">G775/I775*100</f>
        <v>5.3854276663146781</v>
      </c>
      <c r="H776" s="30">
        <f t="shared" ref="H776" si="644">H775/I775*100</f>
        <v>4.8574445617740238</v>
      </c>
      <c r="I776" s="27">
        <f t="shared" si="566"/>
        <v>100</v>
      </c>
      <c r="J776" s="38">
        <f>J775/I775*100</f>
        <v>38.01478352692714</v>
      </c>
      <c r="K776" s="18">
        <f>K775/I775*100</f>
        <v>44.561774023231251</v>
      </c>
      <c r="L776" s="19">
        <f>L775/I775*100</f>
        <v>12.565997888067582</v>
      </c>
      <c r="O776" s="147"/>
      <c r="P776" s="147"/>
      <c r="Q776" s="147"/>
    </row>
    <row r="777" spans="1:17" s="1" customFormat="1" ht="11.45" customHeight="1">
      <c r="A777" s="190"/>
      <c r="B777" s="193" t="s">
        <v>30</v>
      </c>
      <c r="C777" s="20">
        <v>61</v>
      </c>
      <c r="D777" s="20">
        <v>117</v>
      </c>
      <c r="E777" s="20">
        <v>160</v>
      </c>
      <c r="F777" s="20">
        <v>35</v>
      </c>
      <c r="G777" s="20">
        <v>20</v>
      </c>
      <c r="H777" s="20">
        <v>17</v>
      </c>
      <c r="I777" s="21">
        <f t="shared" si="566"/>
        <v>410</v>
      </c>
      <c r="J777" s="28">
        <f>C777+D777</f>
        <v>178</v>
      </c>
      <c r="K777" s="23">
        <f>E777</f>
        <v>160</v>
      </c>
      <c r="L777" s="24">
        <f>SUM(F777:G777)</f>
        <v>55</v>
      </c>
      <c r="O777" s="147"/>
      <c r="P777" s="147"/>
      <c r="Q777" s="147"/>
    </row>
    <row r="778" spans="1:17" s="1" customFormat="1" ht="11.45" customHeight="1">
      <c r="A778" s="190"/>
      <c r="B778" s="193"/>
      <c r="C778" s="29">
        <f t="shared" ref="C778" si="645">C777/I777*100</f>
        <v>14.878048780487804</v>
      </c>
      <c r="D778" s="29">
        <f t="shared" ref="D778" si="646">D777/I777*100</f>
        <v>28.536585365853657</v>
      </c>
      <c r="E778" s="29">
        <f t="shared" ref="E778" si="647">E777/I777*100</f>
        <v>39.024390243902438</v>
      </c>
      <c r="F778" s="29">
        <f t="shared" ref="F778" si="648">F777/I777*100</f>
        <v>8.536585365853659</v>
      </c>
      <c r="G778" s="29">
        <f t="shared" ref="G778" si="649">G777/I777*100</f>
        <v>4.8780487804878048</v>
      </c>
      <c r="H778" s="30">
        <f t="shared" ref="H778" si="650">H777/I777*100</f>
        <v>4.1463414634146343</v>
      </c>
      <c r="I778" s="27">
        <f t="shared" si="566"/>
        <v>99.999999999999986</v>
      </c>
      <c r="J778" s="38">
        <f>J777/I777*100</f>
        <v>43.414634146341463</v>
      </c>
      <c r="K778" s="18">
        <f>K777/I777*100</f>
        <v>39.024390243902438</v>
      </c>
      <c r="L778" s="19">
        <f>L777/I777*100</f>
        <v>13.414634146341465</v>
      </c>
      <c r="O778" s="147"/>
      <c r="P778" s="147"/>
      <c r="Q778" s="147"/>
    </row>
    <row r="779" spans="1:17" s="1" customFormat="1" ht="11.45" customHeight="1">
      <c r="A779" s="190"/>
      <c r="B779" s="184" t="s">
        <v>42</v>
      </c>
      <c r="C779" s="20">
        <v>6</v>
      </c>
      <c r="D779" s="20">
        <v>37</v>
      </c>
      <c r="E779" s="20">
        <v>64</v>
      </c>
      <c r="F779" s="20">
        <v>4</v>
      </c>
      <c r="G779" s="20">
        <v>10</v>
      </c>
      <c r="H779" s="20">
        <v>9</v>
      </c>
      <c r="I779" s="21">
        <f t="shared" si="566"/>
        <v>130</v>
      </c>
      <c r="J779" s="28">
        <f>C779+D779</f>
        <v>43</v>
      </c>
      <c r="K779" s="23">
        <f>E779</f>
        <v>64</v>
      </c>
      <c r="L779" s="24">
        <f>SUM(F779:G779)</f>
        <v>14</v>
      </c>
      <c r="O779" s="147"/>
      <c r="P779" s="147"/>
      <c r="Q779" s="147"/>
    </row>
    <row r="780" spans="1:17" s="1" customFormat="1" ht="11.45" customHeight="1">
      <c r="A780" s="190"/>
      <c r="B780" s="185"/>
      <c r="C780" s="29">
        <f t="shared" ref="C780" si="651">C779/I779*100</f>
        <v>4.6153846153846159</v>
      </c>
      <c r="D780" s="29">
        <f t="shared" ref="D780" si="652">D779/I779*100</f>
        <v>28.46153846153846</v>
      </c>
      <c r="E780" s="29">
        <f t="shared" ref="E780" si="653">E779/I779*100</f>
        <v>49.230769230769234</v>
      </c>
      <c r="F780" s="29">
        <f t="shared" ref="F780" si="654">F779/I779*100</f>
        <v>3.0769230769230771</v>
      </c>
      <c r="G780" s="29">
        <f t="shared" ref="G780" si="655">G779/I779*100</f>
        <v>7.6923076923076925</v>
      </c>
      <c r="H780" s="30">
        <f t="shared" ref="H780" si="656">H779/I779*100</f>
        <v>6.9230769230769234</v>
      </c>
      <c r="I780" s="27">
        <f t="shared" si="566"/>
        <v>100</v>
      </c>
      <c r="J780" s="38">
        <f>J779/I779*100</f>
        <v>33.076923076923073</v>
      </c>
      <c r="K780" s="18">
        <f>K779/I779*100</f>
        <v>49.230769230769234</v>
      </c>
      <c r="L780" s="19">
        <f>L779/I779*100</f>
        <v>10.76923076923077</v>
      </c>
      <c r="O780" s="147"/>
      <c r="P780" s="147"/>
      <c r="Q780" s="147"/>
    </row>
    <row r="781" spans="1:17" s="1" customFormat="1" ht="11.45" customHeight="1">
      <c r="A781" s="190"/>
      <c r="B781" s="193" t="s">
        <v>24</v>
      </c>
      <c r="C781" s="20">
        <v>4</v>
      </c>
      <c r="D781" s="20">
        <v>7</v>
      </c>
      <c r="E781" s="20">
        <v>12</v>
      </c>
      <c r="F781" s="20">
        <v>1</v>
      </c>
      <c r="G781" s="20">
        <v>2</v>
      </c>
      <c r="H781" s="20">
        <v>32</v>
      </c>
      <c r="I781" s="21">
        <f t="shared" si="566"/>
        <v>58</v>
      </c>
      <c r="J781" s="22">
        <f>C781+D781</f>
        <v>11</v>
      </c>
      <c r="K781" s="23">
        <f>E781</f>
        <v>12</v>
      </c>
      <c r="L781" s="24">
        <f>SUM(F781:G781)</f>
        <v>3</v>
      </c>
      <c r="O781" s="147"/>
      <c r="P781" s="147"/>
      <c r="Q781" s="147"/>
    </row>
    <row r="782" spans="1:17" s="1" customFormat="1" ht="11.45" customHeight="1" thickBot="1">
      <c r="A782" s="191"/>
      <c r="B782" s="194"/>
      <c r="C782" s="33">
        <f>C781/I781*100</f>
        <v>6.8965517241379306</v>
      </c>
      <c r="D782" s="33">
        <f>D781/I781*100</f>
        <v>12.068965517241379</v>
      </c>
      <c r="E782" s="33">
        <f>E781/I781*100</f>
        <v>20.689655172413794</v>
      </c>
      <c r="F782" s="33">
        <f>F781/I781*100</f>
        <v>1.7241379310344827</v>
      </c>
      <c r="G782" s="33">
        <f>G781/I781*100</f>
        <v>3.4482758620689653</v>
      </c>
      <c r="H782" s="34">
        <f>H781/I781*100</f>
        <v>55.172413793103445</v>
      </c>
      <c r="I782" s="58">
        <f t="shared" si="566"/>
        <v>100</v>
      </c>
      <c r="J782" s="14">
        <f>J781/I781*100</f>
        <v>18.96551724137931</v>
      </c>
      <c r="K782" s="15">
        <f>K781/I781*100</f>
        <v>20.689655172413794</v>
      </c>
      <c r="L782" s="16">
        <f>L781/I781*100</f>
        <v>5.1724137931034484</v>
      </c>
      <c r="O782" s="147"/>
      <c r="P782" s="147"/>
      <c r="Q782" s="147"/>
    </row>
    <row r="783" spans="1:17" s="1" customFormat="1" ht="11.25" customHeight="1">
      <c r="A783" s="40"/>
      <c r="B783" s="41"/>
      <c r="C783" s="98"/>
      <c r="D783" s="98"/>
      <c r="E783" s="98"/>
      <c r="F783" s="98"/>
      <c r="G783" s="98"/>
      <c r="H783" s="98"/>
      <c r="I783" s="42"/>
      <c r="J783" s="42"/>
      <c r="K783" s="42"/>
      <c r="L783" s="42"/>
      <c r="O783" s="147"/>
      <c r="P783" s="147"/>
      <c r="Q783" s="147"/>
    </row>
    <row r="784" spans="1:17" s="1" customFormat="1" ht="11.25" customHeight="1">
      <c r="A784" s="40"/>
      <c r="B784" s="41"/>
      <c r="C784" s="98"/>
      <c r="D784" s="98"/>
      <c r="E784" s="98"/>
      <c r="F784" s="98"/>
      <c r="G784" s="98"/>
      <c r="H784" s="98"/>
      <c r="I784" s="42"/>
      <c r="J784" s="42"/>
      <c r="K784" s="42"/>
      <c r="L784" s="42"/>
      <c r="O784" s="147"/>
      <c r="P784" s="147"/>
      <c r="Q784" s="147"/>
    </row>
    <row r="785" spans="1:18" s="3" customFormat="1" ht="30" customHeight="1" thickBot="1">
      <c r="A785" s="235" t="s">
        <v>165</v>
      </c>
      <c r="B785" s="235"/>
      <c r="C785" s="235"/>
      <c r="D785" s="235"/>
      <c r="E785" s="235"/>
      <c r="F785" s="235"/>
      <c r="G785" s="235"/>
      <c r="H785" s="235"/>
      <c r="I785" s="235"/>
      <c r="J785" s="235"/>
      <c r="K785" s="235"/>
      <c r="L785" s="235"/>
      <c r="M785" s="1"/>
      <c r="N785" s="1"/>
      <c r="O785" s="147"/>
      <c r="P785" s="147"/>
      <c r="Q785" s="147"/>
      <c r="R785" s="1"/>
    </row>
    <row r="786" spans="1:18" s="1" customFormat="1" ht="10.15" customHeight="1">
      <c r="A786" s="203"/>
      <c r="B786" s="204"/>
      <c r="C786" s="99">
        <v>1</v>
      </c>
      <c r="D786" s="99">
        <v>2</v>
      </c>
      <c r="E786" s="99">
        <v>3</v>
      </c>
      <c r="F786" s="99">
        <v>4</v>
      </c>
      <c r="G786" s="99">
        <v>5</v>
      </c>
      <c r="H786" s="214" t="s">
        <v>45</v>
      </c>
      <c r="I786" s="207" t="s">
        <v>149</v>
      </c>
      <c r="J786" s="100" t="s">
        <v>46</v>
      </c>
      <c r="K786" s="99">
        <v>3</v>
      </c>
      <c r="L786" s="101" t="s">
        <v>47</v>
      </c>
      <c r="O786" s="147"/>
      <c r="P786" s="147"/>
      <c r="Q786" s="147"/>
    </row>
    <row r="787" spans="1:18" s="6" customFormat="1" ht="60" customHeight="1" thickBot="1">
      <c r="A787" s="209" t="s">
        <v>33</v>
      </c>
      <c r="B787" s="210"/>
      <c r="C787" s="117" t="s">
        <v>15</v>
      </c>
      <c r="D787" s="114" t="s">
        <v>16</v>
      </c>
      <c r="E787" s="114" t="s">
        <v>43</v>
      </c>
      <c r="F787" s="114" t="s">
        <v>17</v>
      </c>
      <c r="G787" s="139" t="s">
        <v>18</v>
      </c>
      <c r="H787" s="222"/>
      <c r="I787" s="208"/>
      <c r="J787" s="115" t="s">
        <v>15</v>
      </c>
      <c r="K787" s="139" t="s">
        <v>43</v>
      </c>
      <c r="L787" s="116" t="s">
        <v>18</v>
      </c>
      <c r="O787" s="147"/>
      <c r="P787" s="147"/>
      <c r="Q787" s="147"/>
    </row>
    <row r="788" spans="1:18" s="55" customFormat="1" ht="11.25" customHeight="1">
      <c r="A788" s="219" t="s">
        <v>22</v>
      </c>
      <c r="B788" s="220"/>
      <c r="C788" s="111">
        <v>271</v>
      </c>
      <c r="D788" s="111">
        <v>720</v>
      </c>
      <c r="E788" s="111">
        <v>829</v>
      </c>
      <c r="F788" s="111">
        <v>115</v>
      </c>
      <c r="G788" s="111">
        <v>97</v>
      </c>
      <c r="H788" s="111">
        <v>151</v>
      </c>
      <c r="I788" s="110">
        <f t="shared" ref="I788:I847" si="657">SUM(C788:H788)</f>
        <v>2183</v>
      </c>
      <c r="J788" s="112">
        <f>C788+D788</f>
        <v>991</v>
      </c>
      <c r="K788" s="111">
        <f>E788</f>
        <v>829</v>
      </c>
      <c r="L788" s="113">
        <f>SUM(F788:G788)</f>
        <v>212</v>
      </c>
      <c r="O788" s="147"/>
      <c r="P788" s="147"/>
      <c r="Q788" s="147"/>
    </row>
    <row r="789" spans="1:18" s="55" customFormat="1" ht="11.25" customHeight="1" thickBot="1">
      <c r="A789" s="201"/>
      <c r="B789" s="202"/>
      <c r="C789" s="56">
        <f>C788/I788*100</f>
        <v>12.414109024278517</v>
      </c>
      <c r="D789" s="56">
        <f>D788/I788*100</f>
        <v>32.982134677049928</v>
      </c>
      <c r="E789" s="56">
        <f>E788/I788*100</f>
        <v>37.975263398992212</v>
      </c>
      <c r="F789" s="56">
        <f>F788/I788*100</f>
        <v>5.2679798442510304</v>
      </c>
      <c r="G789" s="56">
        <f>G788/I788*100</f>
        <v>4.443426477324782</v>
      </c>
      <c r="H789" s="59">
        <f>H788/I788*100</f>
        <v>6.917086578103528</v>
      </c>
      <c r="I789" s="58">
        <f t="shared" si="657"/>
        <v>99.999999999999986</v>
      </c>
      <c r="J789" s="57">
        <f>J788/I788*100</f>
        <v>45.396243701328451</v>
      </c>
      <c r="K789" s="35">
        <f>K788/I788*100</f>
        <v>37.975263398992212</v>
      </c>
      <c r="L789" s="31">
        <f>L788/I788*100</f>
        <v>9.7114063215758133</v>
      </c>
      <c r="O789" s="147"/>
      <c r="P789" s="147"/>
      <c r="Q789" s="147"/>
    </row>
    <row r="790" spans="1:18" s="55" customFormat="1" ht="11.45" customHeight="1">
      <c r="A790" s="189" t="s">
        <v>48</v>
      </c>
      <c r="B790" s="192" t="s">
        <v>19</v>
      </c>
      <c r="C790" s="20">
        <v>175</v>
      </c>
      <c r="D790" s="20">
        <v>482</v>
      </c>
      <c r="E790" s="20">
        <v>560</v>
      </c>
      <c r="F790" s="20">
        <v>81</v>
      </c>
      <c r="G790" s="20">
        <v>61</v>
      </c>
      <c r="H790" s="20">
        <v>100</v>
      </c>
      <c r="I790" s="21">
        <f t="shared" si="657"/>
        <v>1459</v>
      </c>
      <c r="J790" s="9">
        <f>C790+D790</f>
        <v>657</v>
      </c>
      <c r="K790" s="7">
        <f>E790</f>
        <v>560</v>
      </c>
      <c r="L790" s="10">
        <f>SUM(F790:G790)</f>
        <v>142</v>
      </c>
      <c r="O790" s="147"/>
      <c r="P790" s="147"/>
      <c r="Q790" s="147"/>
    </row>
    <row r="791" spans="1:18" s="55" customFormat="1" ht="11.45" customHeight="1">
      <c r="A791" s="190"/>
      <c r="B791" s="185"/>
      <c r="C791" s="46">
        <f>C790/I790*100</f>
        <v>11.994516792323509</v>
      </c>
      <c r="D791" s="25">
        <f>D790/I790*100</f>
        <v>33.036326250856753</v>
      </c>
      <c r="E791" s="25">
        <f>E790/I790*100</f>
        <v>38.382453735435227</v>
      </c>
      <c r="F791" s="25">
        <f>F790/I790*100</f>
        <v>5.5517477724468813</v>
      </c>
      <c r="G791" s="25">
        <f>G790/I790*100</f>
        <v>4.1809458533241948</v>
      </c>
      <c r="H791" s="26">
        <f>H790/I790*100</f>
        <v>6.8540095956134337</v>
      </c>
      <c r="I791" s="27">
        <f t="shared" si="657"/>
        <v>100</v>
      </c>
      <c r="J791" s="38">
        <f>J790/I790*100</f>
        <v>45.030843043180262</v>
      </c>
      <c r="K791" s="18">
        <f>K790/I790*100</f>
        <v>38.382453735435227</v>
      </c>
      <c r="L791" s="19">
        <f>L790/I790*100</f>
        <v>9.7326936257710752</v>
      </c>
      <c r="O791" s="147"/>
      <c r="P791" s="147"/>
      <c r="Q791" s="147"/>
    </row>
    <row r="792" spans="1:18" s="55" customFormat="1" ht="11.45" customHeight="1">
      <c r="A792" s="190"/>
      <c r="B792" s="193" t="s">
        <v>20</v>
      </c>
      <c r="C792" s="20">
        <v>64</v>
      </c>
      <c r="D792" s="20">
        <v>153</v>
      </c>
      <c r="E792" s="20">
        <v>177</v>
      </c>
      <c r="F792" s="20">
        <v>26</v>
      </c>
      <c r="G792" s="20">
        <v>21</v>
      </c>
      <c r="H792" s="20">
        <v>43</v>
      </c>
      <c r="I792" s="21">
        <f t="shared" si="657"/>
        <v>484</v>
      </c>
      <c r="J792" s="28">
        <f>C792+D792</f>
        <v>217</v>
      </c>
      <c r="K792" s="23">
        <f>E792</f>
        <v>177</v>
      </c>
      <c r="L792" s="24">
        <f>SUM(F792:G792)</f>
        <v>47</v>
      </c>
      <c r="O792" s="147"/>
      <c r="P792" s="147"/>
      <c r="Q792" s="147"/>
    </row>
    <row r="793" spans="1:18" s="55" customFormat="1" ht="11.45" customHeight="1">
      <c r="A793" s="190"/>
      <c r="B793" s="193"/>
      <c r="C793" s="29">
        <f>C792/I792*100</f>
        <v>13.223140495867769</v>
      </c>
      <c r="D793" s="29">
        <f>D792/I792*100</f>
        <v>31.611570247933884</v>
      </c>
      <c r="E793" s="29">
        <f>E792/I792*100</f>
        <v>36.570247933884296</v>
      </c>
      <c r="F793" s="29">
        <f>F792/I792*100</f>
        <v>5.3719008264462813</v>
      </c>
      <c r="G793" s="29">
        <f>G792/I792*100</f>
        <v>4.338842975206612</v>
      </c>
      <c r="H793" s="30">
        <f>H792/I792*100</f>
        <v>8.884297520661157</v>
      </c>
      <c r="I793" s="27">
        <f t="shared" si="657"/>
        <v>100</v>
      </c>
      <c r="J793" s="38">
        <f>J792/I792*100</f>
        <v>44.834710743801651</v>
      </c>
      <c r="K793" s="18">
        <f>K792/I792*100</f>
        <v>36.570247933884296</v>
      </c>
      <c r="L793" s="19">
        <f>L792/I792*100</f>
        <v>9.7107438016528924</v>
      </c>
      <c r="O793" s="147"/>
      <c r="P793" s="147"/>
      <c r="Q793" s="147"/>
    </row>
    <row r="794" spans="1:18" s="55" customFormat="1" ht="11.45" customHeight="1">
      <c r="A794" s="190"/>
      <c r="B794" s="184" t="s">
        <v>49</v>
      </c>
      <c r="C794" s="20">
        <v>26</v>
      </c>
      <c r="D794" s="20">
        <v>51</v>
      </c>
      <c r="E794" s="20">
        <v>70</v>
      </c>
      <c r="F794" s="20">
        <v>5</v>
      </c>
      <c r="G794" s="20">
        <v>10</v>
      </c>
      <c r="H794" s="20">
        <v>5</v>
      </c>
      <c r="I794" s="21">
        <f t="shared" si="657"/>
        <v>167</v>
      </c>
      <c r="J794" s="28">
        <f>C794+D794</f>
        <v>77</v>
      </c>
      <c r="K794" s="23">
        <f>E794</f>
        <v>70</v>
      </c>
      <c r="L794" s="24">
        <f>SUM(F794:G794)</f>
        <v>15</v>
      </c>
      <c r="O794" s="147"/>
      <c r="P794" s="147"/>
      <c r="Q794" s="147"/>
    </row>
    <row r="795" spans="1:18" s="55" customFormat="1" ht="11.45" customHeight="1">
      <c r="A795" s="190"/>
      <c r="B795" s="185"/>
      <c r="C795" s="25">
        <f>C794/I794*100</f>
        <v>15.568862275449103</v>
      </c>
      <c r="D795" s="25">
        <f>D794/I794*100</f>
        <v>30.538922155688624</v>
      </c>
      <c r="E795" s="25">
        <f>E794/I794*100</f>
        <v>41.916167664670652</v>
      </c>
      <c r="F795" s="25">
        <f>F794/I794*100</f>
        <v>2.9940119760479043</v>
      </c>
      <c r="G795" s="25">
        <f>G794/I794*100</f>
        <v>5.9880239520958085</v>
      </c>
      <c r="H795" s="26">
        <f>H794/I794*100</f>
        <v>2.9940119760479043</v>
      </c>
      <c r="I795" s="27">
        <f t="shared" si="657"/>
        <v>99.999999999999986</v>
      </c>
      <c r="J795" s="38">
        <f>J794/I794*100</f>
        <v>46.107784431137731</v>
      </c>
      <c r="K795" s="18">
        <f>K794/I794*100</f>
        <v>41.916167664670652</v>
      </c>
      <c r="L795" s="19">
        <f>L794/I794*100</f>
        <v>8.9820359281437128</v>
      </c>
      <c r="O795" s="147"/>
      <c r="P795" s="147"/>
      <c r="Q795" s="147"/>
    </row>
    <row r="796" spans="1:18" s="55" customFormat="1" ht="11.45" customHeight="1">
      <c r="A796" s="190"/>
      <c r="B796" s="193" t="s">
        <v>50</v>
      </c>
      <c r="C796" s="20">
        <v>6</v>
      </c>
      <c r="D796" s="20">
        <v>34</v>
      </c>
      <c r="E796" s="20">
        <v>22</v>
      </c>
      <c r="F796" s="20">
        <v>3</v>
      </c>
      <c r="G796" s="20">
        <v>5</v>
      </c>
      <c r="H796" s="20">
        <v>3</v>
      </c>
      <c r="I796" s="21">
        <f t="shared" si="657"/>
        <v>73</v>
      </c>
      <c r="J796" s="28">
        <f>C796+D796</f>
        <v>40</v>
      </c>
      <c r="K796" s="23">
        <f>E796</f>
        <v>22</v>
      </c>
      <c r="L796" s="24">
        <f>SUM(F796:G796)</f>
        <v>8</v>
      </c>
      <c r="O796" s="147"/>
      <c r="P796" s="147"/>
      <c r="Q796" s="147"/>
    </row>
    <row r="797" spans="1:18" s="55" customFormat="1" ht="11.45" customHeight="1" thickBot="1">
      <c r="A797" s="190"/>
      <c r="B797" s="193"/>
      <c r="C797" s="33">
        <f>C796/I796*100</f>
        <v>8.2191780821917799</v>
      </c>
      <c r="D797" s="33">
        <f>D796/I796*100</f>
        <v>46.575342465753423</v>
      </c>
      <c r="E797" s="33">
        <f>E796/I796*100</f>
        <v>30.136986301369863</v>
      </c>
      <c r="F797" s="33">
        <f>F796/I796*100</f>
        <v>4.10958904109589</v>
      </c>
      <c r="G797" s="33">
        <f>G796/I796*100</f>
        <v>6.8493150684931505</v>
      </c>
      <c r="H797" s="34">
        <f>H796/I796*100</f>
        <v>4.10958904109589</v>
      </c>
      <c r="I797" s="58">
        <f t="shared" si="657"/>
        <v>100</v>
      </c>
      <c r="J797" s="38">
        <f>J796/I796*100</f>
        <v>54.794520547945204</v>
      </c>
      <c r="K797" s="18">
        <f>K796/I796*100</f>
        <v>30.136986301369863</v>
      </c>
      <c r="L797" s="19">
        <f>L796/I796*100</f>
        <v>10.95890410958904</v>
      </c>
      <c r="O797" s="147"/>
      <c r="P797" s="147"/>
      <c r="Q797" s="147"/>
    </row>
    <row r="798" spans="1:18" s="55" customFormat="1" ht="11.45" customHeight="1">
      <c r="A798" s="189" t="s">
        <v>51</v>
      </c>
      <c r="B798" s="192" t="s">
        <v>1</v>
      </c>
      <c r="C798" s="20">
        <v>113</v>
      </c>
      <c r="D798" s="20">
        <v>310</v>
      </c>
      <c r="E798" s="20">
        <v>387</v>
      </c>
      <c r="F798" s="20">
        <v>59</v>
      </c>
      <c r="G798" s="20">
        <v>53</v>
      </c>
      <c r="H798" s="20">
        <v>46</v>
      </c>
      <c r="I798" s="8">
        <f t="shared" si="657"/>
        <v>968</v>
      </c>
      <c r="J798" s="9">
        <f>C798+D798</f>
        <v>423</v>
      </c>
      <c r="K798" s="7">
        <f>E798</f>
        <v>387</v>
      </c>
      <c r="L798" s="10">
        <f>SUM(F798:G798)</f>
        <v>112</v>
      </c>
      <c r="O798" s="147"/>
      <c r="P798" s="147"/>
      <c r="Q798" s="147"/>
    </row>
    <row r="799" spans="1:18" s="55" customFormat="1" ht="11.45" customHeight="1">
      <c r="A799" s="190"/>
      <c r="B799" s="193"/>
      <c r="C799" s="46">
        <f>C798/I798*100</f>
        <v>11.673553719008265</v>
      </c>
      <c r="D799" s="25">
        <f>D798/I798*100</f>
        <v>32.02479338842975</v>
      </c>
      <c r="E799" s="25">
        <f>E798/I798*100</f>
        <v>39.979338842975203</v>
      </c>
      <c r="F799" s="25">
        <f>F798/I798*100</f>
        <v>6.0950413223140494</v>
      </c>
      <c r="G799" s="25">
        <f>G798/I798*100</f>
        <v>5.4752066115702478</v>
      </c>
      <c r="H799" s="26">
        <f>H798/I798*100</f>
        <v>4.7520661157024797</v>
      </c>
      <c r="I799" s="27">
        <f t="shared" si="657"/>
        <v>99.999999999999972</v>
      </c>
      <c r="J799" s="38">
        <f>J798/I798*100</f>
        <v>43.698347107438018</v>
      </c>
      <c r="K799" s="18">
        <f>K798/I798*100</f>
        <v>39.979338842975203</v>
      </c>
      <c r="L799" s="19">
        <f>L798/I798*100</f>
        <v>11.570247933884298</v>
      </c>
      <c r="O799" s="147"/>
      <c r="P799" s="147"/>
      <c r="Q799" s="147"/>
    </row>
    <row r="800" spans="1:18" s="55" customFormat="1" ht="11.45" customHeight="1">
      <c r="A800" s="190"/>
      <c r="B800" s="184" t="s">
        <v>2</v>
      </c>
      <c r="C800" s="20">
        <v>154</v>
      </c>
      <c r="D800" s="20">
        <v>408</v>
      </c>
      <c r="E800" s="20">
        <v>437</v>
      </c>
      <c r="F800" s="20">
        <v>55</v>
      </c>
      <c r="G800" s="20">
        <v>43</v>
      </c>
      <c r="H800" s="20">
        <v>80</v>
      </c>
      <c r="I800" s="21">
        <f t="shared" si="657"/>
        <v>1177</v>
      </c>
      <c r="J800" s="28">
        <f>C800+D800</f>
        <v>562</v>
      </c>
      <c r="K800" s="23">
        <f>E800</f>
        <v>437</v>
      </c>
      <c r="L800" s="24">
        <f>SUM(F800:G800)</f>
        <v>98</v>
      </c>
      <c r="O800" s="147"/>
      <c r="P800" s="147"/>
      <c r="Q800" s="147"/>
    </row>
    <row r="801" spans="1:17" s="55" customFormat="1" ht="11.45" customHeight="1">
      <c r="A801" s="190"/>
      <c r="B801" s="185"/>
      <c r="C801" s="29">
        <f>C800/I800*100</f>
        <v>13.084112149532709</v>
      </c>
      <c r="D801" s="29">
        <f>D800/I800*100</f>
        <v>34.664401019541209</v>
      </c>
      <c r="E801" s="29">
        <f>E800/I800*100</f>
        <v>37.128292268479186</v>
      </c>
      <c r="F801" s="29">
        <f>F800/I800*100</f>
        <v>4.6728971962616823</v>
      </c>
      <c r="G801" s="29">
        <f>G800/I800*100</f>
        <v>3.653355989804588</v>
      </c>
      <c r="H801" s="30">
        <f>H800/I800*100</f>
        <v>6.7969413763806292</v>
      </c>
      <c r="I801" s="27">
        <f t="shared" si="657"/>
        <v>100</v>
      </c>
      <c r="J801" s="38">
        <f>J800/I800*100</f>
        <v>47.748513169073917</v>
      </c>
      <c r="K801" s="18">
        <f>K800/I800*100</f>
        <v>37.128292268479186</v>
      </c>
      <c r="L801" s="19">
        <f>L800/I800*100</f>
        <v>8.3262531860662712</v>
      </c>
      <c r="O801" s="147"/>
      <c r="P801" s="147"/>
      <c r="Q801" s="147"/>
    </row>
    <row r="802" spans="1:17" s="55" customFormat="1" ht="11.45" customHeight="1">
      <c r="A802" s="190"/>
      <c r="B802" s="193" t="s">
        <v>5</v>
      </c>
      <c r="C802" s="20">
        <v>4</v>
      </c>
      <c r="D802" s="20">
        <v>2</v>
      </c>
      <c r="E802" s="20">
        <v>5</v>
      </c>
      <c r="F802" s="20">
        <v>1</v>
      </c>
      <c r="G802" s="20">
        <v>1</v>
      </c>
      <c r="H802" s="20">
        <v>25</v>
      </c>
      <c r="I802" s="21">
        <f t="shared" si="657"/>
        <v>38</v>
      </c>
      <c r="J802" s="28">
        <f>C802+D802</f>
        <v>6</v>
      </c>
      <c r="K802" s="23">
        <f>E802</f>
        <v>5</v>
      </c>
      <c r="L802" s="24">
        <f>SUM(F802:G802)</f>
        <v>2</v>
      </c>
      <c r="O802" s="147"/>
      <c r="P802" s="147"/>
      <c r="Q802" s="147"/>
    </row>
    <row r="803" spans="1:17" s="55" customFormat="1" ht="11.45" customHeight="1" thickBot="1">
      <c r="A803" s="191"/>
      <c r="B803" s="194"/>
      <c r="C803" s="50">
        <f>C802/I802*100</f>
        <v>10.526315789473683</v>
      </c>
      <c r="D803" s="50">
        <f>D802/I802*100</f>
        <v>5.2631578947368416</v>
      </c>
      <c r="E803" s="50">
        <f>E802/I802*100</f>
        <v>13.157894736842104</v>
      </c>
      <c r="F803" s="50">
        <f>F802/I802*100</f>
        <v>2.6315789473684208</v>
      </c>
      <c r="G803" s="50">
        <f>G802/I802*100</f>
        <v>2.6315789473684208</v>
      </c>
      <c r="H803" s="64">
        <f>H802/I802*100</f>
        <v>65.789473684210535</v>
      </c>
      <c r="I803" s="58">
        <f t="shared" si="657"/>
        <v>100</v>
      </c>
      <c r="J803" s="57">
        <f>J802/I802*100</f>
        <v>15.789473684210526</v>
      </c>
      <c r="K803" s="35">
        <f>K802/I802*100</f>
        <v>13.157894736842104</v>
      </c>
      <c r="L803" s="31">
        <f>L802/I802*100</f>
        <v>5.2631578947368416</v>
      </c>
      <c r="O803" s="147"/>
      <c r="P803" s="147"/>
      <c r="Q803" s="147"/>
    </row>
    <row r="804" spans="1:17" s="55" customFormat="1" ht="11.45" customHeight="1">
      <c r="A804" s="189" t="s">
        <v>52</v>
      </c>
      <c r="B804" s="192" t="s">
        <v>6</v>
      </c>
      <c r="C804" s="20">
        <v>16</v>
      </c>
      <c r="D804" s="20">
        <v>20</v>
      </c>
      <c r="E804" s="20">
        <v>23</v>
      </c>
      <c r="F804" s="20">
        <v>3</v>
      </c>
      <c r="G804" s="20">
        <v>1</v>
      </c>
      <c r="H804" s="20">
        <v>1</v>
      </c>
      <c r="I804" s="8">
        <f t="shared" si="657"/>
        <v>64</v>
      </c>
      <c r="J804" s="9">
        <f>C804+D804</f>
        <v>36</v>
      </c>
      <c r="K804" s="7">
        <f>E804</f>
        <v>23</v>
      </c>
      <c r="L804" s="10">
        <f>SUM(F804:G804)</f>
        <v>4</v>
      </c>
      <c r="O804" s="147"/>
      <c r="P804" s="147"/>
      <c r="Q804" s="147"/>
    </row>
    <row r="805" spans="1:17" s="55" customFormat="1" ht="11.45" customHeight="1">
      <c r="A805" s="190"/>
      <c r="B805" s="185"/>
      <c r="C805" s="46">
        <f>C804/I804*100</f>
        <v>25</v>
      </c>
      <c r="D805" s="25">
        <f>D804/I804*100</f>
        <v>31.25</v>
      </c>
      <c r="E805" s="25">
        <f>E804/I804*100</f>
        <v>35.9375</v>
      </c>
      <c r="F805" s="25">
        <f>F804/I804*100</f>
        <v>4.6875</v>
      </c>
      <c r="G805" s="25">
        <f>G804/I804*100</f>
        <v>1.5625</v>
      </c>
      <c r="H805" s="26">
        <f>H804/I804*100</f>
        <v>1.5625</v>
      </c>
      <c r="I805" s="27">
        <f t="shared" si="657"/>
        <v>100</v>
      </c>
      <c r="J805" s="38">
        <f>J804/I804*100</f>
        <v>56.25</v>
      </c>
      <c r="K805" s="18">
        <f>K804/I804*100</f>
        <v>35.9375</v>
      </c>
      <c r="L805" s="19">
        <f>L804/I804*100</f>
        <v>6.25</v>
      </c>
      <c r="O805" s="147"/>
      <c r="P805" s="147"/>
      <c r="Q805" s="147"/>
    </row>
    <row r="806" spans="1:17" s="55" customFormat="1" ht="11.45" customHeight="1">
      <c r="A806" s="190"/>
      <c r="B806" s="193" t="s">
        <v>7</v>
      </c>
      <c r="C806" s="144">
        <v>18</v>
      </c>
      <c r="D806" s="144">
        <v>56</v>
      </c>
      <c r="E806" s="144">
        <v>84</v>
      </c>
      <c r="F806" s="144">
        <v>8</v>
      </c>
      <c r="G806" s="144">
        <v>16</v>
      </c>
      <c r="H806" s="144">
        <v>3</v>
      </c>
      <c r="I806" s="21">
        <f t="shared" si="657"/>
        <v>185</v>
      </c>
      <c r="J806" s="28">
        <f>C806+D806</f>
        <v>74</v>
      </c>
      <c r="K806" s="23">
        <f>E806</f>
        <v>84</v>
      </c>
      <c r="L806" s="24">
        <f>SUM(F806:G806)</f>
        <v>24</v>
      </c>
      <c r="O806" s="147"/>
      <c r="P806" s="147"/>
      <c r="Q806" s="147"/>
    </row>
    <row r="807" spans="1:17" s="55" customFormat="1" ht="11.45" customHeight="1">
      <c r="A807" s="190"/>
      <c r="B807" s="193"/>
      <c r="C807" s="29">
        <f>C806/I806*100</f>
        <v>9.7297297297297298</v>
      </c>
      <c r="D807" s="29">
        <f>D806/I806*100</f>
        <v>30.270270270270274</v>
      </c>
      <c r="E807" s="29">
        <f>E806/I806*100</f>
        <v>45.405405405405411</v>
      </c>
      <c r="F807" s="29">
        <f>F806/I806*100</f>
        <v>4.3243243243243246</v>
      </c>
      <c r="G807" s="29">
        <f>G806/I806*100</f>
        <v>8.6486486486486491</v>
      </c>
      <c r="H807" s="30">
        <f>H806/I806*100</f>
        <v>1.6216216216216217</v>
      </c>
      <c r="I807" s="27">
        <f t="shared" si="657"/>
        <v>100.00000000000001</v>
      </c>
      <c r="J807" s="38">
        <f>J806/I806*100</f>
        <v>40</v>
      </c>
      <c r="K807" s="18">
        <f>K806/I806*100</f>
        <v>45.405405405405411</v>
      </c>
      <c r="L807" s="19">
        <f>L806/I806*100</f>
        <v>12.972972972972974</v>
      </c>
      <c r="O807" s="147"/>
      <c r="P807" s="147"/>
      <c r="Q807" s="147"/>
    </row>
    <row r="808" spans="1:17" s="55" customFormat="1" ht="11.45" customHeight="1">
      <c r="A808" s="190"/>
      <c r="B808" s="184" t="s">
        <v>8</v>
      </c>
      <c r="C808" s="144">
        <v>17</v>
      </c>
      <c r="D808" s="144">
        <v>92</v>
      </c>
      <c r="E808" s="144">
        <v>91</v>
      </c>
      <c r="F808" s="144">
        <v>23</v>
      </c>
      <c r="G808" s="144">
        <v>20</v>
      </c>
      <c r="H808" s="144">
        <v>4</v>
      </c>
      <c r="I808" s="21">
        <f t="shared" si="657"/>
        <v>247</v>
      </c>
      <c r="J808" s="28">
        <f>C808+D808</f>
        <v>109</v>
      </c>
      <c r="K808" s="23">
        <f>E808</f>
        <v>91</v>
      </c>
      <c r="L808" s="24">
        <f>SUM(F808:G808)</f>
        <v>43</v>
      </c>
      <c r="O808" s="147"/>
      <c r="P808" s="147"/>
      <c r="Q808" s="147"/>
    </row>
    <row r="809" spans="1:17" s="55" customFormat="1" ht="11.45" customHeight="1">
      <c r="A809" s="190"/>
      <c r="B809" s="185"/>
      <c r="C809" s="29">
        <f t="shared" ref="C809" si="658">C808/I808*100</f>
        <v>6.8825910931174086</v>
      </c>
      <c r="D809" s="29">
        <f t="shared" ref="D809" si="659">D808/I808*100</f>
        <v>37.246963562753038</v>
      </c>
      <c r="E809" s="29">
        <f t="shared" ref="E809" si="660">E808/I808*100</f>
        <v>36.84210526315789</v>
      </c>
      <c r="F809" s="29">
        <f t="shared" ref="F809" si="661">F808/I808*100</f>
        <v>9.3117408906882595</v>
      </c>
      <c r="G809" s="29">
        <f t="shared" ref="G809" si="662">G808/I808*100</f>
        <v>8.097165991902834</v>
      </c>
      <c r="H809" s="30">
        <f t="shared" ref="H809" si="663">H808/I808*100</f>
        <v>1.6194331983805668</v>
      </c>
      <c r="I809" s="27">
        <f t="shared" si="657"/>
        <v>100</v>
      </c>
      <c r="J809" s="38">
        <f>J808/I808*100</f>
        <v>44.129554655870443</v>
      </c>
      <c r="K809" s="18">
        <f>K808/I808*100</f>
        <v>36.84210526315789</v>
      </c>
      <c r="L809" s="19">
        <f>L808/I808*100</f>
        <v>17.408906882591094</v>
      </c>
      <c r="O809" s="147"/>
      <c r="P809" s="147"/>
      <c r="Q809" s="147"/>
    </row>
    <row r="810" spans="1:17" s="55" customFormat="1" ht="11.45" customHeight="1">
      <c r="A810" s="190"/>
      <c r="B810" s="193" t="s">
        <v>9</v>
      </c>
      <c r="C810" s="144">
        <v>34</v>
      </c>
      <c r="D810" s="144">
        <v>96</v>
      </c>
      <c r="E810" s="144">
        <v>129</v>
      </c>
      <c r="F810" s="144">
        <v>28</v>
      </c>
      <c r="G810" s="144">
        <v>21</v>
      </c>
      <c r="H810" s="144">
        <v>7</v>
      </c>
      <c r="I810" s="21">
        <f t="shared" si="657"/>
        <v>315</v>
      </c>
      <c r="J810" s="28">
        <f>C810+D810</f>
        <v>130</v>
      </c>
      <c r="K810" s="23">
        <f>E810</f>
        <v>129</v>
      </c>
      <c r="L810" s="24">
        <f>SUM(F810:G810)</f>
        <v>49</v>
      </c>
      <c r="O810" s="147"/>
      <c r="P810" s="147"/>
      <c r="Q810" s="147"/>
    </row>
    <row r="811" spans="1:17" s="55" customFormat="1" ht="11.45" customHeight="1">
      <c r="A811" s="190"/>
      <c r="B811" s="193"/>
      <c r="C811" s="29">
        <f t="shared" ref="C811" si="664">C810/I810*100</f>
        <v>10.793650793650794</v>
      </c>
      <c r="D811" s="29">
        <f t="shared" ref="D811" si="665">D810/I810*100</f>
        <v>30.476190476190478</v>
      </c>
      <c r="E811" s="29">
        <f t="shared" ref="E811" si="666">E810/I810*100</f>
        <v>40.952380952380949</v>
      </c>
      <c r="F811" s="29">
        <f t="shared" ref="F811" si="667">F810/I810*100</f>
        <v>8.8888888888888893</v>
      </c>
      <c r="G811" s="29">
        <f t="shared" ref="G811" si="668">G810/I810*100</f>
        <v>6.666666666666667</v>
      </c>
      <c r="H811" s="30">
        <f t="shared" ref="H811" si="669">H810/I810*100</f>
        <v>2.2222222222222223</v>
      </c>
      <c r="I811" s="27">
        <f t="shared" si="657"/>
        <v>100.00000000000001</v>
      </c>
      <c r="J811" s="38">
        <f>J810/I810*100</f>
        <v>41.269841269841265</v>
      </c>
      <c r="K811" s="18">
        <f>K810/I810*100</f>
        <v>40.952380952380949</v>
      </c>
      <c r="L811" s="19">
        <f>L810/I810*100</f>
        <v>15.555555555555555</v>
      </c>
      <c r="O811" s="147"/>
      <c r="P811" s="147"/>
      <c r="Q811" s="147"/>
    </row>
    <row r="812" spans="1:17" s="55" customFormat="1" ht="11.45" customHeight="1">
      <c r="A812" s="190"/>
      <c r="B812" s="184" t="s">
        <v>10</v>
      </c>
      <c r="C812" s="144">
        <v>34</v>
      </c>
      <c r="D812" s="144">
        <v>112</v>
      </c>
      <c r="E812" s="144">
        <v>164</v>
      </c>
      <c r="F812" s="144">
        <v>27</v>
      </c>
      <c r="G812" s="144">
        <v>19</v>
      </c>
      <c r="H812" s="144">
        <v>11</v>
      </c>
      <c r="I812" s="21">
        <f t="shared" si="657"/>
        <v>367</v>
      </c>
      <c r="J812" s="28">
        <f>C812+D812</f>
        <v>146</v>
      </c>
      <c r="K812" s="23">
        <f>E812</f>
        <v>164</v>
      </c>
      <c r="L812" s="24">
        <f>SUM(F812:G812)</f>
        <v>46</v>
      </c>
      <c r="O812" s="147"/>
      <c r="P812" s="147"/>
      <c r="Q812" s="147"/>
    </row>
    <row r="813" spans="1:17" s="55" customFormat="1" ht="11.45" customHeight="1">
      <c r="A813" s="190"/>
      <c r="B813" s="185"/>
      <c r="C813" s="29">
        <f t="shared" ref="C813" si="670">C812/I812*100</f>
        <v>9.2643051771117158</v>
      </c>
      <c r="D813" s="29">
        <f t="shared" ref="D813" si="671">D812/I812*100</f>
        <v>30.517711171662125</v>
      </c>
      <c r="E813" s="29">
        <f t="shared" ref="E813" si="672">E812/I812*100</f>
        <v>44.686648501362399</v>
      </c>
      <c r="F813" s="29">
        <f t="shared" ref="F813" si="673">F812/I812*100</f>
        <v>7.3569482288828345</v>
      </c>
      <c r="G813" s="29">
        <f t="shared" ref="G813" si="674">G812/I812*100</f>
        <v>5.1771117166212539</v>
      </c>
      <c r="H813" s="30">
        <f t="shared" ref="H813" si="675">H812/I812*100</f>
        <v>2.9972752043596729</v>
      </c>
      <c r="I813" s="27">
        <f t="shared" si="657"/>
        <v>99.999999999999986</v>
      </c>
      <c r="J813" s="38">
        <f>J812/I812*100</f>
        <v>39.782016348773844</v>
      </c>
      <c r="K813" s="18">
        <f>K812/I812*100</f>
        <v>44.686648501362399</v>
      </c>
      <c r="L813" s="19">
        <f>L812/I812*100</f>
        <v>12.534059945504087</v>
      </c>
      <c r="O813" s="147"/>
      <c r="P813" s="147"/>
      <c r="Q813" s="147"/>
    </row>
    <row r="814" spans="1:17" s="55" customFormat="1" ht="11.45" customHeight="1">
      <c r="A814" s="190"/>
      <c r="B814" s="193" t="s">
        <v>11</v>
      </c>
      <c r="C814" s="144">
        <v>51</v>
      </c>
      <c r="D814" s="144">
        <v>154</v>
      </c>
      <c r="E814" s="144">
        <v>144</v>
      </c>
      <c r="F814" s="144">
        <v>16</v>
      </c>
      <c r="G814" s="144">
        <v>7</v>
      </c>
      <c r="H814" s="144">
        <v>22</v>
      </c>
      <c r="I814" s="21">
        <f t="shared" si="657"/>
        <v>394</v>
      </c>
      <c r="J814" s="28">
        <f>C814+D814</f>
        <v>205</v>
      </c>
      <c r="K814" s="23">
        <f>E814</f>
        <v>144</v>
      </c>
      <c r="L814" s="24">
        <f>SUM(F814:G814)</f>
        <v>23</v>
      </c>
      <c r="O814" s="147"/>
      <c r="P814" s="147"/>
      <c r="Q814" s="147"/>
    </row>
    <row r="815" spans="1:17" s="55" customFormat="1" ht="11.45" customHeight="1">
      <c r="A815" s="190"/>
      <c r="B815" s="193"/>
      <c r="C815" s="29">
        <f t="shared" ref="C815" si="676">C814/I814*100</f>
        <v>12.944162436548224</v>
      </c>
      <c r="D815" s="29">
        <f t="shared" ref="D815" si="677">D814/I814*100</f>
        <v>39.086294416243653</v>
      </c>
      <c r="E815" s="29">
        <f t="shared" ref="E815" si="678">E814/I814*100</f>
        <v>36.548223350253807</v>
      </c>
      <c r="F815" s="29">
        <f t="shared" ref="F815" si="679">F814/I814*100</f>
        <v>4.0609137055837561</v>
      </c>
      <c r="G815" s="29">
        <f t="shared" ref="G815" si="680">G814/I814*100</f>
        <v>1.7766497461928936</v>
      </c>
      <c r="H815" s="30">
        <f t="shared" ref="H815" si="681">H814/I814*100</f>
        <v>5.5837563451776653</v>
      </c>
      <c r="I815" s="27">
        <f t="shared" si="657"/>
        <v>99.999999999999986</v>
      </c>
      <c r="J815" s="38">
        <f>J814/I814*100</f>
        <v>52.030456852791872</v>
      </c>
      <c r="K815" s="18">
        <f>K814/I814*100</f>
        <v>36.548223350253807</v>
      </c>
      <c r="L815" s="19">
        <f>L814/I814*100</f>
        <v>5.8375634517766501</v>
      </c>
      <c r="O815" s="148"/>
      <c r="P815" s="148"/>
      <c r="Q815" s="148"/>
    </row>
    <row r="816" spans="1:17" s="55" customFormat="1" ht="11.45" customHeight="1">
      <c r="A816" s="190"/>
      <c r="B816" s="184" t="s">
        <v>12</v>
      </c>
      <c r="C816" s="144">
        <v>98</v>
      </c>
      <c r="D816" s="144">
        <v>188</v>
      </c>
      <c r="E816" s="144">
        <v>193</v>
      </c>
      <c r="F816" s="144">
        <v>9</v>
      </c>
      <c r="G816" s="144">
        <v>13</v>
      </c>
      <c r="H816" s="144">
        <v>81</v>
      </c>
      <c r="I816" s="21">
        <f t="shared" si="657"/>
        <v>582</v>
      </c>
      <c r="J816" s="28">
        <f>C816+D816</f>
        <v>286</v>
      </c>
      <c r="K816" s="23">
        <f>E816</f>
        <v>193</v>
      </c>
      <c r="L816" s="24">
        <f>SUM(F816:G816)</f>
        <v>22</v>
      </c>
      <c r="O816" s="148"/>
      <c r="P816" s="148"/>
      <c r="Q816" s="148"/>
    </row>
    <row r="817" spans="1:17" s="55" customFormat="1" ht="11.45" customHeight="1">
      <c r="A817" s="190"/>
      <c r="B817" s="185"/>
      <c r="C817" s="29">
        <f t="shared" ref="C817" si="682">C816/I816*100</f>
        <v>16.838487972508592</v>
      </c>
      <c r="D817" s="29">
        <f t="shared" ref="D817" si="683">D816/I816*100</f>
        <v>32.302405498281786</v>
      </c>
      <c r="E817" s="29">
        <f t="shared" ref="E817" si="684">E816/I816*100</f>
        <v>33.161512027491405</v>
      </c>
      <c r="F817" s="29">
        <f t="shared" ref="F817" si="685">F816/I816*100</f>
        <v>1.5463917525773196</v>
      </c>
      <c r="G817" s="29">
        <f t="shared" ref="G817" si="686">G816/I816*100</f>
        <v>2.2336769759450172</v>
      </c>
      <c r="H817" s="30">
        <f t="shared" ref="H817" si="687">H816/I816*100</f>
        <v>13.917525773195877</v>
      </c>
      <c r="I817" s="27">
        <f t="shared" si="657"/>
        <v>100</v>
      </c>
      <c r="J817" s="38">
        <f>J816/I816*100</f>
        <v>49.140893470790374</v>
      </c>
      <c r="K817" s="18">
        <f>K816/I816*100</f>
        <v>33.161512027491405</v>
      </c>
      <c r="L817" s="19">
        <f>L816/I816*100</f>
        <v>3.7800687285223367</v>
      </c>
      <c r="O817" s="148"/>
      <c r="P817" s="148"/>
      <c r="Q817" s="148"/>
    </row>
    <row r="818" spans="1:17" s="55" customFormat="1" ht="11.45" customHeight="1">
      <c r="A818" s="190"/>
      <c r="B818" s="193" t="s">
        <v>24</v>
      </c>
      <c r="C818" s="20">
        <v>3</v>
      </c>
      <c r="D818" s="20">
        <v>2</v>
      </c>
      <c r="E818" s="20">
        <v>1</v>
      </c>
      <c r="F818" s="20">
        <v>1</v>
      </c>
      <c r="G818" s="20">
        <v>0</v>
      </c>
      <c r="H818" s="20">
        <v>22</v>
      </c>
      <c r="I818" s="21">
        <f t="shared" si="657"/>
        <v>29</v>
      </c>
      <c r="J818" s="28">
        <f>C818+D818</f>
        <v>5</v>
      </c>
      <c r="K818" s="23">
        <f>E818</f>
        <v>1</v>
      </c>
      <c r="L818" s="24">
        <f>SUM(F818:G818)</f>
        <v>1</v>
      </c>
      <c r="O818" s="148"/>
      <c r="P818" s="148"/>
      <c r="Q818" s="148"/>
    </row>
    <row r="819" spans="1:17" s="55" customFormat="1" ht="11.45" customHeight="1" thickBot="1">
      <c r="A819" s="191"/>
      <c r="B819" s="194"/>
      <c r="C819" s="50">
        <f t="shared" ref="C819" si="688">C818/I818*100</f>
        <v>10.344827586206897</v>
      </c>
      <c r="D819" s="50">
        <f t="shared" ref="D819" si="689">D818/I818*100</f>
        <v>6.8965517241379306</v>
      </c>
      <c r="E819" s="50">
        <f t="shared" ref="E819" si="690">E818/I818*100</f>
        <v>3.4482758620689653</v>
      </c>
      <c r="F819" s="50">
        <f t="shared" ref="F819" si="691">F818/I818*100</f>
        <v>3.4482758620689653</v>
      </c>
      <c r="G819" s="50">
        <f t="shared" ref="G819" si="692">G818/I818*100</f>
        <v>0</v>
      </c>
      <c r="H819" s="79">
        <f t="shared" ref="H819" si="693">H818/I818*100</f>
        <v>75.862068965517238</v>
      </c>
      <c r="I819" s="58">
        <f t="shared" si="657"/>
        <v>100</v>
      </c>
      <c r="J819" s="57">
        <f>J818/I818*100</f>
        <v>17.241379310344829</v>
      </c>
      <c r="K819" s="35">
        <f>K818/I818*100</f>
        <v>3.4482758620689653</v>
      </c>
      <c r="L819" s="31">
        <f>L818/I818*100</f>
        <v>3.4482758620689653</v>
      </c>
      <c r="O819" s="148"/>
      <c r="P819" s="148"/>
      <c r="Q819" s="148"/>
    </row>
    <row r="820" spans="1:17" s="55" customFormat="1" ht="11.45" customHeight="1" thickBot="1">
      <c r="A820" s="211" t="s">
        <v>53</v>
      </c>
      <c r="B820" s="192" t="s">
        <v>23</v>
      </c>
      <c r="C820" s="20">
        <v>30</v>
      </c>
      <c r="D820" s="20">
        <v>91</v>
      </c>
      <c r="E820" s="20">
        <v>68</v>
      </c>
      <c r="F820" s="20">
        <v>6</v>
      </c>
      <c r="G820" s="20">
        <v>10</v>
      </c>
      <c r="H820" s="20">
        <v>11</v>
      </c>
      <c r="I820" s="110">
        <f t="shared" si="657"/>
        <v>216</v>
      </c>
      <c r="J820" s="9">
        <f>C820+D820</f>
        <v>121</v>
      </c>
      <c r="K820" s="7">
        <f>E820</f>
        <v>68</v>
      </c>
      <c r="L820" s="10">
        <f>SUM(F820:G820)</f>
        <v>16</v>
      </c>
      <c r="O820" s="148"/>
      <c r="P820" s="148"/>
      <c r="Q820" s="148"/>
    </row>
    <row r="821" spans="1:17" s="55" customFormat="1" ht="11.45" customHeight="1" thickTop="1" thickBot="1">
      <c r="A821" s="212"/>
      <c r="B821" s="185"/>
      <c r="C821" s="46">
        <f>C820/I820*100</f>
        <v>13.888888888888889</v>
      </c>
      <c r="D821" s="25">
        <f>D820/I820*100</f>
        <v>42.129629629629626</v>
      </c>
      <c r="E821" s="25">
        <f>E820/I820*100</f>
        <v>31.481481481481481</v>
      </c>
      <c r="F821" s="25">
        <f>F820/I820*100</f>
        <v>2.7777777777777777</v>
      </c>
      <c r="G821" s="25">
        <f>G820/I820*100</f>
        <v>4.6296296296296298</v>
      </c>
      <c r="H821" s="26">
        <f>H820/I820*100</f>
        <v>5.0925925925925926</v>
      </c>
      <c r="I821" s="27">
        <f t="shared" si="657"/>
        <v>100</v>
      </c>
      <c r="J821" s="38">
        <f>J820/I820*100</f>
        <v>56.018518518518526</v>
      </c>
      <c r="K821" s="18">
        <f>K820/I820*100</f>
        <v>31.481481481481481</v>
      </c>
      <c r="L821" s="19">
        <f>L820/I820*100</f>
        <v>7.4074074074074066</v>
      </c>
      <c r="O821" s="148"/>
      <c r="P821" s="148"/>
      <c r="Q821" s="148"/>
    </row>
    <row r="822" spans="1:17" s="55" customFormat="1" ht="11.45" customHeight="1" thickTop="1" thickBot="1">
      <c r="A822" s="212"/>
      <c r="B822" s="193" t="s">
        <v>3</v>
      </c>
      <c r="C822" s="20">
        <v>24</v>
      </c>
      <c r="D822" s="20">
        <v>46</v>
      </c>
      <c r="E822" s="20">
        <v>53</v>
      </c>
      <c r="F822" s="20">
        <v>11</v>
      </c>
      <c r="G822" s="20">
        <v>2</v>
      </c>
      <c r="H822" s="20">
        <v>7</v>
      </c>
      <c r="I822" s="21">
        <f t="shared" si="657"/>
        <v>143</v>
      </c>
      <c r="J822" s="28">
        <f>C822+D822</f>
        <v>70</v>
      </c>
      <c r="K822" s="23">
        <f>E822</f>
        <v>53</v>
      </c>
      <c r="L822" s="24">
        <f>SUM(F822:G822)</f>
        <v>13</v>
      </c>
      <c r="O822" s="148"/>
      <c r="P822" s="148"/>
      <c r="Q822" s="148"/>
    </row>
    <row r="823" spans="1:17" s="55" customFormat="1" ht="11.45" customHeight="1" thickTop="1" thickBot="1">
      <c r="A823" s="212"/>
      <c r="B823" s="193"/>
      <c r="C823" s="29">
        <f>C822/I822*100</f>
        <v>16.783216783216783</v>
      </c>
      <c r="D823" s="29">
        <f>D822/I822*100</f>
        <v>32.167832167832167</v>
      </c>
      <c r="E823" s="29">
        <f>E822/I822*100</f>
        <v>37.06293706293706</v>
      </c>
      <c r="F823" s="29">
        <f>F822/I822*100</f>
        <v>7.6923076923076925</v>
      </c>
      <c r="G823" s="29">
        <f>G822/I822*100</f>
        <v>1.3986013986013985</v>
      </c>
      <c r="H823" s="30">
        <f>H822/I822*100</f>
        <v>4.895104895104895</v>
      </c>
      <c r="I823" s="27">
        <f t="shared" si="657"/>
        <v>99.999999999999986</v>
      </c>
      <c r="J823" s="38">
        <f>J822/I822*100</f>
        <v>48.951048951048953</v>
      </c>
      <c r="K823" s="18">
        <f>K822/I822*100</f>
        <v>37.06293706293706</v>
      </c>
      <c r="L823" s="19">
        <f>L822/I822*100</f>
        <v>9.0909090909090917</v>
      </c>
      <c r="O823" s="148"/>
      <c r="P823" s="148"/>
      <c r="Q823" s="148"/>
    </row>
    <row r="824" spans="1:17" s="55" customFormat="1" ht="11.45" customHeight="1" thickTop="1" thickBot="1">
      <c r="A824" s="212"/>
      <c r="B824" s="184" t="s">
        <v>13</v>
      </c>
      <c r="C824" s="20">
        <v>88</v>
      </c>
      <c r="D824" s="20">
        <v>297</v>
      </c>
      <c r="E824" s="20">
        <v>384</v>
      </c>
      <c r="F824" s="20">
        <v>66</v>
      </c>
      <c r="G824" s="20">
        <v>47</v>
      </c>
      <c r="H824" s="20">
        <v>21</v>
      </c>
      <c r="I824" s="21">
        <f t="shared" si="657"/>
        <v>903</v>
      </c>
      <c r="J824" s="28">
        <f>C824+D824</f>
        <v>385</v>
      </c>
      <c r="K824" s="23">
        <f>E824</f>
        <v>384</v>
      </c>
      <c r="L824" s="24">
        <f>SUM(F824:G824)</f>
        <v>113</v>
      </c>
      <c r="O824" s="148"/>
      <c r="P824" s="148"/>
      <c r="Q824" s="148"/>
    </row>
    <row r="825" spans="1:17" s="55" customFormat="1" ht="11.45" customHeight="1" thickTop="1" thickBot="1">
      <c r="A825" s="212"/>
      <c r="B825" s="185"/>
      <c r="C825" s="29">
        <f t="shared" ref="C825" si="694">C824/I824*100</f>
        <v>9.7452934662236999</v>
      </c>
      <c r="D825" s="29">
        <f t="shared" ref="D825" si="695">D824/I824*100</f>
        <v>32.89036544850498</v>
      </c>
      <c r="E825" s="29">
        <f t="shared" ref="E825" si="696">E824/I824*100</f>
        <v>42.524916943521596</v>
      </c>
      <c r="F825" s="29">
        <f t="shared" ref="F825" si="697">F824/I824*100</f>
        <v>7.3089700996677749</v>
      </c>
      <c r="G825" s="29">
        <f t="shared" ref="G825" si="698">G824/I824*100</f>
        <v>5.2048726467331123</v>
      </c>
      <c r="H825" s="30">
        <f t="shared" ref="H825" si="699">H824/I824*100</f>
        <v>2.3255813953488373</v>
      </c>
      <c r="I825" s="27">
        <f t="shared" si="657"/>
        <v>99.999999999999986</v>
      </c>
      <c r="J825" s="38">
        <f>J824/I824*100</f>
        <v>42.63565891472868</v>
      </c>
      <c r="K825" s="18">
        <f>K824/I824*100</f>
        <v>42.524916943521596</v>
      </c>
      <c r="L825" s="19">
        <f>L824/I824*100</f>
        <v>12.513842746400886</v>
      </c>
      <c r="O825" s="148"/>
      <c r="P825" s="148"/>
      <c r="Q825" s="148"/>
    </row>
    <row r="826" spans="1:17" s="55" customFormat="1" ht="11.45" customHeight="1" thickTop="1" thickBot="1">
      <c r="A826" s="212"/>
      <c r="B826" s="193" t="s">
        <v>14</v>
      </c>
      <c r="C826" s="20">
        <v>29</v>
      </c>
      <c r="D826" s="20">
        <v>80</v>
      </c>
      <c r="E826" s="20">
        <v>64</v>
      </c>
      <c r="F826" s="20">
        <v>7</v>
      </c>
      <c r="G826" s="20">
        <v>5</v>
      </c>
      <c r="H826" s="20">
        <v>13</v>
      </c>
      <c r="I826" s="21">
        <f t="shared" si="657"/>
        <v>198</v>
      </c>
      <c r="J826" s="28">
        <f>C826+D826</f>
        <v>109</v>
      </c>
      <c r="K826" s="23">
        <f>E826</f>
        <v>64</v>
      </c>
      <c r="L826" s="24">
        <f>SUM(F826:G826)</f>
        <v>12</v>
      </c>
      <c r="O826" s="148"/>
      <c r="P826" s="148"/>
      <c r="Q826" s="148"/>
    </row>
    <row r="827" spans="1:17" s="55" customFormat="1" ht="11.45" customHeight="1" thickTop="1" thickBot="1">
      <c r="A827" s="212"/>
      <c r="B827" s="193"/>
      <c r="C827" s="29">
        <f t="shared" ref="C827" si="700">C826/I826*100</f>
        <v>14.646464646464647</v>
      </c>
      <c r="D827" s="29">
        <f t="shared" ref="D827" si="701">D826/I826*100</f>
        <v>40.404040404040401</v>
      </c>
      <c r="E827" s="29">
        <f t="shared" ref="E827" si="702">E826/I826*100</f>
        <v>32.323232323232325</v>
      </c>
      <c r="F827" s="29">
        <f t="shared" ref="F827" si="703">F826/I826*100</f>
        <v>3.535353535353535</v>
      </c>
      <c r="G827" s="29">
        <f t="shared" ref="G827" si="704">G826/I826*100</f>
        <v>2.5252525252525251</v>
      </c>
      <c r="H827" s="30">
        <f t="shared" ref="H827" si="705">H826/I826*100</f>
        <v>6.5656565656565666</v>
      </c>
      <c r="I827" s="27">
        <f t="shared" si="657"/>
        <v>100.00000000000001</v>
      </c>
      <c r="J827" s="38">
        <f>J826/I826*100</f>
        <v>55.050505050505052</v>
      </c>
      <c r="K827" s="18">
        <f>K826/I826*100</f>
        <v>32.323232323232325</v>
      </c>
      <c r="L827" s="19">
        <f>L826/I826*100</f>
        <v>6.0606060606060606</v>
      </c>
      <c r="O827" s="148"/>
      <c r="P827" s="148"/>
      <c r="Q827" s="148"/>
    </row>
    <row r="828" spans="1:17" s="55" customFormat="1" ht="11.45" customHeight="1" thickTop="1" thickBot="1">
      <c r="A828" s="212"/>
      <c r="B828" s="184" t="s">
        <v>25</v>
      </c>
      <c r="C828" s="20">
        <v>17</v>
      </c>
      <c r="D828" s="20">
        <v>31</v>
      </c>
      <c r="E828" s="20">
        <v>35</v>
      </c>
      <c r="F828" s="20">
        <v>6</v>
      </c>
      <c r="G828" s="20">
        <v>3</v>
      </c>
      <c r="H828" s="20">
        <v>1</v>
      </c>
      <c r="I828" s="21">
        <f t="shared" si="657"/>
        <v>93</v>
      </c>
      <c r="J828" s="28">
        <f>C828+D828</f>
        <v>48</v>
      </c>
      <c r="K828" s="23">
        <f>E828</f>
        <v>35</v>
      </c>
      <c r="L828" s="24">
        <f>SUM(F828:G828)</f>
        <v>9</v>
      </c>
      <c r="O828" s="148"/>
      <c r="P828" s="148"/>
      <c r="Q828" s="148"/>
    </row>
    <row r="829" spans="1:17" s="55" customFormat="1" ht="11.45" customHeight="1" thickTop="1" thickBot="1">
      <c r="A829" s="212"/>
      <c r="B829" s="185"/>
      <c r="C829" s="29">
        <f t="shared" ref="C829" si="706">C828/I828*100</f>
        <v>18.27956989247312</v>
      </c>
      <c r="D829" s="29">
        <f t="shared" ref="D829" si="707">D828/I828*100</f>
        <v>33.333333333333329</v>
      </c>
      <c r="E829" s="29">
        <f t="shared" ref="E829" si="708">E828/I828*100</f>
        <v>37.634408602150536</v>
      </c>
      <c r="F829" s="29">
        <f t="shared" ref="F829" si="709">F828/I828*100</f>
        <v>6.4516129032258061</v>
      </c>
      <c r="G829" s="29">
        <f t="shared" ref="G829" si="710">G828/I828*100</f>
        <v>3.225806451612903</v>
      </c>
      <c r="H829" s="30">
        <f t="shared" ref="H829" si="711">H828/I828*100</f>
        <v>1.0752688172043012</v>
      </c>
      <c r="I829" s="27">
        <f t="shared" si="657"/>
        <v>100</v>
      </c>
      <c r="J829" s="38">
        <f>J828/I828*100</f>
        <v>51.612903225806448</v>
      </c>
      <c r="K829" s="18">
        <f>K828/I828*100</f>
        <v>37.634408602150536</v>
      </c>
      <c r="L829" s="19">
        <f>L828/I828*100</f>
        <v>9.67741935483871</v>
      </c>
      <c r="O829" s="148"/>
      <c r="P829" s="148"/>
      <c r="Q829" s="148"/>
    </row>
    <row r="830" spans="1:17" s="1" customFormat="1" ht="11.45" customHeight="1" thickTop="1" thickBot="1">
      <c r="A830" s="212"/>
      <c r="B830" s="193" t="s">
        <v>26</v>
      </c>
      <c r="C830" s="20">
        <v>67</v>
      </c>
      <c r="D830" s="20">
        <v>153</v>
      </c>
      <c r="E830" s="20">
        <v>181</v>
      </c>
      <c r="F830" s="20">
        <v>16</v>
      </c>
      <c r="G830" s="20">
        <v>16</v>
      </c>
      <c r="H830" s="20">
        <v>65</v>
      </c>
      <c r="I830" s="21">
        <f t="shared" si="657"/>
        <v>498</v>
      </c>
      <c r="J830" s="28">
        <f>C830+D830</f>
        <v>220</v>
      </c>
      <c r="K830" s="23">
        <f>E830</f>
        <v>181</v>
      </c>
      <c r="L830" s="24">
        <f>SUM(F830:G830)</f>
        <v>32</v>
      </c>
      <c r="O830" s="148"/>
      <c r="P830" s="148"/>
      <c r="Q830" s="148"/>
    </row>
    <row r="831" spans="1:17" s="1" customFormat="1" ht="11.45" customHeight="1" thickTop="1" thickBot="1">
      <c r="A831" s="212"/>
      <c r="B831" s="193"/>
      <c r="C831" s="29">
        <f t="shared" ref="C831" si="712">C830/I830*100</f>
        <v>13.453815261044177</v>
      </c>
      <c r="D831" s="29">
        <f t="shared" ref="D831" si="713">D830/I830*100</f>
        <v>30.722891566265059</v>
      </c>
      <c r="E831" s="29">
        <f t="shared" ref="E831" si="714">E830/I830*100</f>
        <v>36.345381526104418</v>
      </c>
      <c r="F831" s="29">
        <f t="shared" ref="F831" si="715">F830/I830*100</f>
        <v>3.2128514056224895</v>
      </c>
      <c r="G831" s="29">
        <f t="shared" ref="G831" si="716">G830/I830*100</f>
        <v>3.2128514056224895</v>
      </c>
      <c r="H831" s="30">
        <f t="shared" ref="H831" si="717">H830/I830*100</f>
        <v>13.052208835341366</v>
      </c>
      <c r="I831" s="27">
        <f t="shared" si="657"/>
        <v>99.999999999999986</v>
      </c>
      <c r="J831" s="38">
        <f>J830/I830*100</f>
        <v>44.176706827309239</v>
      </c>
      <c r="K831" s="18">
        <f>K830/I830*100</f>
        <v>36.345381526104418</v>
      </c>
      <c r="L831" s="19">
        <f>L830/I830*100</f>
        <v>6.425702811244979</v>
      </c>
      <c r="O831" s="148"/>
      <c r="P831" s="148"/>
      <c r="Q831" s="148"/>
    </row>
    <row r="832" spans="1:17" s="1" customFormat="1" ht="11.45" customHeight="1" thickTop="1" thickBot="1">
      <c r="A832" s="212"/>
      <c r="B832" s="184" t="s">
        <v>0</v>
      </c>
      <c r="C832" s="20">
        <v>11</v>
      </c>
      <c r="D832" s="20">
        <v>17</v>
      </c>
      <c r="E832" s="20">
        <v>34</v>
      </c>
      <c r="F832" s="20">
        <v>1</v>
      </c>
      <c r="G832" s="20">
        <v>12</v>
      </c>
      <c r="H832" s="20">
        <v>8</v>
      </c>
      <c r="I832" s="21">
        <f t="shared" si="657"/>
        <v>83</v>
      </c>
      <c r="J832" s="28">
        <f>C832+D832</f>
        <v>28</v>
      </c>
      <c r="K832" s="23">
        <f>E832</f>
        <v>34</v>
      </c>
      <c r="L832" s="24">
        <f>SUM(F832:G832)</f>
        <v>13</v>
      </c>
      <c r="O832" s="148"/>
      <c r="P832" s="148"/>
      <c r="Q832" s="148"/>
    </row>
    <row r="833" spans="1:18" s="1" customFormat="1" ht="11.45" customHeight="1" thickTop="1" thickBot="1">
      <c r="A833" s="212"/>
      <c r="B833" s="185"/>
      <c r="C833" s="29">
        <f t="shared" ref="C833" si="718">C832/I832*100</f>
        <v>13.253012048192772</v>
      </c>
      <c r="D833" s="29">
        <f t="shared" ref="D833" si="719">D832/I832*100</f>
        <v>20.481927710843372</v>
      </c>
      <c r="E833" s="29">
        <f t="shared" ref="E833" si="720">E832/I832*100</f>
        <v>40.963855421686745</v>
      </c>
      <c r="F833" s="29">
        <f t="shared" ref="F833" si="721">F832/I832*100</f>
        <v>1.2048192771084338</v>
      </c>
      <c r="G833" s="29">
        <f t="shared" ref="G833" si="722">G832/I832*100</f>
        <v>14.457831325301203</v>
      </c>
      <c r="H833" s="30">
        <f t="shared" ref="H833" si="723">H832/I832*100</f>
        <v>9.6385542168674707</v>
      </c>
      <c r="I833" s="27">
        <f t="shared" si="657"/>
        <v>100</v>
      </c>
      <c r="J833" s="38">
        <f>J832/I832*100</f>
        <v>33.734939759036145</v>
      </c>
      <c r="K833" s="18">
        <f>K832/I832*100</f>
        <v>40.963855421686745</v>
      </c>
      <c r="L833" s="19">
        <f>L832/I832*100</f>
        <v>15.66265060240964</v>
      </c>
      <c r="O833" s="150"/>
      <c r="P833" s="150"/>
      <c r="Q833" s="150"/>
    </row>
    <row r="834" spans="1:18" s="1" customFormat="1" ht="11.45" customHeight="1" thickTop="1" thickBot="1">
      <c r="A834" s="212"/>
      <c r="B834" s="193" t="s">
        <v>24</v>
      </c>
      <c r="C834" s="20">
        <v>5</v>
      </c>
      <c r="D834" s="20">
        <v>5</v>
      </c>
      <c r="E834" s="20">
        <v>10</v>
      </c>
      <c r="F834" s="20">
        <v>2</v>
      </c>
      <c r="G834" s="20">
        <v>2</v>
      </c>
      <c r="H834" s="20">
        <v>25</v>
      </c>
      <c r="I834" s="21">
        <f t="shared" si="657"/>
        <v>49</v>
      </c>
      <c r="J834" s="28">
        <f>C834+D834</f>
        <v>10</v>
      </c>
      <c r="K834" s="23">
        <f>E834</f>
        <v>10</v>
      </c>
      <c r="L834" s="24">
        <f>SUM(F834:G834)</f>
        <v>4</v>
      </c>
      <c r="O834" s="150"/>
      <c r="P834" s="150"/>
      <c r="Q834" s="150"/>
    </row>
    <row r="835" spans="1:18" s="1" customFormat="1" ht="11.45" customHeight="1" thickTop="1" thickBot="1">
      <c r="A835" s="213"/>
      <c r="B835" s="194"/>
      <c r="C835" s="50">
        <f t="shared" ref="C835" si="724">C834/I834*100</f>
        <v>10.204081632653061</v>
      </c>
      <c r="D835" s="50">
        <f t="shared" ref="D835" si="725">D834/I834*100</f>
        <v>10.204081632653061</v>
      </c>
      <c r="E835" s="50">
        <f t="shared" ref="E835" si="726">E834/I834*100</f>
        <v>20.408163265306122</v>
      </c>
      <c r="F835" s="50">
        <f t="shared" ref="F835" si="727">F834/I834*100</f>
        <v>4.0816326530612246</v>
      </c>
      <c r="G835" s="50">
        <f t="shared" ref="G835" si="728">G834/I834*100</f>
        <v>4.0816326530612246</v>
      </c>
      <c r="H835" s="79">
        <f t="shared" ref="H835" si="729">H834/I834*100</f>
        <v>51.020408163265309</v>
      </c>
      <c r="I835" s="58">
        <f t="shared" si="657"/>
        <v>100</v>
      </c>
      <c r="J835" s="57">
        <f>J834/I834*100</f>
        <v>20.408163265306122</v>
      </c>
      <c r="K835" s="35">
        <f>K834/I834*100</f>
        <v>20.408163265306122</v>
      </c>
      <c r="L835" s="31">
        <f>L834/I834*100</f>
        <v>8.1632653061224492</v>
      </c>
      <c r="O835" s="148"/>
      <c r="P835" s="148"/>
      <c r="Q835" s="148"/>
    </row>
    <row r="836" spans="1:18" s="1" customFormat="1" ht="11.45" customHeight="1">
      <c r="A836" s="189" t="s">
        <v>21</v>
      </c>
      <c r="B836" s="192" t="s">
        <v>27</v>
      </c>
      <c r="C836" s="20">
        <v>30</v>
      </c>
      <c r="D836" s="20">
        <v>70</v>
      </c>
      <c r="E836" s="20">
        <v>140</v>
      </c>
      <c r="F836" s="20">
        <v>11</v>
      </c>
      <c r="G836" s="20">
        <v>13</v>
      </c>
      <c r="H836" s="20">
        <v>32</v>
      </c>
      <c r="I836" s="8">
        <f t="shared" si="657"/>
        <v>296</v>
      </c>
      <c r="J836" s="9">
        <f>C836+D836</f>
        <v>100</v>
      </c>
      <c r="K836" s="7">
        <f>E836</f>
        <v>140</v>
      </c>
      <c r="L836" s="10">
        <f>SUM(F836:G836)</f>
        <v>24</v>
      </c>
      <c r="O836" s="148"/>
      <c r="P836" s="148"/>
      <c r="Q836" s="148"/>
    </row>
    <row r="837" spans="1:18" s="1" customFormat="1" ht="11.45" customHeight="1">
      <c r="A837" s="190"/>
      <c r="B837" s="185"/>
      <c r="C837" s="46">
        <f>C836/I836*100</f>
        <v>10.135135135135135</v>
      </c>
      <c r="D837" s="25">
        <f>D836/I836*100</f>
        <v>23.648648648648649</v>
      </c>
      <c r="E837" s="25">
        <f>E836/I836*100</f>
        <v>47.297297297297298</v>
      </c>
      <c r="F837" s="25">
        <f>F836/I836*100</f>
        <v>3.7162162162162162</v>
      </c>
      <c r="G837" s="25">
        <f>G836/I836*100</f>
        <v>4.3918918918918921</v>
      </c>
      <c r="H837" s="26">
        <f>H836/I836*100</f>
        <v>10.810810810810811</v>
      </c>
      <c r="I837" s="27">
        <f t="shared" si="657"/>
        <v>99.999999999999986</v>
      </c>
      <c r="J837" s="38">
        <f>J836/I836*100</f>
        <v>33.783783783783782</v>
      </c>
      <c r="K837" s="18">
        <f>K836/I836*100</f>
        <v>47.297297297297298</v>
      </c>
      <c r="L837" s="19">
        <f>L836/I836*100</f>
        <v>8.1081081081081088</v>
      </c>
      <c r="O837" s="6"/>
      <c r="P837" s="6"/>
      <c r="Q837" s="6"/>
    </row>
    <row r="838" spans="1:18" s="1" customFormat="1" ht="11.45" customHeight="1">
      <c r="A838" s="190"/>
      <c r="B838" s="193" t="s">
        <v>28</v>
      </c>
      <c r="C838" s="20">
        <v>37</v>
      </c>
      <c r="D838" s="20">
        <v>119</v>
      </c>
      <c r="E838" s="20">
        <v>134</v>
      </c>
      <c r="F838" s="20">
        <v>13</v>
      </c>
      <c r="G838" s="20">
        <v>11</v>
      </c>
      <c r="H838" s="20">
        <v>28</v>
      </c>
      <c r="I838" s="21">
        <f t="shared" si="657"/>
        <v>342</v>
      </c>
      <c r="J838" s="28">
        <f>C838+D838</f>
        <v>156</v>
      </c>
      <c r="K838" s="23">
        <f>E838</f>
        <v>134</v>
      </c>
      <c r="L838" s="24">
        <f>SUM(F838:G838)</f>
        <v>24</v>
      </c>
      <c r="O838" s="147"/>
      <c r="P838" s="147"/>
      <c r="Q838" s="147"/>
    </row>
    <row r="839" spans="1:18" s="1" customFormat="1" ht="11.45" customHeight="1">
      <c r="A839" s="190"/>
      <c r="B839" s="193"/>
      <c r="C839" s="29">
        <f>C838/I838*100</f>
        <v>10.818713450292398</v>
      </c>
      <c r="D839" s="29">
        <f>D838/I838*100</f>
        <v>34.795321637426902</v>
      </c>
      <c r="E839" s="29">
        <f>E838/I838*100</f>
        <v>39.1812865497076</v>
      </c>
      <c r="F839" s="29">
        <f>F838/I838*100</f>
        <v>3.8011695906432745</v>
      </c>
      <c r="G839" s="29">
        <f>G838/I838*100</f>
        <v>3.2163742690058479</v>
      </c>
      <c r="H839" s="30">
        <f>H838/I838*100</f>
        <v>8.1871345029239766</v>
      </c>
      <c r="I839" s="27">
        <f t="shared" si="657"/>
        <v>100</v>
      </c>
      <c r="J839" s="38">
        <f>J838/I838*100</f>
        <v>45.614035087719294</v>
      </c>
      <c r="K839" s="18">
        <f>K838/I838*100</f>
        <v>39.1812865497076</v>
      </c>
      <c r="L839" s="19">
        <f>L838/I838*100</f>
        <v>7.0175438596491224</v>
      </c>
      <c r="O839" s="147"/>
      <c r="P839" s="147"/>
      <c r="Q839" s="147"/>
    </row>
    <row r="840" spans="1:18" s="1" customFormat="1" ht="11.45" customHeight="1">
      <c r="A840" s="190"/>
      <c r="B840" s="184" t="s">
        <v>29</v>
      </c>
      <c r="C840" s="20">
        <v>116</v>
      </c>
      <c r="D840" s="20">
        <v>332</v>
      </c>
      <c r="E840" s="20">
        <v>356</v>
      </c>
      <c r="F840" s="20">
        <v>58</v>
      </c>
      <c r="G840" s="20">
        <v>43</v>
      </c>
      <c r="H840" s="20">
        <v>42</v>
      </c>
      <c r="I840" s="21">
        <f t="shared" si="657"/>
        <v>947</v>
      </c>
      <c r="J840" s="28">
        <f>C840+D840</f>
        <v>448</v>
      </c>
      <c r="K840" s="23">
        <f>E840</f>
        <v>356</v>
      </c>
      <c r="L840" s="24">
        <f>SUM(F840:G840)</f>
        <v>101</v>
      </c>
      <c r="O840" s="147"/>
      <c r="P840" s="147"/>
      <c r="Q840" s="147"/>
    </row>
    <row r="841" spans="1:18" s="1" customFormat="1" ht="11.45" customHeight="1">
      <c r="A841" s="190"/>
      <c r="B841" s="185"/>
      <c r="C841" s="29">
        <f t="shared" ref="C841" si="730">C840/I840*100</f>
        <v>12.249208025343188</v>
      </c>
      <c r="D841" s="29">
        <f t="shared" ref="D841" si="731">D840/I840*100</f>
        <v>35.058078141499472</v>
      </c>
      <c r="E841" s="29">
        <f t="shared" ref="E841" si="732">E840/I840*100</f>
        <v>37.592397043294611</v>
      </c>
      <c r="F841" s="29">
        <f t="shared" ref="F841" si="733">F840/I840*100</f>
        <v>6.1246040126715942</v>
      </c>
      <c r="G841" s="29">
        <f t="shared" ref="G841" si="734">G840/I840*100</f>
        <v>4.5406546990496306</v>
      </c>
      <c r="H841" s="30">
        <f t="shared" ref="H841" si="735">H840/I840*100</f>
        <v>4.4350580781414992</v>
      </c>
      <c r="I841" s="27">
        <f t="shared" si="657"/>
        <v>99.999999999999986</v>
      </c>
      <c r="J841" s="38">
        <f>J840/I840*100</f>
        <v>47.307286166842658</v>
      </c>
      <c r="K841" s="18">
        <f>K840/I840*100</f>
        <v>37.592397043294611</v>
      </c>
      <c r="L841" s="19">
        <f>L840/I840*100</f>
        <v>10.665258711721224</v>
      </c>
      <c r="O841" s="147"/>
      <c r="P841" s="147"/>
      <c r="Q841" s="147"/>
    </row>
    <row r="842" spans="1:18" s="1" customFormat="1" ht="11.45" customHeight="1">
      <c r="A842" s="190"/>
      <c r="B842" s="193" t="s">
        <v>30</v>
      </c>
      <c r="C842" s="20">
        <v>67</v>
      </c>
      <c r="D842" s="20">
        <v>155</v>
      </c>
      <c r="E842" s="20">
        <v>134</v>
      </c>
      <c r="F842" s="20">
        <v>25</v>
      </c>
      <c r="G842" s="20">
        <v>17</v>
      </c>
      <c r="H842" s="20">
        <v>12</v>
      </c>
      <c r="I842" s="21">
        <f t="shared" si="657"/>
        <v>410</v>
      </c>
      <c r="J842" s="28">
        <f>C842+D842</f>
        <v>222</v>
      </c>
      <c r="K842" s="23">
        <f>E842</f>
        <v>134</v>
      </c>
      <c r="L842" s="24">
        <f>SUM(F842:G842)</f>
        <v>42</v>
      </c>
      <c r="O842" s="147"/>
      <c r="P842" s="147"/>
      <c r="Q842" s="147"/>
    </row>
    <row r="843" spans="1:18" s="1" customFormat="1" ht="11.45" customHeight="1">
      <c r="A843" s="190"/>
      <c r="B843" s="193"/>
      <c r="C843" s="29">
        <f t="shared" ref="C843" si="736">C842/I842*100</f>
        <v>16.341463414634148</v>
      </c>
      <c r="D843" s="29">
        <f t="shared" ref="D843" si="737">D842/I842*100</f>
        <v>37.804878048780488</v>
      </c>
      <c r="E843" s="29">
        <f t="shared" ref="E843" si="738">E842/I842*100</f>
        <v>32.682926829268297</v>
      </c>
      <c r="F843" s="29">
        <f t="shared" ref="F843" si="739">F842/I842*100</f>
        <v>6.0975609756097562</v>
      </c>
      <c r="G843" s="29">
        <f t="shared" ref="G843" si="740">G842/I842*100</f>
        <v>4.1463414634146343</v>
      </c>
      <c r="H843" s="30">
        <f t="shared" ref="H843" si="741">H842/I842*100</f>
        <v>2.9268292682926833</v>
      </c>
      <c r="I843" s="27">
        <f t="shared" si="657"/>
        <v>100</v>
      </c>
      <c r="J843" s="38">
        <f>J842/I842*100</f>
        <v>54.146341463414636</v>
      </c>
      <c r="K843" s="18">
        <f>K842/I842*100</f>
        <v>32.682926829268297</v>
      </c>
      <c r="L843" s="19">
        <f>L842/I842*100</f>
        <v>10.24390243902439</v>
      </c>
      <c r="O843" s="147"/>
      <c r="P843" s="147"/>
      <c r="Q843" s="147"/>
    </row>
    <row r="844" spans="1:18" s="1" customFormat="1" ht="11.45" customHeight="1">
      <c r="A844" s="190"/>
      <c r="B844" s="184" t="s">
        <v>42</v>
      </c>
      <c r="C844" s="20">
        <v>15</v>
      </c>
      <c r="D844" s="20">
        <v>37</v>
      </c>
      <c r="E844" s="20">
        <v>54</v>
      </c>
      <c r="F844" s="20">
        <v>6</v>
      </c>
      <c r="G844" s="20">
        <v>11</v>
      </c>
      <c r="H844" s="20">
        <v>7</v>
      </c>
      <c r="I844" s="21">
        <f t="shared" si="657"/>
        <v>130</v>
      </c>
      <c r="J844" s="28">
        <f>C844+D844</f>
        <v>52</v>
      </c>
      <c r="K844" s="23">
        <f>E844</f>
        <v>54</v>
      </c>
      <c r="L844" s="24">
        <f>SUM(F844:G844)</f>
        <v>17</v>
      </c>
      <c r="O844" s="147"/>
      <c r="P844" s="147"/>
      <c r="Q844" s="147"/>
    </row>
    <row r="845" spans="1:18" s="1" customFormat="1" ht="11.45" customHeight="1">
      <c r="A845" s="190"/>
      <c r="B845" s="185"/>
      <c r="C845" s="29">
        <f t="shared" ref="C845" si="742">C844/I844*100</f>
        <v>11.538461538461538</v>
      </c>
      <c r="D845" s="29">
        <f t="shared" ref="D845" si="743">D844/I844*100</f>
        <v>28.46153846153846</v>
      </c>
      <c r="E845" s="29">
        <f t="shared" ref="E845" si="744">E844/I844*100</f>
        <v>41.53846153846154</v>
      </c>
      <c r="F845" s="29">
        <f t="shared" ref="F845" si="745">F844/I844*100</f>
        <v>4.6153846153846159</v>
      </c>
      <c r="G845" s="29">
        <f t="shared" ref="G845" si="746">G844/I844*100</f>
        <v>8.4615384615384617</v>
      </c>
      <c r="H845" s="30">
        <f t="shared" ref="H845" si="747">H844/I844*100</f>
        <v>5.384615384615385</v>
      </c>
      <c r="I845" s="27">
        <f t="shared" si="657"/>
        <v>100.00000000000001</v>
      </c>
      <c r="J845" s="38">
        <f>J844/I844*100</f>
        <v>40</v>
      </c>
      <c r="K845" s="18">
        <f>K844/I844*100</f>
        <v>41.53846153846154</v>
      </c>
      <c r="L845" s="19">
        <f>L844/I844*100</f>
        <v>13.076923076923078</v>
      </c>
      <c r="O845" s="147"/>
      <c r="P845" s="147"/>
      <c r="Q845" s="147"/>
    </row>
    <row r="846" spans="1:18" s="1" customFormat="1" ht="11.45" customHeight="1">
      <c r="A846" s="190"/>
      <c r="B846" s="193" t="s">
        <v>24</v>
      </c>
      <c r="C846" s="20">
        <v>6</v>
      </c>
      <c r="D846" s="20">
        <v>7</v>
      </c>
      <c r="E846" s="20">
        <v>11</v>
      </c>
      <c r="F846" s="20">
        <v>2</v>
      </c>
      <c r="G846" s="20">
        <v>2</v>
      </c>
      <c r="H846" s="20">
        <v>30</v>
      </c>
      <c r="I846" s="21">
        <f t="shared" si="657"/>
        <v>58</v>
      </c>
      <c r="J846" s="22">
        <f>C846+D846</f>
        <v>13</v>
      </c>
      <c r="K846" s="23">
        <f>E846</f>
        <v>11</v>
      </c>
      <c r="L846" s="24">
        <f>SUM(F846:G846)</f>
        <v>4</v>
      </c>
      <c r="O846" s="147"/>
      <c r="P846" s="147"/>
      <c r="Q846" s="147"/>
    </row>
    <row r="847" spans="1:18" s="1" customFormat="1" ht="11.45" customHeight="1" thickBot="1">
      <c r="A847" s="191"/>
      <c r="B847" s="194"/>
      <c r="C847" s="33">
        <f>C846/I846*100</f>
        <v>10.344827586206897</v>
      </c>
      <c r="D847" s="33">
        <f>D846/I846*100</f>
        <v>12.068965517241379</v>
      </c>
      <c r="E847" s="33">
        <f>E846/I846*100</f>
        <v>18.96551724137931</v>
      </c>
      <c r="F847" s="33">
        <f>F846/I846*100</f>
        <v>3.4482758620689653</v>
      </c>
      <c r="G847" s="33">
        <f>G846/I846*100</f>
        <v>3.4482758620689653</v>
      </c>
      <c r="H847" s="34">
        <f>H846/I846*100</f>
        <v>51.724137931034484</v>
      </c>
      <c r="I847" s="58">
        <f t="shared" si="657"/>
        <v>100</v>
      </c>
      <c r="J847" s="14">
        <f>J846/I846*100</f>
        <v>22.413793103448278</v>
      </c>
      <c r="K847" s="15">
        <f>K846/I846*100</f>
        <v>18.96551724137931</v>
      </c>
      <c r="L847" s="16">
        <f>L846/I846*100</f>
        <v>6.8965517241379306</v>
      </c>
      <c r="O847" s="147"/>
      <c r="P847" s="147"/>
      <c r="Q847" s="147"/>
    </row>
    <row r="848" spans="1:18" s="54" customFormat="1" ht="11.25" customHeight="1">
      <c r="A848" s="40"/>
      <c r="B848" s="41"/>
      <c r="C848" s="53"/>
      <c r="D848" s="53"/>
      <c r="E848" s="53"/>
      <c r="F848" s="53"/>
      <c r="G848" s="53"/>
      <c r="H848" s="53"/>
      <c r="I848" s="53"/>
      <c r="J848" s="53"/>
      <c r="K848" s="53"/>
      <c r="L848" s="53"/>
      <c r="M848" s="166"/>
      <c r="N848" s="166"/>
      <c r="O848" s="147"/>
      <c r="P848" s="147"/>
      <c r="Q848" s="147"/>
      <c r="R848" s="166"/>
    </row>
    <row r="849" spans="1:18" s="54" customFormat="1" ht="11.25" customHeight="1">
      <c r="A849" s="40"/>
      <c r="B849" s="41"/>
      <c r="C849" s="53"/>
      <c r="D849" s="53"/>
      <c r="E849" s="53"/>
      <c r="F849" s="53"/>
      <c r="G849" s="53"/>
      <c r="H849" s="53"/>
      <c r="I849" s="53"/>
      <c r="J849" s="53"/>
      <c r="K849" s="53"/>
      <c r="L849" s="53"/>
      <c r="M849" s="166"/>
      <c r="N849" s="166"/>
      <c r="O849" s="147"/>
      <c r="P849" s="147"/>
      <c r="Q849" s="147"/>
      <c r="R849" s="166"/>
    </row>
    <row r="850" spans="1:18" ht="15" customHeight="1">
      <c r="A850" s="221" t="s">
        <v>125</v>
      </c>
      <c r="B850" s="221"/>
      <c r="C850" s="221"/>
      <c r="D850" s="221"/>
      <c r="E850" s="221"/>
      <c r="F850" s="221"/>
      <c r="G850" s="221"/>
      <c r="H850" s="221"/>
      <c r="I850" s="221"/>
      <c r="J850" s="221"/>
      <c r="K850" s="221"/>
      <c r="L850" s="221"/>
      <c r="O850" s="147"/>
      <c r="P850" s="147"/>
      <c r="Q850" s="147"/>
    </row>
    <row r="851" spans="1:18" s="3" customFormat="1" ht="30" customHeight="1" thickBot="1">
      <c r="A851" s="196" t="s">
        <v>233</v>
      </c>
      <c r="B851" s="196"/>
      <c r="C851" s="196"/>
      <c r="D851" s="196"/>
      <c r="E851" s="196"/>
      <c r="F851" s="196"/>
      <c r="G851" s="196"/>
      <c r="H851" s="196"/>
      <c r="I851" s="196"/>
      <c r="J851" s="196"/>
      <c r="K851" s="196"/>
      <c r="L851" s="196"/>
      <c r="M851" s="1"/>
      <c r="N851" s="1"/>
      <c r="O851" s="147"/>
      <c r="P851" s="147"/>
      <c r="Q851" s="147"/>
      <c r="R851" s="1"/>
    </row>
    <row r="852" spans="1:18" s="6" customFormat="1" ht="66.75" customHeight="1" thickBot="1">
      <c r="A852" s="197" t="s">
        <v>33</v>
      </c>
      <c r="B852" s="198"/>
      <c r="C852" s="103" t="s">
        <v>36</v>
      </c>
      <c r="D852" s="103" t="s">
        <v>37</v>
      </c>
      <c r="E852" s="106" t="s">
        <v>147</v>
      </c>
      <c r="F852" s="107" t="s">
        <v>4</v>
      </c>
      <c r="O852" s="147"/>
      <c r="P852" s="147"/>
      <c r="Q852" s="147"/>
    </row>
    <row r="853" spans="1:18" s="55" customFormat="1" ht="11.25" customHeight="1">
      <c r="A853" s="199" t="s">
        <v>22</v>
      </c>
      <c r="B853" s="200"/>
      <c r="C853" s="7">
        <v>442</v>
      </c>
      <c r="D853" s="7">
        <v>1686</v>
      </c>
      <c r="E853" s="61">
        <v>55</v>
      </c>
      <c r="F853" s="44">
        <f t="shared" ref="F853:F912" si="748">SUM(C853:E853)</f>
        <v>2183</v>
      </c>
      <c r="O853" s="147"/>
      <c r="P853" s="147"/>
      <c r="Q853" s="147"/>
    </row>
    <row r="854" spans="1:18" s="55" customFormat="1" ht="11.25" customHeight="1" thickBot="1">
      <c r="A854" s="201"/>
      <c r="B854" s="202"/>
      <c r="C854" s="56">
        <f>C853/F853*100</f>
        <v>20.247366010077876</v>
      </c>
      <c r="D854" s="56">
        <f>D853/F853*100</f>
        <v>77.233165368758591</v>
      </c>
      <c r="E854" s="59">
        <f>E853/F853*100</f>
        <v>2.5194686211635364</v>
      </c>
      <c r="F854" s="51">
        <f t="shared" si="748"/>
        <v>100.00000000000001</v>
      </c>
      <c r="O854" s="147"/>
      <c r="P854" s="147"/>
      <c r="Q854" s="147"/>
    </row>
    <row r="855" spans="1:18" s="55" customFormat="1" ht="11.45" customHeight="1">
      <c r="A855" s="189" t="s">
        <v>48</v>
      </c>
      <c r="B855" s="192" t="s">
        <v>19</v>
      </c>
      <c r="C855" s="20">
        <v>269</v>
      </c>
      <c r="D855" s="169">
        <v>1160</v>
      </c>
      <c r="E855" s="20">
        <v>30</v>
      </c>
      <c r="F855" s="44">
        <f t="shared" si="748"/>
        <v>1459</v>
      </c>
      <c r="O855" s="147"/>
      <c r="P855" s="147"/>
      <c r="Q855" s="147"/>
    </row>
    <row r="856" spans="1:18" s="55" customFormat="1" ht="11.45" customHeight="1">
      <c r="A856" s="190"/>
      <c r="B856" s="185"/>
      <c r="C856" s="29">
        <f>C855/F855*100</f>
        <v>18.437285812200138</v>
      </c>
      <c r="D856" s="29">
        <f>D855/F855*100</f>
        <v>79.506511309115837</v>
      </c>
      <c r="E856" s="30">
        <f>E855/F855*100</f>
        <v>2.0562028786840303</v>
      </c>
      <c r="F856" s="45">
        <f t="shared" si="748"/>
        <v>100.00000000000001</v>
      </c>
      <c r="O856" s="147"/>
      <c r="P856" s="147"/>
      <c r="Q856" s="147"/>
    </row>
    <row r="857" spans="1:18" s="55" customFormat="1" ht="11.45" customHeight="1">
      <c r="A857" s="190"/>
      <c r="B857" s="193" t="s">
        <v>20</v>
      </c>
      <c r="C857" s="20">
        <v>110</v>
      </c>
      <c r="D857" s="20">
        <v>354</v>
      </c>
      <c r="E857" s="20">
        <v>20</v>
      </c>
      <c r="F857" s="47">
        <f t="shared" si="748"/>
        <v>484</v>
      </c>
      <c r="O857" s="147"/>
      <c r="P857" s="147"/>
      <c r="Q857" s="147"/>
    </row>
    <row r="858" spans="1:18" s="55" customFormat="1" ht="11.45" customHeight="1">
      <c r="A858" s="190"/>
      <c r="B858" s="193"/>
      <c r="C858" s="25">
        <f>C857/F857*100</f>
        <v>22.727272727272727</v>
      </c>
      <c r="D858" s="25">
        <f>D857/F857*100</f>
        <v>73.140495867768593</v>
      </c>
      <c r="E858" s="26">
        <f>E857/F857*100</f>
        <v>4.1322314049586781</v>
      </c>
      <c r="F858" s="45">
        <f t="shared" si="748"/>
        <v>100</v>
      </c>
      <c r="O858" s="147"/>
      <c r="P858" s="147"/>
      <c r="Q858" s="147"/>
    </row>
    <row r="859" spans="1:18" s="55" customFormat="1" ht="11.45" customHeight="1">
      <c r="A859" s="190"/>
      <c r="B859" s="184" t="s">
        <v>49</v>
      </c>
      <c r="C859" s="20">
        <v>42</v>
      </c>
      <c r="D859" s="20">
        <v>121</v>
      </c>
      <c r="E859" s="20">
        <v>4</v>
      </c>
      <c r="F859" s="47">
        <f t="shared" si="748"/>
        <v>167</v>
      </c>
      <c r="O859" s="147"/>
      <c r="P859" s="147"/>
      <c r="Q859" s="147"/>
    </row>
    <row r="860" spans="1:18" s="55" customFormat="1" ht="11.45" customHeight="1">
      <c r="A860" s="190"/>
      <c r="B860" s="185"/>
      <c r="C860" s="29">
        <f>C859/F859*100</f>
        <v>25.149700598802394</v>
      </c>
      <c r="D860" s="29">
        <f>D859/F859*100</f>
        <v>72.455089820359291</v>
      </c>
      <c r="E860" s="30">
        <f>E859/F859*100</f>
        <v>2.3952095808383236</v>
      </c>
      <c r="F860" s="45">
        <f t="shared" si="748"/>
        <v>100.00000000000001</v>
      </c>
      <c r="O860" s="147"/>
      <c r="P860" s="147"/>
      <c r="Q860" s="147"/>
    </row>
    <row r="861" spans="1:18" s="55" customFormat="1" ht="11.45" customHeight="1">
      <c r="A861" s="190"/>
      <c r="B861" s="193" t="s">
        <v>50</v>
      </c>
      <c r="C861" s="20">
        <v>21</v>
      </c>
      <c r="D861" s="20">
        <v>51</v>
      </c>
      <c r="E861" s="20">
        <v>1</v>
      </c>
      <c r="F861" s="47">
        <f t="shared" si="748"/>
        <v>73</v>
      </c>
      <c r="O861" s="147"/>
      <c r="P861" s="147"/>
      <c r="Q861" s="147"/>
    </row>
    <row r="862" spans="1:18" s="55" customFormat="1" ht="11.45" customHeight="1" thickBot="1">
      <c r="A862" s="190"/>
      <c r="B862" s="193"/>
      <c r="C862" s="50">
        <f>C861/F861*100</f>
        <v>28.767123287671232</v>
      </c>
      <c r="D862" s="50">
        <f>D861/F861*100</f>
        <v>69.863013698630141</v>
      </c>
      <c r="E862" s="64">
        <f>E861/F861*100</f>
        <v>1.3698630136986301</v>
      </c>
      <c r="F862" s="51">
        <f t="shared" si="748"/>
        <v>100.00000000000001</v>
      </c>
      <c r="O862" s="147"/>
      <c r="P862" s="147"/>
      <c r="Q862" s="147"/>
    </row>
    <row r="863" spans="1:18" s="55" customFormat="1" ht="11.45" customHeight="1">
      <c r="A863" s="189" t="s">
        <v>51</v>
      </c>
      <c r="B863" s="192" t="s">
        <v>1</v>
      </c>
      <c r="C863" s="20">
        <v>312</v>
      </c>
      <c r="D863" s="20">
        <v>651</v>
      </c>
      <c r="E863" s="20">
        <v>5</v>
      </c>
      <c r="F863" s="44">
        <f t="shared" si="748"/>
        <v>968</v>
      </c>
      <c r="O863" s="147"/>
      <c r="P863" s="147"/>
      <c r="Q863" s="147"/>
    </row>
    <row r="864" spans="1:18" s="55" customFormat="1" ht="11.45" customHeight="1">
      <c r="A864" s="190"/>
      <c r="B864" s="193"/>
      <c r="C864" s="25">
        <f>C863/F863*100</f>
        <v>32.231404958677686</v>
      </c>
      <c r="D864" s="25">
        <f>D863/F863*100</f>
        <v>67.252066115702476</v>
      </c>
      <c r="E864" s="26">
        <f>E863/F863*100</f>
        <v>0.51652892561983477</v>
      </c>
      <c r="F864" s="45">
        <f t="shared" si="748"/>
        <v>100</v>
      </c>
      <c r="O864" s="147"/>
      <c r="P864" s="147"/>
      <c r="Q864" s="147"/>
    </row>
    <row r="865" spans="1:17" s="55" customFormat="1" ht="11.45" customHeight="1">
      <c r="A865" s="190"/>
      <c r="B865" s="184" t="s">
        <v>2</v>
      </c>
      <c r="C865" s="20">
        <v>127</v>
      </c>
      <c r="D865" s="169">
        <v>1026</v>
      </c>
      <c r="E865" s="20">
        <v>24</v>
      </c>
      <c r="F865" s="47">
        <f t="shared" si="748"/>
        <v>1177</v>
      </c>
      <c r="O865" s="147"/>
      <c r="P865" s="147"/>
      <c r="Q865" s="147"/>
    </row>
    <row r="866" spans="1:17" s="55" customFormat="1" ht="11.45" customHeight="1">
      <c r="A866" s="190"/>
      <c r="B866" s="185"/>
      <c r="C866" s="29">
        <f>C865/F865*100</f>
        <v>10.790144435004247</v>
      </c>
      <c r="D866" s="29">
        <f>D865/F865*100</f>
        <v>87.170773152081566</v>
      </c>
      <c r="E866" s="30">
        <f>E865/F865*100</f>
        <v>2.0390824129141887</v>
      </c>
      <c r="F866" s="45">
        <f t="shared" si="748"/>
        <v>100</v>
      </c>
      <c r="O866" s="147"/>
      <c r="P866" s="147"/>
      <c r="Q866" s="147"/>
    </row>
    <row r="867" spans="1:17" s="55" customFormat="1" ht="11.45" customHeight="1">
      <c r="A867" s="190"/>
      <c r="B867" s="193" t="s">
        <v>5</v>
      </c>
      <c r="C867" s="20">
        <v>3</v>
      </c>
      <c r="D867" s="20">
        <v>9</v>
      </c>
      <c r="E867" s="20">
        <v>26</v>
      </c>
      <c r="F867" s="47">
        <f t="shared" si="748"/>
        <v>38</v>
      </c>
      <c r="O867" s="147"/>
      <c r="P867" s="147"/>
      <c r="Q867" s="147"/>
    </row>
    <row r="868" spans="1:17" s="55" customFormat="1" ht="11.45" customHeight="1" thickBot="1">
      <c r="A868" s="191"/>
      <c r="B868" s="194"/>
      <c r="C868" s="33">
        <f>C867/F867*100</f>
        <v>7.8947368421052628</v>
      </c>
      <c r="D868" s="33">
        <f>D867/F867*100</f>
        <v>23.684210526315788</v>
      </c>
      <c r="E868" s="34">
        <f>E867/F867*100</f>
        <v>68.421052631578945</v>
      </c>
      <c r="F868" s="51">
        <f t="shared" si="748"/>
        <v>100</v>
      </c>
      <c r="H868" s="68"/>
      <c r="I868" s="68"/>
      <c r="J868" s="68"/>
      <c r="K868" s="68"/>
      <c r="O868" s="147"/>
      <c r="P868" s="147"/>
      <c r="Q868" s="147"/>
    </row>
    <row r="869" spans="1:17" s="55" customFormat="1" ht="11.45" customHeight="1">
      <c r="A869" s="189" t="s">
        <v>52</v>
      </c>
      <c r="B869" s="192" t="s">
        <v>6</v>
      </c>
      <c r="C869" s="20">
        <v>2</v>
      </c>
      <c r="D869" s="20">
        <v>62</v>
      </c>
      <c r="E869" s="20">
        <v>0</v>
      </c>
      <c r="F869" s="44">
        <f t="shared" si="748"/>
        <v>64</v>
      </c>
      <c r="H869" s="68"/>
      <c r="I869" s="68"/>
      <c r="J869" s="68"/>
      <c r="K869" s="68"/>
      <c r="O869" s="147"/>
      <c r="P869" s="147"/>
      <c r="Q869" s="147"/>
    </row>
    <row r="870" spans="1:17" s="55" customFormat="1" ht="11.45" customHeight="1">
      <c r="A870" s="190"/>
      <c r="B870" s="185"/>
      <c r="C870" s="29">
        <f>C869/F869*100</f>
        <v>3.125</v>
      </c>
      <c r="D870" s="29">
        <f>D869/F869*100</f>
        <v>96.875</v>
      </c>
      <c r="E870" s="30">
        <f>E869/F869*100</f>
        <v>0</v>
      </c>
      <c r="F870" s="45">
        <f t="shared" si="748"/>
        <v>100</v>
      </c>
      <c r="O870" s="147"/>
      <c r="P870" s="147"/>
      <c r="Q870" s="147"/>
    </row>
    <row r="871" spans="1:17" s="55" customFormat="1" ht="11.45" customHeight="1">
      <c r="A871" s="190"/>
      <c r="B871" s="193" t="s">
        <v>7</v>
      </c>
      <c r="C871" s="20">
        <v>33</v>
      </c>
      <c r="D871" s="20">
        <v>152</v>
      </c>
      <c r="E871" s="20">
        <v>0</v>
      </c>
      <c r="F871" s="47">
        <f t="shared" si="748"/>
        <v>185</v>
      </c>
      <c r="O871" s="147"/>
      <c r="P871" s="147"/>
      <c r="Q871" s="147"/>
    </row>
    <row r="872" spans="1:17" s="55" customFormat="1" ht="11.45" customHeight="1">
      <c r="A872" s="190"/>
      <c r="B872" s="193"/>
      <c r="C872" s="25">
        <f>C871/F871*100</f>
        <v>17.837837837837839</v>
      </c>
      <c r="D872" s="25">
        <f>D871/F871*100</f>
        <v>82.162162162162161</v>
      </c>
      <c r="E872" s="26">
        <f>E871/F871*100</f>
        <v>0</v>
      </c>
      <c r="F872" s="45">
        <f t="shared" si="748"/>
        <v>100</v>
      </c>
      <c r="O872" s="147"/>
      <c r="P872" s="147"/>
      <c r="Q872" s="147"/>
    </row>
    <row r="873" spans="1:17" s="55" customFormat="1" ht="11.45" customHeight="1">
      <c r="A873" s="190"/>
      <c r="B873" s="184" t="s">
        <v>8</v>
      </c>
      <c r="C873" s="20">
        <v>63</v>
      </c>
      <c r="D873" s="20">
        <v>183</v>
      </c>
      <c r="E873" s="20">
        <v>1</v>
      </c>
      <c r="F873" s="47">
        <f t="shared" si="748"/>
        <v>247</v>
      </c>
      <c r="O873" s="147"/>
      <c r="P873" s="147"/>
      <c r="Q873" s="147"/>
    </row>
    <row r="874" spans="1:17" s="55" customFormat="1" ht="11.45" customHeight="1">
      <c r="A874" s="190"/>
      <c r="B874" s="185"/>
      <c r="C874" s="29">
        <f>C873/F873*100</f>
        <v>25.506072874493928</v>
      </c>
      <c r="D874" s="29">
        <f>D873/F873*100</f>
        <v>74.089068825910928</v>
      </c>
      <c r="E874" s="30">
        <f>E873/F873*100</f>
        <v>0.40485829959514169</v>
      </c>
      <c r="F874" s="45">
        <f t="shared" si="748"/>
        <v>100</v>
      </c>
      <c r="O874" s="147"/>
      <c r="P874" s="147"/>
      <c r="Q874" s="147"/>
    </row>
    <row r="875" spans="1:17" s="55" customFormat="1" ht="11.45" customHeight="1">
      <c r="A875" s="190"/>
      <c r="B875" s="193" t="s">
        <v>9</v>
      </c>
      <c r="C875" s="20">
        <v>96</v>
      </c>
      <c r="D875" s="20">
        <v>219</v>
      </c>
      <c r="E875" s="20">
        <v>0</v>
      </c>
      <c r="F875" s="47">
        <f t="shared" si="748"/>
        <v>315</v>
      </c>
      <c r="O875" s="147"/>
      <c r="P875" s="147"/>
      <c r="Q875" s="147"/>
    </row>
    <row r="876" spans="1:17" s="55" customFormat="1" ht="11.45" customHeight="1">
      <c r="A876" s="190"/>
      <c r="B876" s="193"/>
      <c r="C876" s="25">
        <f>C875/F875*100</f>
        <v>30.476190476190478</v>
      </c>
      <c r="D876" s="25">
        <f>D875/F875*100</f>
        <v>69.523809523809518</v>
      </c>
      <c r="E876" s="26">
        <f>E875/F875*100</f>
        <v>0</v>
      </c>
      <c r="F876" s="45">
        <f t="shared" si="748"/>
        <v>100</v>
      </c>
      <c r="O876" s="147"/>
      <c r="P876" s="147"/>
      <c r="Q876" s="147"/>
    </row>
    <row r="877" spans="1:17" s="55" customFormat="1" ht="11.45" customHeight="1">
      <c r="A877" s="190"/>
      <c r="B877" s="184" t="s">
        <v>10</v>
      </c>
      <c r="C877" s="20">
        <v>103</v>
      </c>
      <c r="D877" s="20">
        <v>263</v>
      </c>
      <c r="E877" s="20">
        <v>1</v>
      </c>
      <c r="F877" s="47">
        <f t="shared" si="748"/>
        <v>367</v>
      </c>
      <c r="O877" s="147"/>
      <c r="P877" s="147"/>
      <c r="Q877" s="147"/>
    </row>
    <row r="878" spans="1:17" s="55" customFormat="1" ht="11.45" customHeight="1">
      <c r="A878" s="190"/>
      <c r="B878" s="185"/>
      <c r="C878" s="29">
        <f>C877/F877*100</f>
        <v>28.065395095367844</v>
      </c>
      <c r="D878" s="29">
        <f>D877/F877*100</f>
        <v>71.662125340599459</v>
      </c>
      <c r="E878" s="30">
        <f>E877/F877*100</f>
        <v>0.27247956403269752</v>
      </c>
      <c r="F878" s="45">
        <f t="shared" si="748"/>
        <v>100</v>
      </c>
      <c r="O878" s="147"/>
      <c r="P878" s="147"/>
      <c r="Q878" s="147"/>
    </row>
    <row r="879" spans="1:17" s="55" customFormat="1" ht="11.45" customHeight="1">
      <c r="A879" s="190"/>
      <c r="B879" s="193" t="s">
        <v>11</v>
      </c>
      <c r="C879" s="20">
        <v>77</v>
      </c>
      <c r="D879" s="20">
        <v>309</v>
      </c>
      <c r="E879" s="20">
        <v>8</v>
      </c>
      <c r="F879" s="47">
        <f t="shared" si="748"/>
        <v>394</v>
      </c>
      <c r="O879" s="147"/>
      <c r="P879" s="147"/>
      <c r="Q879" s="147"/>
    </row>
    <row r="880" spans="1:17" s="55" customFormat="1" ht="11.45" customHeight="1">
      <c r="A880" s="190"/>
      <c r="B880" s="193"/>
      <c r="C880" s="25">
        <f>C879/F879*100</f>
        <v>19.543147208121827</v>
      </c>
      <c r="D880" s="25">
        <f>D879/F879*100</f>
        <v>78.426395939086291</v>
      </c>
      <c r="E880" s="26">
        <f>E879/F879*100</f>
        <v>2.030456852791878</v>
      </c>
      <c r="F880" s="45">
        <f t="shared" si="748"/>
        <v>99.999999999999986</v>
      </c>
      <c r="O880" s="148"/>
      <c r="P880" s="148"/>
      <c r="Q880" s="148"/>
    </row>
    <row r="881" spans="1:17" s="55" customFormat="1" ht="11.45" customHeight="1">
      <c r="A881" s="190"/>
      <c r="B881" s="184" t="s">
        <v>12</v>
      </c>
      <c r="C881" s="20">
        <v>66</v>
      </c>
      <c r="D881" s="20">
        <v>494</v>
      </c>
      <c r="E881" s="20">
        <v>22</v>
      </c>
      <c r="F881" s="47">
        <f t="shared" si="748"/>
        <v>582</v>
      </c>
      <c r="O881" s="148"/>
      <c r="P881" s="148"/>
      <c r="Q881" s="148"/>
    </row>
    <row r="882" spans="1:17" s="55" customFormat="1" ht="11.45" customHeight="1">
      <c r="A882" s="190"/>
      <c r="B882" s="185"/>
      <c r="C882" s="29">
        <f>C881/F881*100</f>
        <v>11.340206185567011</v>
      </c>
      <c r="D882" s="29">
        <f>D881/F881*100</f>
        <v>84.87972508591065</v>
      </c>
      <c r="E882" s="30">
        <f>E881/F881*100</f>
        <v>3.7800687285223367</v>
      </c>
      <c r="F882" s="45">
        <f t="shared" si="748"/>
        <v>100</v>
      </c>
      <c r="O882" s="148"/>
      <c r="P882" s="148"/>
      <c r="Q882" s="148"/>
    </row>
    <row r="883" spans="1:17" s="55" customFormat="1" ht="11.45" customHeight="1">
      <c r="A883" s="190"/>
      <c r="B883" s="193" t="s">
        <v>24</v>
      </c>
      <c r="C883" s="20">
        <v>2</v>
      </c>
      <c r="D883" s="20">
        <v>4</v>
      </c>
      <c r="E883" s="20">
        <v>23</v>
      </c>
      <c r="F883" s="47">
        <f t="shared" si="748"/>
        <v>29</v>
      </c>
      <c r="O883" s="148"/>
      <c r="P883" s="148"/>
      <c r="Q883" s="148"/>
    </row>
    <row r="884" spans="1:17" s="55" customFormat="1" ht="11.45" customHeight="1" thickBot="1">
      <c r="A884" s="191"/>
      <c r="B884" s="194"/>
      <c r="C884" s="33">
        <f>C883/F883*100</f>
        <v>6.8965517241379306</v>
      </c>
      <c r="D884" s="33">
        <f>D883/F883*100</f>
        <v>13.793103448275861</v>
      </c>
      <c r="E884" s="34">
        <f>E883/F883*100</f>
        <v>79.310344827586206</v>
      </c>
      <c r="F884" s="51">
        <f t="shared" si="748"/>
        <v>100</v>
      </c>
      <c r="O884" s="148"/>
      <c r="P884" s="148"/>
      <c r="Q884" s="148"/>
    </row>
    <row r="885" spans="1:17" s="55" customFormat="1" ht="11.45" customHeight="1" thickBot="1">
      <c r="A885" s="211" t="s">
        <v>53</v>
      </c>
      <c r="B885" s="192" t="s">
        <v>23</v>
      </c>
      <c r="C885" s="20">
        <v>42</v>
      </c>
      <c r="D885" s="20">
        <v>170</v>
      </c>
      <c r="E885" s="20">
        <v>4</v>
      </c>
      <c r="F885" s="44">
        <f t="shared" si="748"/>
        <v>216</v>
      </c>
      <c r="O885" s="148"/>
      <c r="P885" s="148"/>
      <c r="Q885" s="148"/>
    </row>
    <row r="886" spans="1:17" s="55" customFormat="1" ht="11.45" customHeight="1" thickTop="1" thickBot="1">
      <c r="A886" s="212"/>
      <c r="B886" s="185"/>
      <c r="C886" s="29">
        <f>C885/F885*100</f>
        <v>19.444444444444446</v>
      </c>
      <c r="D886" s="29">
        <f>D885/F885*100</f>
        <v>78.703703703703709</v>
      </c>
      <c r="E886" s="30">
        <f>E885/F885*100</f>
        <v>1.8518518518518516</v>
      </c>
      <c r="F886" s="45">
        <f t="shared" si="748"/>
        <v>100</v>
      </c>
      <c r="O886" s="148"/>
      <c r="P886" s="148"/>
      <c r="Q886" s="148"/>
    </row>
    <row r="887" spans="1:17" s="55" customFormat="1" ht="11.45" customHeight="1" thickTop="1" thickBot="1">
      <c r="A887" s="212"/>
      <c r="B887" s="193" t="s">
        <v>3</v>
      </c>
      <c r="C887" s="20">
        <v>35</v>
      </c>
      <c r="D887" s="20">
        <v>107</v>
      </c>
      <c r="E887" s="20">
        <v>1</v>
      </c>
      <c r="F887" s="47">
        <f t="shared" si="748"/>
        <v>143</v>
      </c>
      <c r="O887" s="148"/>
      <c r="P887" s="148"/>
      <c r="Q887" s="148"/>
    </row>
    <row r="888" spans="1:17" s="55" customFormat="1" ht="11.45" customHeight="1" thickTop="1" thickBot="1">
      <c r="A888" s="212"/>
      <c r="B888" s="193"/>
      <c r="C888" s="25">
        <f>C887/F887*100</f>
        <v>24.475524475524477</v>
      </c>
      <c r="D888" s="25">
        <f>D887/F887*100</f>
        <v>74.825174825174827</v>
      </c>
      <c r="E888" s="26">
        <f>E887/F887*100</f>
        <v>0.69930069930069927</v>
      </c>
      <c r="F888" s="45">
        <f t="shared" si="748"/>
        <v>100</v>
      </c>
      <c r="O888" s="148"/>
      <c r="P888" s="148"/>
      <c r="Q888" s="148"/>
    </row>
    <row r="889" spans="1:17" s="55" customFormat="1" ht="11.45" customHeight="1" thickTop="1" thickBot="1">
      <c r="A889" s="212"/>
      <c r="B889" s="184" t="s">
        <v>13</v>
      </c>
      <c r="C889" s="20">
        <v>240</v>
      </c>
      <c r="D889" s="20">
        <v>663</v>
      </c>
      <c r="E889" s="20">
        <v>0</v>
      </c>
      <c r="F889" s="47">
        <f t="shared" si="748"/>
        <v>903</v>
      </c>
      <c r="O889" s="148"/>
      <c r="P889" s="148"/>
      <c r="Q889" s="148"/>
    </row>
    <row r="890" spans="1:17" s="55" customFormat="1" ht="11.45" customHeight="1" thickTop="1" thickBot="1">
      <c r="A890" s="212"/>
      <c r="B890" s="185"/>
      <c r="C890" s="29">
        <f>C889/F889*100</f>
        <v>26.578073089701</v>
      </c>
      <c r="D890" s="29">
        <f>D889/F889*100</f>
        <v>73.421926910299007</v>
      </c>
      <c r="E890" s="30">
        <f>E889/F889*100</f>
        <v>0</v>
      </c>
      <c r="F890" s="45">
        <f t="shared" si="748"/>
        <v>100</v>
      </c>
      <c r="O890" s="148"/>
      <c r="P890" s="148"/>
      <c r="Q890" s="148"/>
    </row>
    <row r="891" spans="1:17" s="55" customFormat="1" ht="11.45" customHeight="1" thickTop="1" thickBot="1">
      <c r="A891" s="212"/>
      <c r="B891" s="193" t="s">
        <v>14</v>
      </c>
      <c r="C891" s="20">
        <v>16</v>
      </c>
      <c r="D891" s="20">
        <v>180</v>
      </c>
      <c r="E891" s="20">
        <v>2</v>
      </c>
      <c r="F891" s="47">
        <f t="shared" si="748"/>
        <v>198</v>
      </c>
      <c r="O891" s="148"/>
      <c r="P891" s="148"/>
      <c r="Q891" s="148"/>
    </row>
    <row r="892" spans="1:17" s="55" customFormat="1" ht="11.45" customHeight="1" thickTop="1" thickBot="1">
      <c r="A892" s="212"/>
      <c r="B892" s="193"/>
      <c r="C892" s="25">
        <f>C891/F891*100</f>
        <v>8.0808080808080813</v>
      </c>
      <c r="D892" s="25">
        <f>D891/F891*100</f>
        <v>90.909090909090907</v>
      </c>
      <c r="E892" s="26">
        <f>E891/F891*100</f>
        <v>1.0101010101010102</v>
      </c>
      <c r="F892" s="45">
        <f t="shared" si="748"/>
        <v>100</v>
      </c>
      <c r="O892" s="148"/>
      <c r="P892" s="148"/>
      <c r="Q892" s="148"/>
    </row>
    <row r="893" spans="1:17" s="55" customFormat="1" ht="11.45" customHeight="1" thickTop="1" thickBot="1">
      <c r="A893" s="212"/>
      <c r="B893" s="184" t="s">
        <v>25</v>
      </c>
      <c r="C893" s="20">
        <v>1</v>
      </c>
      <c r="D893" s="20">
        <v>92</v>
      </c>
      <c r="E893" s="20">
        <v>0</v>
      </c>
      <c r="F893" s="47">
        <f t="shared" si="748"/>
        <v>93</v>
      </c>
      <c r="O893" s="148"/>
      <c r="P893" s="148"/>
      <c r="Q893" s="148"/>
    </row>
    <row r="894" spans="1:17" s="55" customFormat="1" ht="11.45" customHeight="1" thickTop="1" thickBot="1">
      <c r="A894" s="212"/>
      <c r="B894" s="185"/>
      <c r="C894" s="29">
        <f>C893/F893*100</f>
        <v>1.0752688172043012</v>
      </c>
      <c r="D894" s="29">
        <f>D893/F893*100</f>
        <v>98.924731182795696</v>
      </c>
      <c r="E894" s="30">
        <f>E893/F893*100</f>
        <v>0</v>
      </c>
      <c r="F894" s="45">
        <f t="shared" si="748"/>
        <v>100</v>
      </c>
      <c r="O894" s="148"/>
      <c r="P894" s="148"/>
      <c r="Q894" s="148"/>
    </row>
    <row r="895" spans="1:17" s="1" customFormat="1" ht="11.45" customHeight="1" thickTop="1" thickBot="1">
      <c r="A895" s="212"/>
      <c r="B895" s="193" t="s">
        <v>26</v>
      </c>
      <c r="C895" s="20">
        <v>86</v>
      </c>
      <c r="D895" s="20">
        <v>395</v>
      </c>
      <c r="E895" s="20">
        <v>17</v>
      </c>
      <c r="F895" s="47">
        <f t="shared" si="748"/>
        <v>498</v>
      </c>
      <c r="O895" s="148"/>
      <c r="P895" s="148"/>
      <c r="Q895" s="148"/>
    </row>
    <row r="896" spans="1:17" s="1" customFormat="1" ht="11.45" customHeight="1" thickTop="1" thickBot="1">
      <c r="A896" s="212"/>
      <c r="B896" s="193"/>
      <c r="C896" s="25">
        <f>C895/F895*100</f>
        <v>17.269076305220885</v>
      </c>
      <c r="D896" s="25">
        <f>D895/F895*100</f>
        <v>79.317269076305223</v>
      </c>
      <c r="E896" s="26">
        <f>E895/F895*100</f>
        <v>3.4136546184738958</v>
      </c>
      <c r="F896" s="45">
        <f t="shared" si="748"/>
        <v>100.00000000000001</v>
      </c>
      <c r="O896" s="148"/>
      <c r="P896" s="148"/>
      <c r="Q896" s="148"/>
    </row>
    <row r="897" spans="1:17" s="1" customFormat="1" ht="11.45" customHeight="1" thickTop="1" thickBot="1">
      <c r="A897" s="212"/>
      <c r="B897" s="184" t="s">
        <v>0</v>
      </c>
      <c r="C897" s="20">
        <v>16</v>
      </c>
      <c r="D897" s="20">
        <v>61</v>
      </c>
      <c r="E897" s="20">
        <v>6</v>
      </c>
      <c r="F897" s="47">
        <f t="shared" si="748"/>
        <v>83</v>
      </c>
      <c r="O897" s="148"/>
      <c r="P897" s="148"/>
      <c r="Q897" s="148"/>
    </row>
    <row r="898" spans="1:17" s="1" customFormat="1" ht="11.45" customHeight="1" thickTop="1" thickBot="1">
      <c r="A898" s="212"/>
      <c r="B898" s="185"/>
      <c r="C898" s="29">
        <f>C897/F897*100</f>
        <v>19.277108433734941</v>
      </c>
      <c r="D898" s="29">
        <f>D897/F897*100</f>
        <v>73.493975903614455</v>
      </c>
      <c r="E898" s="30">
        <f>E897/F897*100</f>
        <v>7.2289156626506017</v>
      </c>
      <c r="F898" s="45">
        <f t="shared" si="748"/>
        <v>100</v>
      </c>
      <c r="O898" s="150"/>
      <c r="P898" s="150"/>
      <c r="Q898" s="150"/>
    </row>
    <row r="899" spans="1:17" s="1" customFormat="1" ht="11.45" customHeight="1" thickTop="1" thickBot="1">
      <c r="A899" s="212"/>
      <c r="B899" s="193" t="s">
        <v>24</v>
      </c>
      <c r="C899" s="20">
        <v>6</v>
      </c>
      <c r="D899" s="20">
        <v>18</v>
      </c>
      <c r="E899" s="20">
        <v>25</v>
      </c>
      <c r="F899" s="47">
        <f t="shared" si="748"/>
        <v>49</v>
      </c>
      <c r="O899" s="150"/>
      <c r="P899" s="150"/>
      <c r="Q899" s="150"/>
    </row>
    <row r="900" spans="1:17" s="1" customFormat="1" ht="11.45" customHeight="1" thickTop="1" thickBot="1">
      <c r="A900" s="213"/>
      <c r="B900" s="194"/>
      <c r="C900" s="33">
        <f>C899/F899*100</f>
        <v>12.244897959183673</v>
      </c>
      <c r="D900" s="33">
        <f>D899/F899*100</f>
        <v>36.734693877551024</v>
      </c>
      <c r="E900" s="34">
        <f>E899/F899*100</f>
        <v>51.020408163265309</v>
      </c>
      <c r="F900" s="51">
        <f t="shared" si="748"/>
        <v>100</v>
      </c>
      <c r="O900" s="148"/>
      <c r="P900" s="148"/>
      <c r="Q900" s="148"/>
    </row>
    <row r="901" spans="1:17" s="1" customFormat="1" ht="11.45" customHeight="1">
      <c r="A901" s="189" t="s">
        <v>21</v>
      </c>
      <c r="B901" s="192" t="s">
        <v>27</v>
      </c>
      <c r="C901" s="20">
        <v>73</v>
      </c>
      <c r="D901" s="20">
        <v>218</v>
      </c>
      <c r="E901" s="20">
        <v>5</v>
      </c>
      <c r="F901" s="44">
        <f t="shared" si="748"/>
        <v>296</v>
      </c>
      <c r="O901" s="148"/>
      <c r="P901" s="148"/>
      <c r="Q901" s="148"/>
    </row>
    <row r="902" spans="1:17" s="1" customFormat="1" ht="11.45" customHeight="1">
      <c r="A902" s="190"/>
      <c r="B902" s="185"/>
      <c r="C902" s="29">
        <f>C901/F901*100</f>
        <v>24.662162162162161</v>
      </c>
      <c r="D902" s="29">
        <f>D901/F901*100</f>
        <v>73.648648648648646</v>
      </c>
      <c r="E902" s="30">
        <f>E901/F901*100</f>
        <v>1.6891891891891893</v>
      </c>
      <c r="F902" s="45">
        <f t="shared" si="748"/>
        <v>100</v>
      </c>
      <c r="O902" s="6"/>
      <c r="P902" s="6"/>
      <c r="Q902" s="6"/>
    </row>
    <row r="903" spans="1:17" s="1" customFormat="1" ht="11.45" customHeight="1">
      <c r="A903" s="190"/>
      <c r="B903" s="193" t="s">
        <v>28</v>
      </c>
      <c r="C903" s="20">
        <v>51</v>
      </c>
      <c r="D903" s="20">
        <v>286</v>
      </c>
      <c r="E903" s="20">
        <v>5</v>
      </c>
      <c r="F903" s="47">
        <f t="shared" si="748"/>
        <v>342</v>
      </c>
      <c r="O903" s="147"/>
      <c r="P903" s="147"/>
      <c r="Q903" s="147"/>
    </row>
    <row r="904" spans="1:17" s="1" customFormat="1" ht="11.45" customHeight="1">
      <c r="A904" s="190"/>
      <c r="B904" s="193"/>
      <c r="C904" s="25">
        <f>C903/F903*100</f>
        <v>14.912280701754385</v>
      </c>
      <c r="D904" s="25">
        <f>D903/F903*100</f>
        <v>83.62573099415205</v>
      </c>
      <c r="E904" s="26">
        <f>E903/F903*100</f>
        <v>1.4619883040935671</v>
      </c>
      <c r="F904" s="45">
        <f t="shared" si="748"/>
        <v>100</v>
      </c>
      <c r="O904" s="147"/>
      <c r="P904" s="147"/>
      <c r="Q904" s="147"/>
    </row>
    <row r="905" spans="1:17" s="1" customFormat="1" ht="11.45" customHeight="1">
      <c r="A905" s="190"/>
      <c r="B905" s="184" t="s">
        <v>29</v>
      </c>
      <c r="C905" s="20">
        <v>183</v>
      </c>
      <c r="D905" s="20">
        <v>756</v>
      </c>
      <c r="E905" s="20">
        <v>8</v>
      </c>
      <c r="F905" s="47">
        <f t="shared" si="748"/>
        <v>947</v>
      </c>
      <c r="O905" s="147"/>
      <c r="P905" s="147"/>
      <c r="Q905" s="147"/>
    </row>
    <row r="906" spans="1:17" s="1" customFormat="1" ht="11.45" customHeight="1">
      <c r="A906" s="190"/>
      <c r="B906" s="185"/>
      <c r="C906" s="29">
        <f>C905/F905*100</f>
        <v>19.324181626187961</v>
      </c>
      <c r="D906" s="29">
        <f>D905/F905*100</f>
        <v>79.831045406546991</v>
      </c>
      <c r="E906" s="30">
        <f>E905/F905*100</f>
        <v>0.84477296726504747</v>
      </c>
      <c r="F906" s="45">
        <f t="shared" si="748"/>
        <v>100</v>
      </c>
      <c r="O906" s="147"/>
      <c r="P906" s="147"/>
      <c r="Q906" s="147"/>
    </row>
    <row r="907" spans="1:17" s="1" customFormat="1" ht="11.45" customHeight="1">
      <c r="A907" s="190"/>
      <c r="B907" s="193" t="s">
        <v>30</v>
      </c>
      <c r="C907" s="20">
        <v>91</v>
      </c>
      <c r="D907" s="20">
        <v>312</v>
      </c>
      <c r="E907" s="20">
        <v>7</v>
      </c>
      <c r="F907" s="47">
        <f t="shared" si="748"/>
        <v>410</v>
      </c>
      <c r="O907" s="147"/>
      <c r="P907" s="147"/>
      <c r="Q907" s="147"/>
    </row>
    <row r="908" spans="1:17" s="1" customFormat="1" ht="11.45" customHeight="1">
      <c r="A908" s="190"/>
      <c r="B908" s="193"/>
      <c r="C908" s="25">
        <f>C907/F907*100</f>
        <v>22.195121951219512</v>
      </c>
      <c r="D908" s="25">
        <f>D907/F907*100</f>
        <v>76.097560975609753</v>
      </c>
      <c r="E908" s="26">
        <f>E907/F907*100</f>
        <v>1.7073170731707319</v>
      </c>
      <c r="F908" s="45">
        <f t="shared" si="748"/>
        <v>99.999999999999986</v>
      </c>
      <c r="O908" s="147"/>
      <c r="P908" s="147"/>
      <c r="Q908" s="147"/>
    </row>
    <row r="909" spans="1:17" s="1" customFormat="1" ht="11.45" customHeight="1">
      <c r="A909" s="190"/>
      <c r="B909" s="184" t="s">
        <v>42</v>
      </c>
      <c r="C909" s="20">
        <v>34</v>
      </c>
      <c r="D909" s="20">
        <v>93</v>
      </c>
      <c r="E909" s="20">
        <v>3</v>
      </c>
      <c r="F909" s="47">
        <f t="shared" si="748"/>
        <v>130</v>
      </c>
      <c r="O909" s="147"/>
      <c r="P909" s="147"/>
      <c r="Q909" s="147"/>
    </row>
    <row r="910" spans="1:17" s="1" customFormat="1" ht="11.45" customHeight="1">
      <c r="A910" s="190"/>
      <c r="B910" s="185"/>
      <c r="C910" s="29">
        <f>C909/F909*100</f>
        <v>26.153846153846157</v>
      </c>
      <c r="D910" s="29">
        <f>D909/F909*100</f>
        <v>71.538461538461533</v>
      </c>
      <c r="E910" s="30">
        <f>E909/F909*100</f>
        <v>2.3076923076923079</v>
      </c>
      <c r="F910" s="45">
        <f t="shared" si="748"/>
        <v>100</v>
      </c>
      <c r="O910" s="147"/>
      <c r="P910" s="147"/>
      <c r="Q910" s="147"/>
    </row>
    <row r="911" spans="1:17" s="1" customFormat="1" ht="11.45" customHeight="1">
      <c r="A911" s="190"/>
      <c r="B911" s="193" t="s">
        <v>24</v>
      </c>
      <c r="C911" s="20">
        <v>10</v>
      </c>
      <c r="D911" s="20">
        <v>21</v>
      </c>
      <c r="E911" s="20">
        <v>27</v>
      </c>
      <c r="F911" s="47">
        <f t="shared" si="748"/>
        <v>58</v>
      </c>
      <c r="O911" s="147"/>
      <c r="P911" s="147"/>
      <c r="Q911" s="147"/>
    </row>
    <row r="912" spans="1:17" s="1" customFormat="1" ht="11.45" customHeight="1" thickBot="1">
      <c r="A912" s="191"/>
      <c r="B912" s="194"/>
      <c r="C912" s="33">
        <f>C911/F911*100</f>
        <v>17.241379310344829</v>
      </c>
      <c r="D912" s="33">
        <f>D911/F911*100</f>
        <v>36.206896551724135</v>
      </c>
      <c r="E912" s="34">
        <f>E911/F911*100</f>
        <v>46.551724137931032</v>
      </c>
      <c r="F912" s="51">
        <f t="shared" si="748"/>
        <v>100</v>
      </c>
      <c r="O912" s="147"/>
      <c r="P912" s="147"/>
      <c r="Q912" s="147"/>
    </row>
    <row r="913" spans="1:18" s="54" customFormat="1" ht="11.25" customHeight="1">
      <c r="A913" s="40"/>
      <c r="B913" s="41"/>
      <c r="C913" s="53"/>
      <c r="D913" s="53"/>
      <c r="E913" s="53"/>
      <c r="F913" s="53"/>
      <c r="G913" s="53"/>
      <c r="H913" s="53"/>
      <c r="I913" s="53"/>
      <c r="J913" s="53"/>
      <c r="K913" s="53"/>
      <c r="L913" s="53"/>
      <c r="M913" s="166"/>
      <c r="N913" s="166"/>
      <c r="O913" s="147"/>
      <c r="P913" s="147"/>
      <c r="Q913" s="147"/>
      <c r="R913" s="166"/>
    </row>
    <row r="914" spans="1:18" s="54" customFormat="1" ht="11.25" customHeight="1">
      <c r="A914" s="40"/>
      <c r="B914" s="41"/>
      <c r="C914" s="53"/>
      <c r="D914" s="53"/>
      <c r="E914" s="53"/>
      <c r="F914" s="53"/>
      <c r="G914" s="53"/>
      <c r="H914" s="53"/>
      <c r="I914" s="53"/>
      <c r="J914" s="53"/>
      <c r="K914" s="53"/>
      <c r="L914" s="53"/>
      <c r="M914" s="166"/>
      <c r="N914" s="166"/>
      <c r="O914" s="147"/>
      <c r="P914" s="147"/>
      <c r="Q914" s="147"/>
      <c r="R914" s="166"/>
    </row>
    <row r="915" spans="1:18" s="3" customFormat="1" ht="30" customHeight="1" thickBot="1">
      <c r="A915" s="235" t="s">
        <v>166</v>
      </c>
      <c r="B915" s="235"/>
      <c r="C915" s="235"/>
      <c r="D915" s="235"/>
      <c r="E915" s="235"/>
      <c r="F915" s="235"/>
      <c r="G915" s="235"/>
      <c r="H915" s="235"/>
      <c r="I915" s="235"/>
      <c r="J915" s="235"/>
      <c r="K915" s="235"/>
      <c r="L915" s="235"/>
      <c r="M915" s="1"/>
      <c r="N915" s="1"/>
      <c r="O915" s="147"/>
      <c r="P915" s="147"/>
      <c r="Q915" s="147"/>
      <c r="R915" s="1"/>
    </row>
    <row r="916" spans="1:18" s="1" customFormat="1" ht="10.15" customHeight="1">
      <c r="A916" s="203"/>
      <c r="B916" s="204"/>
      <c r="C916" s="99">
        <v>1</v>
      </c>
      <c r="D916" s="99">
        <v>2</v>
      </c>
      <c r="E916" s="99">
        <v>3</v>
      </c>
      <c r="F916" s="99">
        <v>4</v>
      </c>
      <c r="G916" s="99">
        <v>5</v>
      </c>
      <c r="H916" s="214" t="s">
        <v>45</v>
      </c>
      <c r="I916" s="207" t="s">
        <v>149</v>
      </c>
      <c r="J916" s="100" t="s">
        <v>46</v>
      </c>
      <c r="K916" s="99">
        <v>3</v>
      </c>
      <c r="L916" s="101" t="s">
        <v>47</v>
      </c>
      <c r="O916" s="147"/>
      <c r="P916" s="147"/>
      <c r="Q916" s="147"/>
    </row>
    <row r="917" spans="1:18" s="6" customFormat="1" ht="60" customHeight="1" thickBot="1">
      <c r="A917" s="209" t="s">
        <v>33</v>
      </c>
      <c r="B917" s="210"/>
      <c r="C917" s="117" t="s">
        <v>167</v>
      </c>
      <c r="D917" s="114" t="s">
        <v>168</v>
      </c>
      <c r="E917" s="114" t="s">
        <v>43</v>
      </c>
      <c r="F917" s="114" t="s">
        <v>169</v>
      </c>
      <c r="G917" s="139" t="s">
        <v>170</v>
      </c>
      <c r="H917" s="222"/>
      <c r="I917" s="208"/>
      <c r="J917" s="117" t="s">
        <v>167</v>
      </c>
      <c r="K917" s="139" t="s">
        <v>43</v>
      </c>
      <c r="L917" s="171" t="s">
        <v>170</v>
      </c>
      <c r="O917" s="147"/>
      <c r="P917" s="147"/>
      <c r="Q917" s="147"/>
    </row>
    <row r="918" spans="1:18" s="55" customFormat="1" ht="11.25" customHeight="1">
      <c r="A918" s="219" t="s">
        <v>22</v>
      </c>
      <c r="B918" s="220"/>
      <c r="C918" s="111">
        <v>1395</v>
      </c>
      <c r="D918" s="111">
        <v>321</v>
      </c>
      <c r="E918" s="111">
        <v>271</v>
      </c>
      <c r="F918" s="111">
        <v>65</v>
      </c>
      <c r="G918" s="111">
        <v>87</v>
      </c>
      <c r="H918" s="111">
        <v>44</v>
      </c>
      <c r="I918" s="110">
        <f t="shared" ref="I918:I977" si="749">SUM(C918:H918)</f>
        <v>2183</v>
      </c>
      <c r="J918" s="112">
        <f>C918+D918</f>
        <v>1716</v>
      </c>
      <c r="K918" s="111">
        <f>E918</f>
        <v>271</v>
      </c>
      <c r="L918" s="113">
        <f>SUM(F918:G918)</f>
        <v>152</v>
      </c>
      <c r="O918" s="147"/>
      <c r="P918" s="147"/>
      <c r="Q918" s="147"/>
    </row>
    <row r="919" spans="1:18" s="55" customFormat="1" ht="11.25" customHeight="1" thickBot="1">
      <c r="A919" s="201"/>
      <c r="B919" s="202"/>
      <c r="C919" s="56">
        <f>C918/I918*100</f>
        <v>63.902885936784237</v>
      </c>
      <c r="D919" s="56">
        <f>D918/I918*100</f>
        <v>14.704535043518094</v>
      </c>
      <c r="E919" s="56">
        <f>E918/I918*100</f>
        <v>12.414109024278517</v>
      </c>
      <c r="F919" s="56">
        <f>F918/I918*100</f>
        <v>2.9775538250114519</v>
      </c>
      <c r="G919" s="56">
        <f>G918/I918*100</f>
        <v>3.985341273476867</v>
      </c>
      <c r="H919" s="59">
        <f>H918/I918*100</f>
        <v>2.0155748969308291</v>
      </c>
      <c r="I919" s="58">
        <f t="shared" si="749"/>
        <v>100</v>
      </c>
      <c r="J919" s="57">
        <f>J918/I918*100</f>
        <v>78.607420980302336</v>
      </c>
      <c r="K919" s="35">
        <f>K918/I918*100</f>
        <v>12.414109024278517</v>
      </c>
      <c r="L919" s="31">
        <f>L918/I918*100</f>
        <v>6.9628950984883184</v>
      </c>
      <c r="O919" s="147"/>
      <c r="P919" s="147"/>
      <c r="Q919" s="147"/>
    </row>
    <row r="920" spans="1:18" s="55" customFormat="1" ht="11.45" customHeight="1">
      <c r="A920" s="189" t="s">
        <v>48</v>
      </c>
      <c r="B920" s="192" t="s">
        <v>19</v>
      </c>
      <c r="C920" s="20">
        <v>967</v>
      </c>
      <c r="D920" s="20">
        <v>204</v>
      </c>
      <c r="E920" s="20">
        <v>168</v>
      </c>
      <c r="F920" s="20">
        <v>37</v>
      </c>
      <c r="G920" s="20">
        <v>59</v>
      </c>
      <c r="H920" s="20">
        <v>24</v>
      </c>
      <c r="I920" s="8">
        <f t="shared" si="749"/>
        <v>1459</v>
      </c>
      <c r="J920" s="9">
        <f>C920+D920</f>
        <v>1171</v>
      </c>
      <c r="K920" s="7">
        <f>E920</f>
        <v>168</v>
      </c>
      <c r="L920" s="10">
        <f>SUM(F920:G920)</f>
        <v>96</v>
      </c>
      <c r="O920" s="147"/>
      <c r="P920" s="147"/>
      <c r="Q920" s="147"/>
    </row>
    <row r="921" spans="1:18" s="55" customFormat="1" ht="11.45" customHeight="1">
      <c r="A921" s="190"/>
      <c r="B921" s="185"/>
      <c r="C921" s="46">
        <f>C920/I920*100</f>
        <v>66.278272789581905</v>
      </c>
      <c r="D921" s="25">
        <f>D920/I920*100</f>
        <v>13.982179575051404</v>
      </c>
      <c r="E921" s="25">
        <f>E920/I920*100</f>
        <v>11.514736120630568</v>
      </c>
      <c r="F921" s="25">
        <f>F920/I920*100</f>
        <v>2.5359835503769705</v>
      </c>
      <c r="G921" s="25">
        <f>G920/I920*100</f>
        <v>4.0438656614119255</v>
      </c>
      <c r="H921" s="26">
        <f>H920/I920*100</f>
        <v>1.644962302947224</v>
      </c>
      <c r="I921" s="27">
        <f t="shared" si="749"/>
        <v>100</v>
      </c>
      <c r="J921" s="38">
        <f>J920/I920*100</f>
        <v>80.260452364633309</v>
      </c>
      <c r="K921" s="18">
        <f>K920/I920*100</f>
        <v>11.514736120630568</v>
      </c>
      <c r="L921" s="19">
        <f>L920/I920*100</f>
        <v>6.579849211788896</v>
      </c>
      <c r="O921" s="147"/>
      <c r="P921" s="147"/>
      <c r="Q921" s="147"/>
    </row>
    <row r="922" spans="1:18" s="55" customFormat="1" ht="11.45" customHeight="1">
      <c r="A922" s="190"/>
      <c r="B922" s="193" t="s">
        <v>20</v>
      </c>
      <c r="C922" s="20">
        <v>292</v>
      </c>
      <c r="D922" s="20">
        <v>72</v>
      </c>
      <c r="E922" s="20">
        <v>70</v>
      </c>
      <c r="F922" s="20">
        <v>19</v>
      </c>
      <c r="G922" s="20">
        <v>16</v>
      </c>
      <c r="H922" s="20">
        <v>15</v>
      </c>
      <c r="I922" s="21">
        <f t="shared" si="749"/>
        <v>484</v>
      </c>
      <c r="J922" s="28">
        <f>C922+D922</f>
        <v>364</v>
      </c>
      <c r="K922" s="23">
        <f>E922</f>
        <v>70</v>
      </c>
      <c r="L922" s="24">
        <f>SUM(F922:G922)</f>
        <v>35</v>
      </c>
      <c r="O922" s="147"/>
      <c r="P922" s="147"/>
      <c r="Q922" s="147"/>
    </row>
    <row r="923" spans="1:18" s="55" customFormat="1" ht="11.45" customHeight="1">
      <c r="A923" s="190"/>
      <c r="B923" s="193"/>
      <c r="C923" s="29">
        <f>C922/I922*100</f>
        <v>60.330578512396691</v>
      </c>
      <c r="D923" s="29">
        <f>D922/I922*100</f>
        <v>14.87603305785124</v>
      </c>
      <c r="E923" s="29">
        <f>E922/I922*100</f>
        <v>14.46280991735537</v>
      </c>
      <c r="F923" s="29">
        <f>F922/I922*100</f>
        <v>3.9256198347107438</v>
      </c>
      <c r="G923" s="29">
        <f>G922/I922*100</f>
        <v>3.3057851239669422</v>
      </c>
      <c r="H923" s="30">
        <f>H922/I922*100</f>
        <v>3.0991735537190084</v>
      </c>
      <c r="I923" s="27">
        <f t="shared" si="749"/>
        <v>100</v>
      </c>
      <c r="J923" s="38">
        <f>J922/I922*100</f>
        <v>75.206611570247944</v>
      </c>
      <c r="K923" s="18">
        <f>K922/I922*100</f>
        <v>14.46280991735537</v>
      </c>
      <c r="L923" s="19">
        <f>L922/I922*100</f>
        <v>7.2314049586776852</v>
      </c>
      <c r="O923" s="147"/>
      <c r="P923" s="147"/>
      <c r="Q923" s="147"/>
    </row>
    <row r="924" spans="1:18" s="55" customFormat="1" ht="11.45" customHeight="1">
      <c r="A924" s="190"/>
      <c r="B924" s="184" t="s">
        <v>49</v>
      </c>
      <c r="C924" s="20">
        <v>96</v>
      </c>
      <c r="D924" s="20">
        <v>28</v>
      </c>
      <c r="E924" s="20">
        <v>25</v>
      </c>
      <c r="F924" s="20">
        <v>7</v>
      </c>
      <c r="G924" s="20">
        <v>7</v>
      </c>
      <c r="H924" s="20">
        <v>4</v>
      </c>
      <c r="I924" s="21">
        <f t="shared" si="749"/>
        <v>167</v>
      </c>
      <c r="J924" s="28">
        <f>C924+D924</f>
        <v>124</v>
      </c>
      <c r="K924" s="23">
        <f>E924</f>
        <v>25</v>
      </c>
      <c r="L924" s="24">
        <f>SUM(F924:G924)</f>
        <v>14</v>
      </c>
      <c r="O924" s="147"/>
      <c r="P924" s="147"/>
      <c r="Q924" s="147"/>
    </row>
    <row r="925" spans="1:18" s="55" customFormat="1" ht="11.45" customHeight="1">
      <c r="A925" s="190"/>
      <c r="B925" s="185"/>
      <c r="C925" s="25">
        <f>C924/I924*100</f>
        <v>57.485029940119759</v>
      </c>
      <c r="D925" s="25">
        <f>D924/I924*100</f>
        <v>16.766467065868262</v>
      </c>
      <c r="E925" s="25">
        <f>E924/I924*100</f>
        <v>14.97005988023952</v>
      </c>
      <c r="F925" s="25">
        <f>F924/I924*100</f>
        <v>4.1916167664670656</v>
      </c>
      <c r="G925" s="25">
        <f>G924/I924*100</f>
        <v>4.1916167664670656</v>
      </c>
      <c r="H925" s="26">
        <f>H924/I924*100</f>
        <v>2.3952095808383236</v>
      </c>
      <c r="I925" s="27">
        <f t="shared" si="749"/>
        <v>100</v>
      </c>
      <c r="J925" s="38">
        <f>J924/I924*100</f>
        <v>74.251497005988014</v>
      </c>
      <c r="K925" s="18">
        <f>K924/I924*100</f>
        <v>14.97005988023952</v>
      </c>
      <c r="L925" s="19">
        <f>L924/I924*100</f>
        <v>8.3832335329341312</v>
      </c>
      <c r="O925" s="147"/>
      <c r="P925" s="147"/>
      <c r="Q925" s="147"/>
    </row>
    <row r="926" spans="1:18" s="55" customFormat="1" ht="11.45" customHeight="1">
      <c r="A926" s="190"/>
      <c r="B926" s="193" t="s">
        <v>50</v>
      </c>
      <c r="C926" s="20">
        <v>40</v>
      </c>
      <c r="D926" s="20">
        <v>17</v>
      </c>
      <c r="E926" s="20">
        <v>8</v>
      </c>
      <c r="F926" s="20">
        <v>2</v>
      </c>
      <c r="G926" s="20">
        <v>5</v>
      </c>
      <c r="H926" s="20">
        <v>1</v>
      </c>
      <c r="I926" s="21">
        <f t="shared" si="749"/>
        <v>73</v>
      </c>
      <c r="J926" s="28">
        <f>C926+D926</f>
        <v>57</v>
      </c>
      <c r="K926" s="23">
        <f>E926</f>
        <v>8</v>
      </c>
      <c r="L926" s="24">
        <f>SUM(F926:G926)</f>
        <v>7</v>
      </c>
      <c r="O926" s="147"/>
      <c r="P926" s="147"/>
      <c r="Q926" s="147"/>
    </row>
    <row r="927" spans="1:18" s="55" customFormat="1" ht="11.45" customHeight="1" thickBot="1">
      <c r="A927" s="190"/>
      <c r="B927" s="193"/>
      <c r="C927" s="33">
        <f>C926/I926*100</f>
        <v>54.794520547945204</v>
      </c>
      <c r="D927" s="33">
        <f>D926/I926*100</f>
        <v>23.287671232876711</v>
      </c>
      <c r="E927" s="33">
        <f>E926/I926*100</f>
        <v>10.95890410958904</v>
      </c>
      <c r="F927" s="33">
        <f>F926/I926*100</f>
        <v>2.7397260273972601</v>
      </c>
      <c r="G927" s="33">
        <f>G926/I926*100</f>
        <v>6.8493150684931505</v>
      </c>
      <c r="H927" s="34">
        <f>H926/I926*100</f>
        <v>1.3698630136986301</v>
      </c>
      <c r="I927" s="58">
        <f t="shared" si="749"/>
        <v>100</v>
      </c>
      <c r="J927" s="38">
        <f>J926/I926*100</f>
        <v>78.082191780821915</v>
      </c>
      <c r="K927" s="18">
        <f>K926/I926*100</f>
        <v>10.95890410958904</v>
      </c>
      <c r="L927" s="19">
        <f>L926/I926*100</f>
        <v>9.5890410958904102</v>
      </c>
      <c r="O927" s="147"/>
      <c r="P927" s="147"/>
      <c r="Q927" s="147"/>
    </row>
    <row r="928" spans="1:18" s="55" customFormat="1" ht="11.45" customHeight="1">
      <c r="A928" s="189" t="s">
        <v>51</v>
      </c>
      <c r="B928" s="192" t="s">
        <v>1</v>
      </c>
      <c r="C928" s="20">
        <v>594</v>
      </c>
      <c r="D928" s="20">
        <v>139</v>
      </c>
      <c r="E928" s="20">
        <v>126</v>
      </c>
      <c r="F928" s="20">
        <v>41</v>
      </c>
      <c r="G928" s="20">
        <v>63</v>
      </c>
      <c r="H928" s="20">
        <v>5</v>
      </c>
      <c r="I928" s="8">
        <f t="shared" si="749"/>
        <v>968</v>
      </c>
      <c r="J928" s="9">
        <f>C928+D928</f>
        <v>733</v>
      </c>
      <c r="K928" s="7">
        <f>E928</f>
        <v>126</v>
      </c>
      <c r="L928" s="10">
        <f>SUM(F928:G928)</f>
        <v>104</v>
      </c>
      <c r="O928" s="147"/>
      <c r="P928" s="147"/>
      <c r="Q928" s="147"/>
    </row>
    <row r="929" spans="1:17" s="55" customFormat="1" ht="11.45" customHeight="1">
      <c r="A929" s="190"/>
      <c r="B929" s="193"/>
      <c r="C929" s="46">
        <f>C928/I928*100</f>
        <v>61.363636363636367</v>
      </c>
      <c r="D929" s="25">
        <f>D928/I928*100</f>
        <v>14.359504132231404</v>
      </c>
      <c r="E929" s="25">
        <f>E928/I928*100</f>
        <v>13.016528925619836</v>
      </c>
      <c r="F929" s="25">
        <f>F928/I928*100</f>
        <v>4.2355371900826446</v>
      </c>
      <c r="G929" s="25">
        <f>G928/I928*100</f>
        <v>6.508264462809918</v>
      </c>
      <c r="H929" s="26">
        <f>H928/I928*100</f>
        <v>0.51652892561983477</v>
      </c>
      <c r="I929" s="27">
        <f t="shared" si="749"/>
        <v>100</v>
      </c>
      <c r="J929" s="38">
        <f>J928/I928*100</f>
        <v>75.723140495867767</v>
      </c>
      <c r="K929" s="18">
        <f>K928/I928*100</f>
        <v>13.016528925619836</v>
      </c>
      <c r="L929" s="19">
        <f>L928/I928*100</f>
        <v>10.743801652892563</v>
      </c>
      <c r="O929" s="147"/>
      <c r="P929" s="147"/>
      <c r="Q929" s="147"/>
    </row>
    <row r="930" spans="1:17" s="55" customFormat="1" ht="11.45" customHeight="1">
      <c r="A930" s="190"/>
      <c r="B930" s="184" t="s">
        <v>2</v>
      </c>
      <c r="C930" s="20">
        <v>792</v>
      </c>
      <c r="D930" s="20">
        <v>180</v>
      </c>
      <c r="E930" s="20">
        <v>143</v>
      </c>
      <c r="F930" s="20">
        <v>24</v>
      </c>
      <c r="G930" s="20">
        <v>22</v>
      </c>
      <c r="H930" s="20">
        <v>16</v>
      </c>
      <c r="I930" s="21">
        <f t="shared" si="749"/>
        <v>1177</v>
      </c>
      <c r="J930" s="28">
        <f>C930+D930</f>
        <v>972</v>
      </c>
      <c r="K930" s="23">
        <f>E930</f>
        <v>143</v>
      </c>
      <c r="L930" s="24">
        <f>SUM(F930:G930)</f>
        <v>46</v>
      </c>
      <c r="O930" s="147"/>
      <c r="P930" s="147"/>
      <c r="Q930" s="147"/>
    </row>
    <row r="931" spans="1:17" s="55" customFormat="1" ht="11.45" customHeight="1">
      <c r="A931" s="190"/>
      <c r="B931" s="185"/>
      <c r="C931" s="29">
        <f>C930/I930*100</f>
        <v>67.289719626168221</v>
      </c>
      <c r="D931" s="29">
        <f>D930/I930*100</f>
        <v>15.293118096856414</v>
      </c>
      <c r="E931" s="29">
        <f>E930/I930*100</f>
        <v>12.149532710280374</v>
      </c>
      <c r="F931" s="29">
        <f>F930/I930*100</f>
        <v>2.0390824129141887</v>
      </c>
      <c r="G931" s="29">
        <f>G930/I930*100</f>
        <v>1.8691588785046727</v>
      </c>
      <c r="H931" s="30">
        <f>H930/I930*100</f>
        <v>1.3593882752761257</v>
      </c>
      <c r="I931" s="27">
        <f t="shared" si="749"/>
        <v>100</v>
      </c>
      <c r="J931" s="38">
        <f>J930/I930*100</f>
        <v>82.582837723024639</v>
      </c>
      <c r="K931" s="18">
        <f>K930/I930*100</f>
        <v>12.149532710280374</v>
      </c>
      <c r="L931" s="19">
        <f>L930/I930*100</f>
        <v>3.9082412914188618</v>
      </c>
      <c r="O931" s="147"/>
      <c r="P931" s="147"/>
      <c r="Q931" s="147"/>
    </row>
    <row r="932" spans="1:17" s="55" customFormat="1" ht="11.45" customHeight="1">
      <c r="A932" s="190"/>
      <c r="B932" s="193" t="s">
        <v>5</v>
      </c>
      <c r="C932" s="20">
        <v>9</v>
      </c>
      <c r="D932" s="20">
        <v>2</v>
      </c>
      <c r="E932" s="20">
        <v>2</v>
      </c>
      <c r="F932" s="20">
        <v>0</v>
      </c>
      <c r="G932" s="20">
        <v>2</v>
      </c>
      <c r="H932" s="20">
        <v>23</v>
      </c>
      <c r="I932" s="21">
        <f t="shared" si="749"/>
        <v>38</v>
      </c>
      <c r="J932" s="28">
        <f>C932+D932</f>
        <v>11</v>
      </c>
      <c r="K932" s="23">
        <f>E932</f>
        <v>2</v>
      </c>
      <c r="L932" s="24">
        <f>SUM(F932:G932)</f>
        <v>2</v>
      </c>
      <c r="O932" s="147"/>
      <c r="P932" s="147"/>
      <c r="Q932" s="147"/>
    </row>
    <row r="933" spans="1:17" s="55" customFormat="1" ht="11.45" customHeight="1" thickBot="1">
      <c r="A933" s="191"/>
      <c r="B933" s="194"/>
      <c r="C933" s="50">
        <f>C932/I932*100</f>
        <v>23.684210526315788</v>
      </c>
      <c r="D933" s="50">
        <f>D932/I932*100</f>
        <v>5.2631578947368416</v>
      </c>
      <c r="E933" s="50">
        <f>E932/I932*100</f>
        <v>5.2631578947368416</v>
      </c>
      <c r="F933" s="50">
        <f>F932/I932*100</f>
        <v>0</v>
      </c>
      <c r="G933" s="50">
        <f>G932/I932*100</f>
        <v>5.2631578947368416</v>
      </c>
      <c r="H933" s="64">
        <f>H932/I932*100</f>
        <v>60.526315789473685</v>
      </c>
      <c r="I933" s="58">
        <f t="shared" si="749"/>
        <v>100</v>
      </c>
      <c r="J933" s="57">
        <f>J932/I932*100</f>
        <v>28.947368421052634</v>
      </c>
      <c r="K933" s="35">
        <f>K932/I932*100</f>
        <v>5.2631578947368416</v>
      </c>
      <c r="L933" s="31">
        <f>L932/I932*100</f>
        <v>5.2631578947368416</v>
      </c>
      <c r="O933" s="147"/>
      <c r="P933" s="147"/>
      <c r="Q933" s="147"/>
    </row>
    <row r="934" spans="1:17" s="55" customFormat="1" ht="11.45" customHeight="1">
      <c r="A934" s="189" t="s">
        <v>52</v>
      </c>
      <c r="B934" s="192" t="s">
        <v>6</v>
      </c>
      <c r="C934" s="20">
        <v>46</v>
      </c>
      <c r="D934" s="20">
        <v>12</v>
      </c>
      <c r="E934" s="20">
        <v>4</v>
      </c>
      <c r="F934" s="20">
        <v>1</v>
      </c>
      <c r="G934" s="20">
        <v>1</v>
      </c>
      <c r="H934" s="20">
        <v>0</v>
      </c>
      <c r="I934" s="8">
        <f t="shared" si="749"/>
        <v>64</v>
      </c>
      <c r="J934" s="9">
        <f>C934+D934</f>
        <v>58</v>
      </c>
      <c r="K934" s="7">
        <f>E934</f>
        <v>4</v>
      </c>
      <c r="L934" s="10">
        <f>SUM(F934:G934)</f>
        <v>2</v>
      </c>
      <c r="O934" s="147"/>
      <c r="P934" s="147"/>
      <c r="Q934" s="147"/>
    </row>
    <row r="935" spans="1:17" s="55" customFormat="1" ht="11.45" customHeight="1">
      <c r="A935" s="190"/>
      <c r="B935" s="185"/>
      <c r="C935" s="46">
        <f>C934/I934*100</f>
        <v>71.875</v>
      </c>
      <c r="D935" s="25">
        <f>D934/I934*100</f>
        <v>18.75</v>
      </c>
      <c r="E935" s="25">
        <f>E934/I934*100</f>
        <v>6.25</v>
      </c>
      <c r="F935" s="25">
        <f>F934/I934*100</f>
        <v>1.5625</v>
      </c>
      <c r="G935" s="25">
        <f>G934/I934*100</f>
        <v>1.5625</v>
      </c>
      <c r="H935" s="26">
        <f>H934/I934*100</f>
        <v>0</v>
      </c>
      <c r="I935" s="27">
        <f t="shared" si="749"/>
        <v>100</v>
      </c>
      <c r="J935" s="38">
        <f>J934/I934*100</f>
        <v>90.625</v>
      </c>
      <c r="K935" s="18">
        <f>K934/I934*100</f>
        <v>6.25</v>
      </c>
      <c r="L935" s="19">
        <f>L934/I934*100</f>
        <v>3.125</v>
      </c>
      <c r="O935" s="147"/>
      <c r="P935" s="147"/>
      <c r="Q935" s="147"/>
    </row>
    <row r="936" spans="1:17" s="55" customFormat="1" ht="11.45" customHeight="1">
      <c r="A936" s="190"/>
      <c r="B936" s="193" t="s">
        <v>7</v>
      </c>
      <c r="C936" s="20">
        <v>110</v>
      </c>
      <c r="D936" s="20">
        <v>37</v>
      </c>
      <c r="E936" s="20">
        <v>21</v>
      </c>
      <c r="F936" s="20">
        <v>10</v>
      </c>
      <c r="G936" s="20">
        <v>7</v>
      </c>
      <c r="H936" s="20">
        <v>0</v>
      </c>
      <c r="I936" s="21">
        <f t="shared" si="749"/>
        <v>185</v>
      </c>
      <c r="J936" s="28">
        <f>C936+D936</f>
        <v>147</v>
      </c>
      <c r="K936" s="23">
        <f>E936</f>
        <v>21</v>
      </c>
      <c r="L936" s="24">
        <f>SUM(F936:G936)</f>
        <v>17</v>
      </c>
      <c r="O936" s="147"/>
      <c r="P936" s="147"/>
      <c r="Q936" s="147"/>
    </row>
    <row r="937" spans="1:17" s="55" customFormat="1" ht="11.45" customHeight="1">
      <c r="A937" s="190"/>
      <c r="B937" s="193"/>
      <c r="C937" s="29">
        <f>C936/I936*100</f>
        <v>59.45945945945946</v>
      </c>
      <c r="D937" s="29">
        <f>D936/I936*100</f>
        <v>20</v>
      </c>
      <c r="E937" s="29">
        <f>E936/I936*100</f>
        <v>11.351351351351353</v>
      </c>
      <c r="F937" s="29">
        <f>F936/I936*100</f>
        <v>5.4054054054054053</v>
      </c>
      <c r="G937" s="29">
        <f>G936/I936*100</f>
        <v>3.7837837837837842</v>
      </c>
      <c r="H937" s="30">
        <f>H936/I936*100</f>
        <v>0</v>
      </c>
      <c r="I937" s="27">
        <f t="shared" si="749"/>
        <v>100</v>
      </c>
      <c r="J937" s="38">
        <f>J936/I936*100</f>
        <v>79.459459459459453</v>
      </c>
      <c r="K937" s="18">
        <f>K936/I936*100</f>
        <v>11.351351351351353</v>
      </c>
      <c r="L937" s="19">
        <f>L936/I936*100</f>
        <v>9.1891891891891895</v>
      </c>
      <c r="O937" s="147"/>
      <c r="P937" s="147"/>
      <c r="Q937" s="147"/>
    </row>
    <row r="938" spans="1:17" s="55" customFormat="1" ht="11.45" customHeight="1">
      <c r="A938" s="190"/>
      <c r="B938" s="184" t="s">
        <v>8</v>
      </c>
      <c r="C938" s="20">
        <v>148</v>
      </c>
      <c r="D938" s="20">
        <v>33</v>
      </c>
      <c r="E938" s="20">
        <v>40</v>
      </c>
      <c r="F938" s="20">
        <v>14</v>
      </c>
      <c r="G938" s="20">
        <v>12</v>
      </c>
      <c r="H938" s="20">
        <v>0</v>
      </c>
      <c r="I938" s="21">
        <f t="shared" si="749"/>
        <v>247</v>
      </c>
      <c r="J938" s="28">
        <f>C938+D938</f>
        <v>181</v>
      </c>
      <c r="K938" s="23">
        <f>E938</f>
        <v>40</v>
      </c>
      <c r="L938" s="24">
        <f>SUM(F938:G938)</f>
        <v>26</v>
      </c>
      <c r="O938" s="147"/>
      <c r="P938" s="147"/>
      <c r="Q938" s="147"/>
    </row>
    <row r="939" spans="1:17" s="55" customFormat="1" ht="11.45" customHeight="1">
      <c r="A939" s="190"/>
      <c r="B939" s="185"/>
      <c r="C939" s="29">
        <f t="shared" ref="C939" si="750">C938/I938*100</f>
        <v>59.91902834008097</v>
      </c>
      <c r="D939" s="29">
        <f t="shared" ref="D939" si="751">D938/I938*100</f>
        <v>13.360323886639677</v>
      </c>
      <c r="E939" s="29">
        <f t="shared" ref="E939" si="752">E938/I938*100</f>
        <v>16.194331983805668</v>
      </c>
      <c r="F939" s="29">
        <f t="shared" ref="F939" si="753">F938/I938*100</f>
        <v>5.668016194331984</v>
      </c>
      <c r="G939" s="29">
        <f t="shared" ref="G939" si="754">G938/I938*100</f>
        <v>4.8582995951417001</v>
      </c>
      <c r="H939" s="30">
        <f t="shared" ref="H939" si="755">H938/I938*100</f>
        <v>0</v>
      </c>
      <c r="I939" s="27">
        <f t="shared" si="749"/>
        <v>100</v>
      </c>
      <c r="J939" s="38">
        <f>J938/I938*100</f>
        <v>73.279352226720647</v>
      </c>
      <c r="K939" s="18">
        <f>K938/I938*100</f>
        <v>16.194331983805668</v>
      </c>
      <c r="L939" s="19">
        <f>L938/I938*100</f>
        <v>10.526315789473683</v>
      </c>
      <c r="O939" s="147"/>
      <c r="P939" s="147"/>
      <c r="Q939" s="147"/>
    </row>
    <row r="940" spans="1:17" s="55" customFormat="1" ht="11.45" customHeight="1">
      <c r="A940" s="190"/>
      <c r="B940" s="193" t="s">
        <v>9</v>
      </c>
      <c r="C940" s="20">
        <v>193</v>
      </c>
      <c r="D940" s="20">
        <v>42</v>
      </c>
      <c r="E940" s="20">
        <v>47</v>
      </c>
      <c r="F940" s="20">
        <v>10</v>
      </c>
      <c r="G940" s="20">
        <v>23</v>
      </c>
      <c r="H940" s="20">
        <v>0</v>
      </c>
      <c r="I940" s="21">
        <f t="shared" si="749"/>
        <v>315</v>
      </c>
      <c r="J940" s="28">
        <f>C940+D940</f>
        <v>235</v>
      </c>
      <c r="K940" s="23">
        <f>E940</f>
        <v>47</v>
      </c>
      <c r="L940" s="24">
        <f>SUM(F940:G940)</f>
        <v>33</v>
      </c>
      <c r="O940" s="147"/>
      <c r="P940" s="147"/>
      <c r="Q940" s="147"/>
    </row>
    <row r="941" spans="1:17" s="55" customFormat="1" ht="11.45" customHeight="1">
      <c r="A941" s="190"/>
      <c r="B941" s="193"/>
      <c r="C941" s="29">
        <f t="shared" ref="C941" si="756">C940/I940*100</f>
        <v>61.269841269841272</v>
      </c>
      <c r="D941" s="29">
        <f t="shared" ref="D941" si="757">D940/I940*100</f>
        <v>13.333333333333334</v>
      </c>
      <c r="E941" s="29">
        <f t="shared" ref="E941" si="758">E940/I940*100</f>
        <v>14.920634920634921</v>
      </c>
      <c r="F941" s="29">
        <f t="shared" ref="F941" si="759">F940/I940*100</f>
        <v>3.1746031746031744</v>
      </c>
      <c r="G941" s="29">
        <f t="shared" ref="G941" si="760">G940/I940*100</f>
        <v>7.3015873015873023</v>
      </c>
      <c r="H941" s="30">
        <f t="shared" ref="H941" si="761">H940/I940*100</f>
        <v>0</v>
      </c>
      <c r="I941" s="27">
        <f t="shared" si="749"/>
        <v>100.00000000000001</v>
      </c>
      <c r="J941" s="38">
        <f>J940/I940*100</f>
        <v>74.603174603174608</v>
      </c>
      <c r="K941" s="18">
        <f>K940/I940*100</f>
        <v>14.920634920634921</v>
      </c>
      <c r="L941" s="19">
        <f>L940/I940*100</f>
        <v>10.476190476190476</v>
      </c>
      <c r="O941" s="147"/>
      <c r="P941" s="147"/>
      <c r="Q941" s="147"/>
    </row>
    <row r="942" spans="1:17" s="55" customFormat="1" ht="11.45" customHeight="1">
      <c r="A942" s="190"/>
      <c r="B942" s="184" t="s">
        <v>10</v>
      </c>
      <c r="C942" s="20">
        <v>228</v>
      </c>
      <c r="D942" s="20">
        <v>58</v>
      </c>
      <c r="E942" s="20">
        <v>50</v>
      </c>
      <c r="F942" s="20">
        <v>12</v>
      </c>
      <c r="G942" s="20">
        <v>18</v>
      </c>
      <c r="H942" s="20">
        <v>1</v>
      </c>
      <c r="I942" s="21">
        <f t="shared" si="749"/>
        <v>367</v>
      </c>
      <c r="J942" s="28">
        <f>C942+D942</f>
        <v>286</v>
      </c>
      <c r="K942" s="23">
        <f>E942</f>
        <v>50</v>
      </c>
      <c r="L942" s="24">
        <f>SUM(F942:G942)</f>
        <v>30</v>
      </c>
      <c r="O942" s="147"/>
      <c r="P942" s="147"/>
      <c r="Q942" s="147"/>
    </row>
    <row r="943" spans="1:17" s="55" customFormat="1" ht="11.45" customHeight="1">
      <c r="A943" s="190"/>
      <c r="B943" s="185"/>
      <c r="C943" s="29">
        <f t="shared" ref="C943" si="762">C942/I942*100</f>
        <v>62.125340599455036</v>
      </c>
      <c r="D943" s="29">
        <f t="shared" ref="D943" si="763">D942/I942*100</f>
        <v>15.803814713896458</v>
      </c>
      <c r="E943" s="29">
        <f t="shared" ref="E943" si="764">E942/I942*100</f>
        <v>13.623978201634879</v>
      </c>
      <c r="F943" s="29">
        <f t="shared" ref="F943" si="765">F942/I942*100</f>
        <v>3.2697547683923704</v>
      </c>
      <c r="G943" s="29">
        <f t="shared" ref="G943" si="766">G942/I942*100</f>
        <v>4.9046321525885563</v>
      </c>
      <c r="H943" s="30">
        <f t="shared" ref="H943" si="767">H942/I942*100</f>
        <v>0.27247956403269752</v>
      </c>
      <c r="I943" s="27">
        <f t="shared" si="749"/>
        <v>100</v>
      </c>
      <c r="J943" s="38">
        <f>J942/I942*100</f>
        <v>77.929155313351501</v>
      </c>
      <c r="K943" s="18">
        <f>K942/I942*100</f>
        <v>13.623978201634879</v>
      </c>
      <c r="L943" s="19">
        <f>L942/I942*100</f>
        <v>8.1743869209809272</v>
      </c>
      <c r="O943" s="147"/>
      <c r="P943" s="147"/>
      <c r="Q943" s="147"/>
    </row>
    <row r="944" spans="1:17" s="55" customFormat="1" ht="11.45" customHeight="1">
      <c r="A944" s="190"/>
      <c r="B944" s="193" t="s">
        <v>11</v>
      </c>
      <c r="C944" s="20">
        <v>264</v>
      </c>
      <c r="D944" s="20">
        <v>59</v>
      </c>
      <c r="E944" s="20">
        <v>48</v>
      </c>
      <c r="F944" s="20">
        <v>6</v>
      </c>
      <c r="G944" s="20">
        <v>10</v>
      </c>
      <c r="H944" s="20">
        <v>7</v>
      </c>
      <c r="I944" s="21">
        <f t="shared" si="749"/>
        <v>394</v>
      </c>
      <c r="J944" s="28">
        <f>C944+D944</f>
        <v>323</v>
      </c>
      <c r="K944" s="23">
        <f>E944</f>
        <v>48</v>
      </c>
      <c r="L944" s="24">
        <f>SUM(F944:G944)</f>
        <v>16</v>
      </c>
      <c r="O944" s="147"/>
      <c r="P944" s="147"/>
      <c r="Q944" s="147"/>
    </row>
    <row r="945" spans="1:17" s="55" customFormat="1" ht="11.45" customHeight="1">
      <c r="A945" s="190"/>
      <c r="B945" s="193"/>
      <c r="C945" s="29">
        <f t="shared" ref="C945" si="768">C944/I944*100</f>
        <v>67.005076142131983</v>
      </c>
      <c r="D945" s="29">
        <f t="shared" ref="D945" si="769">D944/I944*100</f>
        <v>14.974619289340103</v>
      </c>
      <c r="E945" s="29">
        <f t="shared" ref="E945" si="770">E944/I944*100</f>
        <v>12.18274111675127</v>
      </c>
      <c r="F945" s="29">
        <f t="shared" ref="F945" si="771">F944/I944*100</f>
        <v>1.5228426395939088</v>
      </c>
      <c r="G945" s="29">
        <f t="shared" ref="G945" si="772">G944/I944*100</f>
        <v>2.5380710659898478</v>
      </c>
      <c r="H945" s="30">
        <f t="shared" ref="H945" si="773">H944/I944*100</f>
        <v>1.7766497461928936</v>
      </c>
      <c r="I945" s="27">
        <f t="shared" si="749"/>
        <v>100</v>
      </c>
      <c r="J945" s="38">
        <f>J944/I944*100</f>
        <v>81.979695431472081</v>
      </c>
      <c r="K945" s="18">
        <f>K944/I944*100</f>
        <v>12.18274111675127</v>
      </c>
      <c r="L945" s="19">
        <f>L944/I944*100</f>
        <v>4.0609137055837561</v>
      </c>
      <c r="O945" s="148"/>
      <c r="P945" s="148"/>
      <c r="Q945" s="148"/>
    </row>
    <row r="946" spans="1:17" s="55" customFormat="1" ht="11.45" customHeight="1">
      <c r="A946" s="190"/>
      <c r="B946" s="184" t="s">
        <v>12</v>
      </c>
      <c r="C946" s="20">
        <v>402</v>
      </c>
      <c r="D946" s="20">
        <v>78</v>
      </c>
      <c r="E946" s="20">
        <v>60</v>
      </c>
      <c r="F946" s="20">
        <v>12</v>
      </c>
      <c r="G946" s="20">
        <v>15</v>
      </c>
      <c r="H946" s="20">
        <v>15</v>
      </c>
      <c r="I946" s="21">
        <f t="shared" si="749"/>
        <v>582</v>
      </c>
      <c r="J946" s="28">
        <f>C946+D946</f>
        <v>480</v>
      </c>
      <c r="K946" s="23">
        <f>E946</f>
        <v>60</v>
      </c>
      <c r="L946" s="24">
        <f>SUM(F946:G946)</f>
        <v>27</v>
      </c>
      <c r="O946" s="148"/>
      <c r="P946" s="148"/>
      <c r="Q946" s="148"/>
    </row>
    <row r="947" spans="1:17" s="55" customFormat="1" ht="11.45" customHeight="1">
      <c r="A947" s="190"/>
      <c r="B947" s="185"/>
      <c r="C947" s="29">
        <f t="shared" ref="C947" si="774">C946/I946*100</f>
        <v>69.072164948453604</v>
      </c>
      <c r="D947" s="29">
        <f t="shared" ref="D947" si="775">D946/I946*100</f>
        <v>13.402061855670103</v>
      </c>
      <c r="E947" s="29">
        <f t="shared" ref="E947" si="776">E946/I946*100</f>
        <v>10.309278350515463</v>
      </c>
      <c r="F947" s="29">
        <f t="shared" ref="F947" si="777">F946/I946*100</f>
        <v>2.0618556701030926</v>
      </c>
      <c r="G947" s="29">
        <f t="shared" ref="G947" si="778">G946/I946*100</f>
        <v>2.5773195876288657</v>
      </c>
      <c r="H947" s="30">
        <f t="shared" ref="H947" si="779">H946/I946*100</f>
        <v>2.5773195876288657</v>
      </c>
      <c r="I947" s="27">
        <f t="shared" si="749"/>
        <v>99.999999999999972</v>
      </c>
      <c r="J947" s="38">
        <f>J946/I946*100</f>
        <v>82.474226804123703</v>
      </c>
      <c r="K947" s="18">
        <f>K946/I946*100</f>
        <v>10.309278350515463</v>
      </c>
      <c r="L947" s="19">
        <f>L946/I946*100</f>
        <v>4.6391752577319592</v>
      </c>
      <c r="O947" s="148"/>
      <c r="P947" s="148"/>
      <c r="Q947" s="148"/>
    </row>
    <row r="948" spans="1:17" s="55" customFormat="1" ht="11.45" customHeight="1">
      <c r="A948" s="190"/>
      <c r="B948" s="193" t="s">
        <v>24</v>
      </c>
      <c r="C948" s="20">
        <v>4</v>
      </c>
      <c r="D948" s="20">
        <v>2</v>
      </c>
      <c r="E948" s="20">
        <v>1</v>
      </c>
      <c r="F948" s="20">
        <v>0</v>
      </c>
      <c r="G948" s="20">
        <v>1</v>
      </c>
      <c r="H948" s="20">
        <v>21</v>
      </c>
      <c r="I948" s="21">
        <f t="shared" si="749"/>
        <v>29</v>
      </c>
      <c r="J948" s="28">
        <f>C948+D948</f>
        <v>6</v>
      </c>
      <c r="K948" s="23">
        <f>E948</f>
        <v>1</v>
      </c>
      <c r="L948" s="24">
        <f>SUM(F948:G948)</f>
        <v>1</v>
      </c>
      <c r="O948" s="148"/>
      <c r="P948" s="148"/>
      <c r="Q948" s="148"/>
    </row>
    <row r="949" spans="1:17" s="55" customFormat="1" ht="11.45" customHeight="1" thickBot="1">
      <c r="A949" s="191"/>
      <c r="B949" s="194"/>
      <c r="C949" s="50">
        <f t="shared" ref="C949" si="780">C948/I948*100</f>
        <v>13.793103448275861</v>
      </c>
      <c r="D949" s="50">
        <f t="shared" ref="D949" si="781">D948/I948*100</f>
        <v>6.8965517241379306</v>
      </c>
      <c r="E949" s="50">
        <f t="shared" ref="E949" si="782">E948/I948*100</f>
        <v>3.4482758620689653</v>
      </c>
      <c r="F949" s="50">
        <f t="shared" ref="F949" si="783">F948/I948*100</f>
        <v>0</v>
      </c>
      <c r="G949" s="50">
        <f t="shared" ref="G949" si="784">G948/I948*100</f>
        <v>3.4482758620689653</v>
      </c>
      <c r="H949" s="79">
        <f t="shared" ref="H949" si="785">H948/I948*100</f>
        <v>72.41379310344827</v>
      </c>
      <c r="I949" s="58">
        <f t="shared" si="749"/>
        <v>100</v>
      </c>
      <c r="J949" s="57">
        <f>J948/I948*100</f>
        <v>20.689655172413794</v>
      </c>
      <c r="K949" s="35">
        <f>K948/I948*100</f>
        <v>3.4482758620689653</v>
      </c>
      <c r="L949" s="31">
        <f>L948/I948*100</f>
        <v>3.4482758620689653</v>
      </c>
      <c r="O949" s="148"/>
      <c r="P949" s="148"/>
      <c r="Q949" s="148"/>
    </row>
    <row r="950" spans="1:17" s="55" customFormat="1" ht="11.45" customHeight="1" thickBot="1">
      <c r="A950" s="211" t="s">
        <v>53</v>
      </c>
      <c r="B950" s="192" t="s">
        <v>23</v>
      </c>
      <c r="C950" s="20">
        <v>133</v>
      </c>
      <c r="D950" s="20">
        <v>34</v>
      </c>
      <c r="E950" s="20">
        <v>32</v>
      </c>
      <c r="F950" s="20">
        <v>6</v>
      </c>
      <c r="G950" s="20">
        <v>7</v>
      </c>
      <c r="H950" s="20">
        <v>4</v>
      </c>
      <c r="I950" s="110">
        <f t="shared" si="749"/>
        <v>216</v>
      </c>
      <c r="J950" s="9">
        <f>C950+D950</f>
        <v>167</v>
      </c>
      <c r="K950" s="7">
        <f>E950</f>
        <v>32</v>
      </c>
      <c r="L950" s="10">
        <f>SUM(F950:G950)</f>
        <v>13</v>
      </c>
      <c r="O950" s="148"/>
      <c r="P950" s="148"/>
      <c r="Q950" s="148"/>
    </row>
    <row r="951" spans="1:17" s="55" customFormat="1" ht="11.45" customHeight="1" thickTop="1" thickBot="1">
      <c r="A951" s="212"/>
      <c r="B951" s="185"/>
      <c r="C951" s="46">
        <f>C950/I950*100</f>
        <v>61.574074074074069</v>
      </c>
      <c r="D951" s="25">
        <f>D950/I950*100</f>
        <v>15.74074074074074</v>
      </c>
      <c r="E951" s="25">
        <f>E950/I950*100</f>
        <v>14.814814814814813</v>
      </c>
      <c r="F951" s="25">
        <f>F950/I950*100</f>
        <v>2.7777777777777777</v>
      </c>
      <c r="G951" s="25">
        <f>G950/I950*100</f>
        <v>3.2407407407407405</v>
      </c>
      <c r="H951" s="26">
        <f>H950/I950*100</f>
        <v>1.8518518518518516</v>
      </c>
      <c r="I951" s="27">
        <f t="shared" si="749"/>
        <v>99.999999999999972</v>
      </c>
      <c r="J951" s="38">
        <f>J950/I950*100</f>
        <v>77.31481481481481</v>
      </c>
      <c r="K951" s="18">
        <f>K950/I950*100</f>
        <v>14.814814814814813</v>
      </c>
      <c r="L951" s="19">
        <f>L950/I950*100</f>
        <v>6.0185185185185182</v>
      </c>
      <c r="O951" s="148"/>
      <c r="P951" s="148"/>
      <c r="Q951" s="148"/>
    </row>
    <row r="952" spans="1:17" s="55" customFormat="1" ht="11.45" customHeight="1" thickTop="1" thickBot="1">
      <c r="A952" s="212"/>
      <c r="B952" s="193" t="s">
        <v>3</v>
      </c>
      <c r="C952" s="20">
        <v>84</v>
      </c>
      <c r="D952" s="20">
        <v>25</v>
      </c>
      <c r="E952" s="20">
        <v>20</v>
      </c>
      <c r="F952" s="20">
        <v>5</v>
      </c>
      <c r="G952" s="20">
        <v>9</v>
      </c>
      <c r="H952" s="20">
        <v>0</v>
      </c>
      <c r="I952" s="21">
        <f t="shared" si="749"/>
        <v>143</v>
      </c>
      <c r="J952" s="28">
        <f>C952+D952</f>
        <v>109</v>
      </c>
      <c r="K952" s="23">
        <f>E952</f>
        <v>20</v>
      </c>
      <c r="L952" s="24">
        <f>SUM(F952:G952)</f>
        <v>14</v>
      </c>
      <c r="O952" s="148"/>
      <c r="P952" s="148"/>
      <c r="Q952" s="148"/>
    </row>
    <row r="953" spans="1:17" s="55" customFormat="1" ht="11.45" customHeight="1" thickTop="1" thickBot="1">
      <c r="A953" s="212"/>
      <c r="B953" s="193"/>
      <c r="C953" s="29">
        <f>C952/I952*100</f>
        <v>58.74125874125874</v>
      </c>
      <c r="D953" s="29">
        <f>D952/I952*100</f>
        <v>17.482517482517483</v>
      </c>
      <c r="E953" s="29">
        <f>E952/I952*100</f>
        <v>13.986013986013987</v>
      </c>
      <c r="F953" s="29">
        <f>F952/I952*100</f>
        <v>3.4965034965034967</v>
      </c>
      <c r="G953" s="29">
        <f>G952/I952*100</f>
        <v>6.2937062937062942</v>
      </c>
      <c r="H953" s="30">
        <f>H952/I952*100</f>
        <v>0</v>
      </c>
      <c r="I953" s="27">
        <f t="shared" si="749"/>
        <v>100</v>
      </c>
      <c r="J953" s="38">
        <f>J952/I952*100</f>
        <v>76.223776223776213</v>
      </c>
      <c r="K953" s="18">
        <f>K952/I952*100</f>
        <v>13.986013986013987</v>
      </c>
      <c r="L953" s="19">
        <f>L952/I952*100</f>
        <v>9.79020979020979</v>
      </c>
      <c r="O953" s="148"/>
      <c r="P953" s="148"/>
      <c r="Q953" s="148"/>
    </row>
    <row r="954" spans="1:17" s="55" customFormat="1" ht="11.45" customHeight="1" thickTop="1" thickBot="1">
      <c r="A954" s="212"/>
      <c r="B954" s="184" t="s">
        <v>13</v>
      </c>
      <c r="C954" s="20">
        <v>565</v>
      </c>
      <c r="D954" s="20">
        <v>140</v>
      </c>
      <c r="E954" s="20">
        <v>127</v>
      </c>
      <c r="F954" s="20">
        <v>32</v>
      </c>
      <c r="G954" s="20">
        <v>39</v>
      </c>
      <c r="H954" s="20">
        <v>0</v>
      </c>
      <c r="I954" s="21">
        <f t="shared" si="749"/>
        <v>903</v>
      </c>
      <c r="J954" s="28">
        <f>C954+D954</f>
        <v>705</v>
      </c>
      <c r="K954" s="23">
        <f>E954</f>
        <v>127</v>
      </c>
      <c r="L954" s="24">
        <f>SUM(F954:G954)</f>
        <v>71</v>
      </c>
      <c r="O954" s="148"/>
      <c r="P954" s="148"/>
      <c r="Q954" s="148"/>
    </row>
    <row r="955" spans="1:17" s="55" customFormat="1" ht="11.45" customHeight="1" thickTop="1" thickBot="1">
      <c r="A955" s="212"/>
      <c r="B955" s="185"/>
      <c r="C955" s="29">
        <f t="shared" ref="C955" si="786">C954/I954*100</f>
        <v>62.569213732004428</v>
      </c>
      <c r="D955" s="29">
        <f t="shared" ref="D955" si="787">D954/I954*100</f>
        <v>15.503875968992247</v>
      </c>
      <c r="E955" s="29">
        <f t="shared" ref="E955" si="788">E954/I954*100</f>
        <v>14.06423034330011</v>
      </c>
      <c r="F955" s="29">
        <f t="shared" ref="F955" si="789">F954/I954*100</f>
        <v>3.5437430786267994</v>
      </c>
      <c r="G955" s="29">
        <f t="shared" ref="G955" si="790">G954/I954*100</f>
        <v>4.3189368770764114</v>
      </c>
      <c r="H955" s="30">
        <f t="shared" ref="H955" si="791">H954/I954*100</f>
        <v>0</v>
      </c>
      <c r="I955" s="27">
        <f t="shared" si="749"/>
        <v>100</v>
      </c>
      <c r="J955" s="38">
        <f>J954/I954*100</f>
        <v>78.073089700996675</v>
      </c>
      <c r="K955" s="18">
        <f>K954/I954*100</f>
        <v>14.06423034330011</v>
      </c>
      <c r="L955" s="19">
        <f>L954/I954*100</f>
        <v>7.8626799557032108</v>
      </c>
      <c r="O955" s="148"/>
      <c r="P955" s="148"/>
      <c r="Q955" s="148"/>
    </row>
    <row r="956" spans="1:17" s="55" customFormat="1" ht="11.45" customHeight="1" thickTop="1" thickBot="1">
      <c r="A956" s="212"/>
      <c r="B956" s="193" t="s">
        <v>14</v>
      </c>
      <c r="C956" s="20">
        <v>148</v>
      </c>
      <c r="D956" s="20">
        <v>26</v>
      </c>
      <c r="E956" s="20">
        <v>16</v>
      </c>
      <c r="F956" s="20">
        <v>0</v>
      </c>
      <c r="G956" s="20">
        <v>6</v>
      </c>
      <c r="H956" s="20">
        <v>2</v>
      </c>
      <c r="I956" s="21">
        <f t="shared" si="749"/>
        <v>198</v>
      </c>
      <c r="J956" s="28">
        <f>C956+D956</f>
        <v>174</v>
      </c>
      <c r="K956" s="23">
        <f>E956</f>
        <v>16</v>
      </c>
      <c r="L956" s="24">
        <f>SUM(F956:G956)</f>
        <v>6</v>
      </c>
      <c r="O956" s="148"/>
      <c r="P956" s="148"/>
      <c r="Q956" s="148"/>
    </row>
    <row r="957" spans="1:17" s="55" customFormat="1" ht="11.45" customHeight="1" thickTop="1" thickBot="1">
      <c r="A957" s="212"/>
      <c r="B957" s="193"/>
      <c r="C957" s="29">
        <f t="shared" ref="C957" si="792">C956/I956*100</f>
        <v>74.747474747474755</v>
      </c>
      <c r="D957" s="29">
        <f t="shared" ref="D957" si="793">D956/I956*100</f>
        <v>13.131313131313133</v>
      </c>
      <c r="E957" s="29">
        <f t="shared" ref="E957" si="794">E956/I956*100</f>
        <v>8.0808080808080813</v>
      </c>
      <c r="F957" s="29">
        <f t="shared" ref="F957" si="795">F956/I956*100</f>
        <v>0</v>
      </c>
      <c r="G957" s="29">
        <f t="shared" ref="G957" si="796">G956/I956*100</f>
        <v>3.0303030303030303</v>
      </c>
      <c r="H957" s="30">
        <f t="shared" ref="H957" si="797">H956/I956*100</f>
        <v>1.0101010101010102</v>
      </c>
      <c r="I957" s="27">
        <f t="shared" si="749"/>
        <v>100.00000000000001</v>
      </c>
      <c r="J957" s="38">
        <f>J956/I956*100</f>
        <v>87.878787878787875</v>
      </c>
      <c r="K957" s="18">
        <f>K956/I956*100</f>
        <v>8.0808080808080813</v>
      </c>
      <c r="L957" s="19">
        <f>L956/I956*100</f>
        <v>3.0303030303030303</v>
      </c>
      <c r="O957" s="148"/>
      <c r="P957" s="148"/>
      <c r="Q957" s="148"/>
    </row>
    <row r="958" spans="1:17" s="55" customFormat="1" ht="11.45" customHeight="1" thickTop="1" thickBot="1">
      <c r="A958" s="212"/>
      <c r="B958" s="184" t="s">
        <v>25</v>
      </c>
      <c r="C958" s="20">
        <v>66</v>
      </c>
      <c r="D958" s="20">
        <v>15</v>
      </c>
      <c r="E958" s="20">
        <v>8</v>
      </c>
      <c r="F958" s="20">
        <v>4</v>
      </c>
      <c r="G958" s="20">
        <v>0</v>
      </c>
      <c r="H958" s="20">
        <v>0</v>
      </c>
      <c r="I958" s="21">
        <f t="shared" si="749"/>
        <v>93</v>
      </c>
      <c r="J958" s="28">
        <f>C958+D958</f>
        <v>81</v>
      </c>
      <c r="K958" s="23">
        <f>E958</f>
        <v>8</v>
      </c>
      <c r="L958" s="24">
        <f>SUM(F958:G958)</f>
        <v>4</v>
      </c>
      <c r="O958" s="148"/>
      <c r="P958" s="148"/>
      <c r="Q958" s="148"/>
    </row>
    <row r="959" spans="1:17" s="55" customFormat="1" ht="11.45" customHeight="1" thickTop="1" thickBot="1">
      <c r="A959" s="212"/>
      <c r="B959" s="185"/>
      <c r="C959" s="29">
        <f t="shared" ref="C959" si="798">C958/I958*100</f>
        <v>70.967741935483872</v>
      </c>
      <c r="D959" s="29">
        <f t="shared" ref="D959" si="799">D958/I958*100</f>
        <v>16.129032258064516</v>
      </c>
      <c r="E959" s="29">
        <f t="shared" ref="E959" si="800">E958/I958*100</f>
        <v>8.6021505376344098</v>
      </c>
      <c r="F959" s="29">
        <f t="shared" ref="F959" si="801">F958/I958*100</f>
        <v>4.3010752688172049</v>
      </c>
      <c r="G959" s="29">
        <f t="shared" ref="G959" si="802">G958/I958*100</f>
        <v>0</v>
      </c>
      <c r="H959" s="30">
        <f t="shared" ref="H959" si="803">H958/I958*100</f>
        <v>0</v>
      </c>
      <c r="I959" s="27">
        <f t="shared" si="749"/>
        <v>100</v>
      </c>
      <c r="J959" s="38">
        <f>J958/I958*100</f>
        <v>87.096774193548384</v>
      </c>
      <c r="K959" s="18">
        <f>K958/I958*100</f>
        <v>8.6021505376344098</v>
      </c>
      <c r="L959" s="19">
        <f>L958/I958*100</f>
        <v>4.3010752688172049</v>
      </c>
      <c r="O959" s="148"/>
      <c r="P959" s="148"/>
      <c r="Q959" s="148"/>
    </row>
    <row r="960" spans="1:17" s="1" customFormat="1" ht="11.45" customHeight="1" thickTop="1" thickBot="1">
      <c r="A960" s="212"/>
      <c r="B960" s="193" t="s">
        <v>26</v>
      </c>
      <c r="C960" s="20">
        <v>339</v>
      </c>
      <c r="D960" s="20">
        <v>65</v>
      </c>
      <c r="E960" s="20">
        <v>52</v>
      </c>
      <c r="F960" s="20">
        <v>15</v>
      </c>
      <c r="G960" s="20">
        <v>17</v>
      </c>
      <c r="H960" s="20">
        <v>10</v>
      </c>
      <c r="I960" s="21">
        <f t="shared" si="749"/>
        <v>498</v>
      </c>
      <c r="J960" s="28">
        <f>C960+D960</f>
        <v>404</v>
      </c>
      <c r="K960" s="23">
        <f>E960</f>
        <v>52</v>
      </c>
      <c r="L960" s="24">
        <f>SUM(F960:G960)</f>
        <v>32</v>
      </c>
      <c r="O960" s="148"/>
      <c r="P960" s="148"/>
      <c r="Q960" s="148"/>
    </row>
    <row r="961" spans="1:17" s="1" customFormat="1" ht="11.45" customHeight="1" thickTop="1" thickBot="1">
      <c r="A961" s="212"/>
      <c r="B961" s="193"/>
      <c r="C961" s="29">
        <f t="shared" ref="C961" si="804">C960/I960*100</f>
        <v>68.07228915662651</v>
      </c>
      <c r="D961" s="29">
        <f t="shared" ref="D961" si="805">D960/I960*100</f>
        <v>13.052208835341366</v>
      </c>
      <c r="E961" s="29">
        <f t="shared" ref="E961" si="806">E960/I960*100</f>
        <v>10.441767068273093</v>
      </c>
      <c r="F961" s="29">
        <f t="shared" ref="F961" si="807">F960/I960*100</f>
        <v>3.0120481927710845</v>
      </c>
      <c r="G961" s="29">
        <f t="shared" ref="G961" si="808">G960/I960*100</f>
        <v>3.4136546184738958</v>
      </c>
      <c r="H961" s="30">
        <f t="shared" ref="H961" si="809">H960/I960*100</f>
        <v>2.0080321285140563</v>
      </c>
      <c r="I961" s="27">
        <f t="shared" si="749"/>
        <v>100.00000000000001</v>
      </c>
      <c r="J961" s="38">
        <f>J960/I960*100</f>
        <v>81.124497991967871</v>
      </c>
      <c r="K961" s="18">
        <f>K960/I960*100</f>
        <v>10.441767068273093</v>
      </c>
      <c r="L961" s="19">
        <f>L960/I960*100</f>
        <v>6.425702811244979</v>
      </c>
      <c r="O961" s="148"/>
      <c r="P961" s="148"/>
      <c r="Q961" s="148"/>
    </row>
    <row r="962" spans="1:17" s="1" customFormat="1" ht="11.45" customHeight="1" thickTop="1" thickBot="1">
      <c r="A962" s="212"/>
      <c r="B962" s="184" t="s">
        <v>0</v>
      </c>
      <c r="C962" s="20">
        <v>48</v>
      </c>
      <c r="D962" s="20">
        <v>11</v>
      </c>
      <c r="E962" s="20">
        <v>10</v>
      </c>
      <c r="F962" s="20">
        <v>3</v>
      </c>
      <c r="G962" s="20">
        <v>6</v>
      </c>
      <c r="H962" s="20">
        <v>5</v>
      </c>
      <c r="I962" s="21">
        <f t="shared" si="749"/>
        <v>83</v>
      </c>
      <c r="J962" s="28">
        <f>C962+D962</f>
        <v>59</v>
      </c>
      <c r="K962" s="23">
        <f>E962</f>
        <v>10</v>
      </c>
      <c r="L962" s="24">
        <f>SUM(F962:G962)</f>
        <v>9</v>
      </c>
      <c r="O962" s="148"/>
      <c r="P962" s="148"/>
      <c r="Q962" s="148"/>
    </row>
    <row r="963" spans="1:17" s="1" customFormat="1" ht="11.45" customHeight="1" thickTop="1" thickBot="1">
      <c r="A963" s="212"/>
      <c r="B963" s="185"/>
      <c r="C963" s="29">
        <f t="shared" ref="C963" si="810">C962/I962*100</f>
        <v>57.831325301204814</v>
      </c>
      <c r="D963" s="29">
        <f t="shared" ref="D963" si="811">D962/I962*100</f>
        <v>13.253012048192772</v>
      </c>
      <c r="E963" s="29">
        <f t="shared" ref="E963" si="812">E962/I962*100</f>
        <v>12.048192771084338</v>
      </c>
      <c r="F963" s="29">
        <f t="shared" ref="F963" si="813">F962/I962*100</f>
        <v>3.6144578313253009</v>
      </c>
      <c r="G963" s="29">
        <f t="shared" ref="G963" si="814">G962/I962*100</f>
        <v>7.2289156626506017</v>
      </c>
      <c r="H963" s="30">
        <f t="shared" ref="H963" si="815">H962/I962*100</f>
        <v>6.024096385542169</v>
      </c>
      <c r="I963" s="27">
        <f t="shared" si="749"/>
        <v>100</v>
      </c>
      <c r="J963" s="38">
        <f>J962/I962*100</f>
        <v>71.084337349397586</v>
      </c>
      <c r="K963" s="18">
        <f>K962/I962*100</f>
        <v>12.048192771084338</v>
      </c>
      <c r="L963" s="19">
        <f>L962/I962*100</f>
        <v>10.843373493975903</v>
      </c>
      <c r="O963" s="150"/>
      <c r="P963" s="150"/>
      <c r="Q963" s="150"/>
    </row>
    <row r="964" spans="1:17" s="1" customFormat="1" ht="11.45" customHeight="1" thickTop="1" thickBot="1">
      <c r="A964" s="212"/>
      <c r="B964" s="193" t="s">
        <v>24</v>
      </c>
      <c r="C964" s="20">
        <v>12</v>
      </c>
      <c r="D964" s="20">
        <v>5</v>
      </c>
      <c r="E964" s="20">
        <v>6</v>
      </c>
      <c r="F964" s="20">
        <v>0</v>
      </c>
      <c r="G964" s="20">
        <v>3</v>
      </c>
      <c r="H964" s="20">
        <v>23</v>
      </c>
      <c r="I964" s="21">
        <f t="shared" si="749"/>
        <v>49</v>
      </c>
      <c r="J964" s="28">
        <f>C964+D964</f>
        <v>17</v>
      </c>
      <c r="K964" s="23">
        <f>E964</f>
        <v>6</v>
      </c>
      <c r="L964" s="24">
        <f>SUM(F964:G964)</f>
        <v>3</v>
      </c>
      <c r="O964" s="150"/>
      <c r="P964" s="150"/>
      <c r="Q964" s="150"/>
    </row>
    <row r="965" spans="1:17" s="1" customFormat="1" ht="11.45" customHeight="1" thickTop="1" thickBot="1">
      <c r="A965" s="213"/>
      <c r="B965" s="194"/>
      <c r="C965" s="50">
        <f t="shared" ref="C965" si="816">C964/I964*100</f>
        <v>24.489795918367346</v>
      </c>
      <c r="D965" s="50">
        <f t="shared" ref="D965" si="817">D964/I964*100</f>
        <v>10.204081632653061</v>
      </c>
      <c r="E965" s="50">
        <f t="shared" ref="E965" si="818">E964/I964*100</f>
        <v>12.244897959183673</v>
      </c>
      <c r="F965" s="50">
        <f t="shared" ref="F965" si="819">F964/I964*100</f>
        <v>0</v>
      </c>
      <c r="G965" s="50">
        <f t="shared" ref="G965" si="820">G964/I964*100</f>
        <v>6.1224489795918364</v>
      </c>
      <c r="H965" s="79">
        <f t="shared" ref="H965" si="821">H964/I964*100</f>
        <v>46.938775510204081</v>
      </c>
      <c r="I965" s="58">
        <f t="shared" si="749"/>
        <v>100</v>
      </c>
      <c r="J965" s="57">
        <f>J964/I964*100</f>
        <v>34.693877551020407</v>
      </c>
      <c r="K965" s="35">
        <f>K964/I964*100</f>
        <v>12.244897959183673</v>
      </c>
      <c r="L965" s="31">
        <f>L964/I964*100</f>
        <v>6.1224489795918364</v>
      </c>
      <c r="O965" s="148"/>
      <c r="P965" s="148"/>
      <c r="Q965" s="148"/>
    </row>
    <row r="966" spans="1:17" s="1" customFormat="1" ht="11.45" customHeight="1">
      <c r="A966" s="189" t="s">
        <v>21</v>
      </c>
      <c r="B966" s="192" t="s">
        <v>27</v>
      </c>
      <c r="C966" s="20">
        <v>174</v>
      </c>
      <c r="D966" s="20">
        <v>47</v>
      </c>
      <c r="E966" s="20">
        <v>44</v>
      </c>
      <c r="F966" s="20">
        <v>10</v>
      </c>
      <c r="G966" s="20">
        <v>18</v>
      </c>
      <c r="H966" s="20">
        <v>3</v>
      </c>
      <c r="I966" s="8">
        <f t="shared" si="749"/>
        <v>296</v>
      </c>
      <c r="J966" s="9">
        <f>C966+D966</f>
        <v>221</v>
      </c>
      <c r="K966" s="7">
        <f>E966</f>
        <v>44</v>
      </c>
      <c r="L966" s="10">
        <f>SUM(F966:G966)</f>
        <v>28</v>
      </c>
      <c r="O966" s="148"/>
      <c r="P966" s="148"/>
      <c r="Q966" s="148"/>
    </row>
    <row r="967" spans="1:17" s="1" customFormat="1" ht="11.45" customHeight="1">
      <c r="A967" s="190"/>
      <c r="B967" s="185"/>
      <c r="C967" s="46">
        <f>C966/I966*100</f>
        <v>58.783783783783782</v>
      </c>
      <c r="D967" s="25">
        <f>D966/I966*100</f>
        <v>15.878378378378377</v>
      </c>
      <c r="E967" s="25">
        <f>E966/I966*100</f>
        <v>14.864864864864865</v>
      </c>
      <c r="F967" s="25">
        <f>F966/I966*100</f>
        <v>3.3783783783783785</v>
      </c>
      <c r="G967" s="25">
        <f>G966/I966*100</f>
        <v>6.0810810810810816</v>
      </c>
      <c r="H967" s="26">
        <f>H966/I966*100</f>
        <v>1.0135135135135136</v>
      </c>
      <c r="I967" s="27">
        <f t="shared" si="749"/>
        <v>100</v>
      </c>
      <c r="J967" s="38">
        <f>J966/I966*100</f>
        <v>74.662162162162161</v>
      </c>
      <c r="K967" s="18">
        <f>K966/I966*100</f>
        <v>14.864864864864865</v>
      </c>
      <c r="L967" s="19">
        <f>L966/I966*100</f>
        <v>9.4594594594594597</v>
      </c>
      <c r="O967" s="6"/>
      <c r="P967" s="6"/>
      <c r="Q967" s="6"/>
    </row>
    <row r="968" spans="1:17" s="1" customFormat="1" ht="11.45" customHeight="1">
      <c r="A968" s="190"/>
      <c r="B968" s="193" t="s">
        <v>28</v>
      </c>
      <c r="C968" s="20">
        <v>234</v>
      </c>
      <c r="D968" s="20">
        <v>56</v>
      </c>
      <c r="E968" s="20">
        <v>31</v>
      </c>
      <c r="F968" s="20">
        <v>6</v>
      </c>
      <c r="G968" s="20">
        <v>11</v>
      </c>
      <c r="H968" s="20">
        <v>4</v>
      </c>
      <c r="I968" s="21">
        <f t="shared" si="749"/>
        <v>342</v>
      </c>
      <c r="J968" s="28">
        <f>C968+D968</f>
        <v>290</v>
      </c>
      <c r="K968" s="23">
        <f>E968</f>
        <v>31</v>
      </c>
      <c r="L968" s="24">
        <f>SUM(F968:G968)</f>
        <v>17</v>
      </c>
      <c r="O968" s="147"/>
      <c r="P968" s="147"/>
      <c r="Q968" s="147"/>
    </row>
    <row r="969" spans="1:17" s="1" customFormat="1" ht="11.45" customHeight="1">
      <c r="A969" s="190"/>
      <c r="B969" s="193"/>
      <c r="C969" s="29">
        <f>C968/I968*100</f>
        <v>68.421052631578945</v>
      </c>
      <c r="D969" s="29">
        <f>D968/I968*100</f>
        <v>16.374269005847953</v>
      </c>
      <c r="E969" s="29">
        <f>E968/I968*100</f>
        <v>9.064327485380117</v>
      </c>
      <c r="F969" s="29">
        <f>F968/I968*100</f>
        <v>1.7543859649122806</v>
      </c>
      <c r="G969" s="29">
        <f>G968/I968*100</f>
        <v>3.2163742690058479</v>
      </c>
      <c r="H969" s="30">
        <f>H968/I968*100</f>
        <v>1.1695906432748537</v>
      </c>
      <c r="I969" s="27">
        <f t="shared" si="749"/>
        <v>100</v>
      </c>
      <c r="J969" s="38">
        <f>J968/I968*100</f>
        <v>84.795321637426895</v>
      </c>
      <c r="K969" s="18">
        <f>K968/I968*100</f>
        <v>9.064327485380117</v>
      </c>
      <c r="L969" s="19">
        <f>L968/I968*100</f>
        <v>4.9707602339181287</v>
      </c>
      <c r="O969" s="147"/>
      <c r="P969" s="147"/>
      <c r="Q969" s="147"/>
    </row>
    <row r="970" spans="1:17" s="1" customFormat="1" ht="11.45" customHeight="1">
      <c r="A970" s="190"/>
      <c r="B970" s="184" t="s">
        <v>29</v>
      </c>
      <c r="C970" s="20">
        <v>643</v>
      </c>
      <c r="D970" s="20">
        <v>130</v>
      </c>
      <c r="E970" s="20">
        <v>106</v>
      </c>
      <c r="F970" s="20">
        <v>30</v>
      </c>
      <c r="G970" s="20">
        <v>31</v>
      </c>
      <c r="H970" s="20">
        <v>7</v>
      </c>
      <c r="I970" s="21">
        <f t="shared" si="749"/>
        <v>947</v>
      </c>
      <c r="J970" s="28">
        <f>C970+D970</f>
        <v>773</v>
      </c>
      <c r="K970" s="23">
        <f>E970</f>
        <v>106</v>
      </c>
      <c r="L970" s="24">
        <f>SUM(F970:G970)</f>
        <v>61</v>
      </c>
      <c r="O970" s="147"/>
      <c r="P970" s="147"/>
      <c r="Q970" s="147"/>
    </row>
    <row r="971" spans="1:17" s="1" customFormat="1" ht="11.45" customHeight="1">
      <c r="A971" s="190"/>
      <c r="B971" s="185"/>
      <c r="C971" s="29">
        <f t="shared" ref="C971" si="822">C970/I970*100</f>
        <v>67.898627243928189</v>
      </c>
      <c r="D971" s="29">
        <f t="shared" ref="D971" si="823">D970/I970*100</f>
        <v>13.727560718057022</v>
      </c>
      <c r="E971" s="29">
        <f t="shared" ref="E971" si="824">E970/I970*100</f>
        <v>11.19324181626188</v>
      </c>
      <c r="F971" s="29">
        <f t="shared" ref="F971" si="825">F970/I970*100</f>
        <v>3.167898627243928</v>
      </c>
      <c r="G971" s="29">
        <f t="shared" ref="G971" si="826">G970/I970*100</f>
        <v>3.2734952481520594</v>
      </c>
      <c r="H971" s="30">
        <f t="shared" ref="H971" si="827">H970/I970*100</f>
        <v>0.73917634635691654</v>
      </c>
      <c r="I971" s="27">
        <f t="shared" si="749"/>
        <v>99.999999999999986</v>
      </c>
      <c r="J971" s="38">
        <f>J970/I970*100</f>
        <v>81.626187961985224</v>
      </c>
      <c r="K971" s="18">
        <f>K970/I970*100</f>
        <v>11.19324181626188</v>
      </c>
      <c r="L971" s="19">
        <f>L970/I970*100</f>
        <v>6.4413938753959874</v>
      </c>
      <c r="O971" s="147"/>
      <c r="P971" s="147"/>
      <c r="Q971" s="147"/>
    </row>
    <row r="972" spans="1:17" s="1" customFormat="1" ht="11.45" customHeight="1">
      <c r="A972" s="190"/>
      <c r="B972" s="193" t="s">
        <v>30</v>
      </c>
      <c r="C972" s="20">
        <v>255</v>
      </c>
      <c r="D972" s="20">
        <v>66</v>
      </c>
      <c r="E972" s="20">
        <v>54</v>
      </c>
      <c r="F972" s="20">
        <v>16</v>
      </c>
      <c r="G972" s="20">
        <v>14</v>
      </c>
      <c r="H972" s="20">
        <v>5</v>
      </c>
      <c r="I972" s="21">
        <f t="shared" si="749"/>
        <v>410</v>
      </c>
      <c r="J972" s="28">
        <f>C972+D972</f>
        <v>321</v>
      </c>
      <c r="K972" s="23">
        <f>E972</f>
        <v>54</v>
      </c>
      <c r="L972" s="24">
        <f>SUM(F972:G972)</f>
        <v>30</v>
      </c>
      <c r="O972" s="147"/>
      <c r="P972" s="147"/>
      <c r="Q972" s="147"/>
    </row>
    <row r="973" spans="1:17" s="1" customFormat="1" ht="11.45" customHeight="1">
      <c r="A973" s="190"/>
      <c r="B973" s="193"/>
      <c r="C973" s="29">
        <f t="shared" ref="C973" si="828">C972/I972*100</f>
        <v>62.195121951219512</v>
      </c>
      <c r="D973" s="29">
        <f t="shared" ref="D973" si="829">D972/I972*100</f>
        <v>16.097560975609756</v>
      </c>
      <c r="E973" s="29">
        <f t="shared" ref="E973" si="830">E972/I972*100</f>
        <v>13.170731707317074</v>
      </c>
      <c r="F973" s="29">
        <f t="shared" ref="F973" si="831">F972/I972*100</f>
        <v>3.9024390243902438</v>
      </c>
      <c r="G973" s="29">
        <f t="shared" ref="G973" si="832">G972/I972*100</f>
        <v>3.4146341463414638</v>
      </c>
      <c r="H973" s="30">
        <f t="shared" ref="H973" si="833">H972/I972*100</f>
        <v>1.2195121951219512</v>
      </c>
      <c r="I973" s="27">
        <f t="shared" si="749"/>
        <v>100.00000000000001</v>
      </c>
      <c r="J973" s="38">
        <f>J972/I972*100</f>
        <v>78.292682926829272</v>
      </c>
      <c r="K973" s="18">
        <f>K972/I972*100</f>
        <v>13.170731707317074</v>
      </c>
      <c r="L973" s="19">
        <f>L972/I972*100</f>
        <v>7.3170731707317067</v>
      </c>
      <c r="O973" s="147"/>
      <c r="P973" s="147"/>
      <c r="Q973" s="147"/>
    </row>
    <row r="974" spans="1:17" s="1" customFormat="1" ht="11.45" customHeight="1">
      <c r="A974" s="190"/>
      <c r="B974" s="184" t="s">
        <v>42</v>
      </c>
      <c r="C974" s="20">
        <v>74</v>
      </c>
      <c r="D974" s="20">
        <v>18</v>
      </c>
      <c r="E974" s="20">
        <v>28</v>
      </c>
      <c r="F974" s="20">
        <v>1</v>
      </c>
      <c r="G974" s="20">
        <v>8</v>
      </c>
      <c r="H974" s="20">
        <v>1</v>
      </c>
      <c r="I974" s="21">
        <f t="shared" si="749"/>
        <v>130</v>
      </c>
      <c r="J974" s="28">
        <f>C974+D974</f>
        <v>92</v>
      </c>
      <c r="K974" s="23">
        <f>E974</f>
        <v>28</v>
      </c>
      <c r="L974" s="24">
        <f>SUM(F974:G974)</f>
        <v>9</v>
      </c>
      <c r="O974" s="147"/>
      <c r="P974" s="147"/>
      <c r="Q974" s="147"/>
    </row>
    <row r="975" spans="1:17" s="1" customFormat="1" ht="11.45" customHeight="1">
      <c r="A975" s="190"/>
      <c r="B975" s="185"/>
      <c r="C975" s="29">
        <f t="shared" ref="C975" si="834">C974/I974*100</f>
        <v>56.92307692307692</v>
      </c>
      <c r="D975" s="29">
        <f t="shared" ref="D975" si="835">D974/I974*100</f>
        <v>13.846153846153847</v>
      </c>
      <c r="E975" s="29">
        <f t="shared" ref="E975" si="836">E974/I974*100</f>
        <v>21.53846153846154</v>
      </c>
      <c r="F975" s="29">
        <f t="shared" ref="F975" si="837">F974/I974*100</f>
        <v>0.76923076923076927</v>
      </c>
      <c r="G975" s="29">
        <f t="shared" ref="G975" si="838">G974/I974*100</f>
        <v>6.1538461538461542</v>
      </c>
      <c r="H975" s="30">
        <f t="shared" ref="H975" si="839">H974/I974*100</f>
        <v>0.76923076923076927</v>
      </c>
      <c r="I975" s="27">
        <f t="shared" si="749"/>
        <v>100.00000000000003</v>
      </c>
      <c r="J975" s="38">
        <f>J974/I974*100</f>
        <v>70.769230769230774</v>
      </c>
      <c r="K975" s="18">
        <f>K974/I974*100</f>
        <v>21.53846153846154</v>
      </c>
      <c r="L975" s="19">
        <f>L974/I974*100</f>
        <v>6.9230769230769234</v>
      </c>
      <c r="O975" s="147"/>
      <c r="P975" s="147"/>
      <c r="Q975" s="147"/>
    </row>
    <row r="976" spans="1:17" s="1" customFormat="1" ht="11.45" customHeight="1">
      <c r="A976" s="190"/>
      <c r="B976" s="193" t="s">
        <v>24</v>
      </c>
      <c r="C976" s="20">
        <v>15</v>
      </c>
      <c r="D976" s="20">
        <v>4</v>
      </c>
      <c r="E976" s="20">
        <v>8</v>
      </c>
      <c r="F976" s="20">
        <v>2</v>
      </c>
      <c r="G976" s="20">
        <v>5</v>
      </c>
      <c r="H976" s="20">
        <v>24</v>
      </c>
      <c r="I976" s="21">
        <f t="shared" si="749"/>
        <v>58</v>
      </c>
      <c r="J976" s="22">
        <f>C976+D976</f>
        <v>19</v>
      </c>
      <c r="K976" s="23">
        <f>E976</f>
        <v>8</v>
      </c>
      <c r="L976" s="24">
        <f>SUM(F976:G976)</f>
        <v>7</v>
      </c>
      <c r="O976" s="147"/>
      <c r="P976" s="147"/>
      <c r="Q976" s="147"/>
    </row>
    <row r="977" spans="1:18" s="1" customFormat="1" ht="11.45" customHeight="1" thickBot="1">
      <c r="A977" s="191"/>
      <c r="B977" s="194"/>
      <c r="C977" s="33">
        <f>C976/I976*100</f>
        <v>25.862068965517242</v>
      </c>
      <c r="D977" s="33">
        <f>D976/I976*100</f>
        <v>6.8965517241379306</v>
      </c>
      <c r="E977" s="33">
        <f>E976/I976*100</f>
        <v>13.793103448275861</v>
      </c>
      <c r="F977" s="33">
        <f>F976/I976*100</f>
        <v>3.4482758620689653</v>
      </c>
      <c r="G977" s="33">
        <f>G976/I976*100</f>
        <v>8.6206896551724146</v>
      </c>
      <c r="H977" s="34">
        <f>H976/I976*100</f>
        <v>41.379310344827587</v>
      </c>
      <c r="I977" s="58">
        <f t="shared" si="749"/>
        <v>100</v>
      </c>
      <c r="J977" s="14">
        <f>J976/I976*100</f>
        <v>32.758620689655174</v>
      </c>
      <c r="K977" s="15">
        <f>K976/I976*100</f>
        <v>13.793103448275861</v>
      </c>
      <c r="L977" s="16">
        <f>L976/I976*100</f>
        <v>12.068965517241379</v>
      </c>
      <c r="O977" s="147"/>
      <c r="P977" s="147"/>
      <c r="Q977" s="147"/>
    </row>
    <row r="978" spans="1:18" s="54" customFormat="1" ht="11.25" customHeight="1">
      <c r="A978" s="40"/>
      <c r="B978" s="41"/>
      <c r="C978" s="53"/>
      <c r="D978" s="53"/>
      <c r="E978" s="53"/>
      <c r="F978" s="53"/>
      <c r="G978" s="53"/>
      <c r="H978" s="53"/>
      <c r="I978" s="53"/>
      <c r="J978" s="53"/>
      <c r="K978" s="53"/>
      <c r="L978" s="53"/>
      <c r="M978" s="166"/>
      <c r="N978" s="166"/>
      <c r="O978" s="147"/>
      <c r="P978" s="147"/>
      <c r="Q978" s="147"/>
      <c r="R978" s="166"/>
    </row>
    <row r="979" spans="1:18" s="54" customFormat="1" ht="11.25" customHeight="1">
      <c r="A979" s="40"/>
      <c r="B979" s="41"/>
      <c r="C979" s="53"/>
      <c r="D979" s="53"/>
      <c r="E979" s="53"/>
      <c r="F979" s="53"/>
      <c r="G979" s="53"/>
      <c r="H979" s="53"/>
      <c r="I979" s="53"/>
      <c r="J979" s="53"/>
      <c r="K979" s="53"/>
      <c r="L979" s="53"/>
      <c r="M979" s="166"/>
      <c r="N979" s="166"/>
      <c r="O979" s="147"/>
      <c r="P979" s="147"/>
      <c r="Q979" s="147"/>
      <c r="R979" s="166"/>
    </row>
    <row r="980" spans="1:18" s="3" customFormat="1" ht="30" customHeight="1" thickBot="1">
      <c r="A980" s="177" t="s">
        <v>171</v>
      </c>
      <c r="B980" s="177"/>
      <c r="C980" s="177"/>
      <c r="D980" s="177"/>
      <c r="E980" s="177"/>
      <c r="F980" s="177"/>
      <c r="G980" s="177"/>
      <c r="H980" s="177"/>
      <c r="I980" s="177"/>
      <c r="J980" s="177"/>
      <c r="K980" s="177"/>
      <c r="L980" s="177"/>
      <c r="M980" s="1"/>
      <c r="N980" s="1"/>
      <c r="O980" s="147"/>
      <c r="P980" s="147"/>
      <c r="Q980" s="147"/>
      <c r="R980" s="1"/>
    </row>
    <row r="981" spans="1:18" s="1" customFormat="1" ht="10.15" customHeight="1">
      <c r="A981" s="203"/>
      <c r="B981" s="204"/>
      <c r="C981" s="99">
        <v>1</v>
      </c>
      <c r="D981" s="99">
        <v>2</v>
      </c>
      <c r="E981" s="99">
        <v>3</v>
      </c>
      <c r="F981" s="99">
        <v>4</v>
      </c>
      <c r="G981" s="99">
        <v>5</v>
      </c>
      <c r="H981" s="205" t="s">
        <v>45</v>
      </c>
      <c r="I981" s="207" t="s">
        <v>4</v>
      </c>
      <c r="J981" s="100" t="s">
        <v>46</v>
      </c>
      <c r="K981" s="99">
        <v>3</v>
      </c>
      <c r="L981" s="101" t="s">
        <v>47</v>
      </c>
      <c r="O981" s="147"/>
      <c r="P981" s="147"/>
      <c r="Q981" s="147"/>
    </row>
    <row r="982" spans="1:18" s="6" customFormat="1" ht="60" customHeight="1" thickBot="1">
      <c r="A982" s="209" t="s">
        <v>33</v>
      </c>
      <c r="B982" s="210"/>
      <c r="C982" s="139" t="s">
        <v>172</v>
      </c>
      <c r="D982" s="139" t="s">
        <v>173</v>
      </c>
      <c r="E982" s="139" t="s">
        <v>71</v>
      </c>
      <c r="F982" s="139" t="s">
        <v>174</v>
      </c>
      <c r="G982" s="139" t="s">
        <v>175</v>
      </c>
      <c r="H982" s="206"/>
      <c r="I982" s="208"/>
      <c r="J982" s="115" t="s">
        <v>172</v>
      </c>
      <c r="K982" s="139" t="s">
        <v>71</v>
      </c>
      <c r="L982" s="116" t="s">
        <v>175</v>
      </c>
      <c r="O982" s="147"/>
      <c r="P982" s="147"/>
      <c r="Q982" s="147"/>
    </row>
    <row r="983" spans="1:18" s="55" customFormat="1" ht="11.25" customHeight="1">
      <c r="A983" s="219" t="s">
        <v>22</v>
      </c>
      <c r="B983" s="220"/>
      <c r="C983" s="111">
        <v>347</v>
      </c>
      <c r="D983" s="111">
        <v>494</v>
      </c>
      <c r="E983" s="111">
        <v>928</v>
      </c>
      <c r="F983" s="111">
        <v>288</v>
      </c>
      <c r="G983" s="111">
        <v>82</v>
      </c>
      <c r="H983" s="111">
        <v>44</v>
      </c>
      <c r="I983" s="110">
        <f t="shared" ref="I983:I1042" si="840">SUM(C983:H983)</f>
        <v>2183</v>
      </c>
      <c r="J983" s="112">
        <f>C983+D983</f>
        <v>841</v>
      </c>
      <c r="K983" s="111">
        <f>E983</f>
        <v>928</v>
      </c>
      <c r="L983" s="113">
        <f>SUM(F983:G983)</f>
        <v>370</v>
      </c>
      <c r="O983" s="147"/>
      <c r="P983" s="147"/>
      <c r="Q983" s="147"/>
    </row>
    <row r="984" spans="1:18" s="55" customFormat="1" ht="11.25" customHeight="1" thickBot="1">
      <c r="A984" s="201"/>
      <c r="B984" s="202"/>
      <c r="C984" s="56">
        <f>C983/I983*100</f>
        <v>15.895556573522676</v>
      </c>
      <c r="D984" s="56">
        <f>D983/I983*100</f>
        <v>22.629409070087036</v>
      </c>
      <c r="E984" s="56">
        <f>E983/I983*100</f>
        <v>42.510306917086574</v>
      </c>
      <c r="F984" s="56">
        <f>F983/I983*100</f>
        <v>13.192853870819974</v>
      </c>
      <c r="G984" s="56">
        <f>G983/I983*100</f>
        <v>3.7562986715529085</v>
      </c>
      <c r="H984" s="59">
        <f>H983/I983*100</f>
        <v>2.0155748969308291</v>
      </c>
      <c r="I984" s="58">
        <f t="shared" si="840"/>
        <v>100</v>
      </c>
      <c r="J984" s="57">
        <f>J983/I983*100</f>
        <v>38.524965643609711</v>
      </c>
      <c r="K984" s="35">
        <f>K983/I983*100</f>
        <v>42.510306917086574</v>
      </c>
      <c r="L984" s="31">
        <f>L983/I983*100</f>
        <v>16.949152542372879</v>
      </c>
      <c r="O984" s="147"/>
      <c r="P984" s="147"/>
      <c r="Q984" s="147"/>
    </row>
    <row r="985" spans="1:18" s="55" customFormat="1" ht="11.45" customHeight="1">
      <c r="A985" s="189" t="s">
        <v>48</v>
      </c>
      <c r="B985" s="192" t="s">
        <v>19</v>
      </c>
      <c r="C985" s="20">
        <v>251</v>
      </c>
      <c r="D985" s="20">
        <v>348</v>
      </c>
      <c r="E985" s="20">
        <v>587</v>
      </c>
      <c r="F985" s="20">
        <v>193</v>
      </c>
      <c r="G985" s="20">
        <v>54</v>
      </c>
      <c r="H985" s="20">
        <v>26</v>
      </c>
      <c r="I985" s="8">
        <f t="shared" si="840"/>
        <v>1459</v>
      </c>
      <c r="J985" s="9">
        <f>C985+D985</f>
        <v>599</v>
      </c>
      <c r="K985" s="7">
        <f>E985</f>
        <v>587</v>
      </c>
      <c r="L985" s="10">
        <f>SUM(F985:G985)</f>
        <v>247</v>
      </c>
      <c r="O985" s="147"/>
      <c r="P985" s="147"/>
      <c r="Q985" s="147"/>
    </row>
    <row r="986" spans="1:18" s="55" customFormat="1" ht="11.45" customHeight="1">
      <c r="A986" s="190"/>
      <c r="B986" s="185"/>
      <c r="C986" s="46">
        <f>C985/I985*100</f>
        <v>17.203564084989718</v>
      </c>
      <c r="D986" s="25">
        <f>D985/I985*100</f>
        <v>23.85195339273475</v>
      </c>
      <c r="E986" s="25">
        <f>E985/I985*100</f>
        <v>40.233036326250861</v>
      </c>
      <c r="F986" s="25">
        <f>F985/I985*100</f>
        <v>13.228238519533928</v>
      </c>
      <c r="G986" s="25">
        <f>G985/I985*100</f>
        <v>3.7011651816312545</v>
      </c>
      <c r="H986" s="26">
        <f>H985/I985*100</f>
        <v>1.7820424948594931</v>
      </c>
      <c r="I986" s="27">
        <f t="shared" si="840"/>
        <v>100.00000000000001</v>
      </c>
      <c r="J986" s="38">
        <f>J985/I985*100</f>
        <v>41.055517477724464</v>
      </c>
      <c r="K986" s="18">
        <f>K985/I985*100</f>
        <v>40.233036326250861</v>
      </c>
      <c r="L986" s="19">
        <f>L985/I985*100</f>
        <v>16.929403701165182</v>
      </c>
      <c r="O986" s="147"/>
      <c r="P986" s="147"/>
      <c r="Q986" s="147"/>
    </row>
    <row r="987" spans="1:18" s="55" customFormat="1" ht="11.45" customHeight="1">
      <c r="A987" s="190"/>
      <c r="B987" s="193" t="s">
        <v>20</v>
      </c>
      <c r="C987" s="20">
        <v>60</v>
      </c>
      <c r="D987" s="20">
        <v>95</v>
      </c>
      <c r="E987" s="20">
        <v>228</v>
      </c>
      <c r="F987" s="20">
        <v>69</v>
      </c>
      <c r="G987" s="20">
        <v>18</v>
      </c>
      <c r="H987" s="20">
        <v>14</v>
      </c>
      <c r="I987" s="21">
        <f>SUM(C987:H987)</f>
        <v>484</v>
      </c>
      <c r="J987" s="28">
        <f>C987+D987</f>
        <v>155</v>
      </c>
      <c r="K987" s="23">
        <f>E987</f>
        <v>228</v>
      </c>
      <c r="L987" s="24">
        <f>SUM(F987:G987)</f>
        <v>87</v>
      </c>
      <c r="O987" s="147"/>
      <c r="P987" s="147"/>
      <c r="Q987" s="147"/>
    </row>
    <row r="988" spans="1:18" s="55" customFormat="1" ht="11.45" customHeight="1">
      <c r="A988" s="190"/>
      <c r="B988" s="193"/>
      <c r="C988" s="29">
        <f>C987/I987*100</f>
        <v>12.396694214876034</v>
      </c>
      <c r="D988" s="29">
        <f>D987/I987*100</f>
        <v>19.628099173553721</v>
      </c>
      <c r="E988" s="29">
        <f>E987/I987*100</f>
        <v>47.107438016528924</v>
      </c>
      <c r="F988" s="29">
        <f>F987/I987*100</f>
        <v>14.256198347107437</v>
      </c>
      <c r="G988" s="29">
        <f>G987/I987*100</f>
        <v>3.71900826446281</v>
      </c>
      <c r="H988" s="30">
        <f>H987/I987*100</f>
        <v>2.8925619834710745</v>
      </c>
      <c r="I988" s="27">
        <f t="shared" si="840"/>
        <v>100</v>
      </c>
      <c r="J988" s="38">
        <f>J987/I987*100</f>
        <v>32.02479338842975</v>
      </c>
      <c r="K988" s="18">
        <f>K987/I987*100</f>
        <v>47.107438016528924</v>
      </c>
      <c r="L988" s="19">
        <f>L987/I987*100</f>
        <v>17.97520661157025</v>
      </c>
      <c r="O988" s="147"/>
      <c r="P988" s="147"/>
      <c r="Q988" s="147"/>
    </row>
    <row r="989" spans="1:18" s="55" customFormat="1" ht="11.45" customHeight="1">
      <c r="A989" s="190"/>
      <c r="B989" s="184" t="s">
        <v>49</v>
      </c>
      <c r="C989" s="20">
        <v>21</v>
      </c>
      <c r="D989" s="20">
        <v>32</v>
      </c>
      <c r="E989" s="20">
        <v>82</v>
      </c>
      <c r="F989" s="20">
        <v>21</v>
      </c>
      <c r="G989" s="20">
        <v>7</v>
      </c>
      <c r="H989" s="20">
        <v>4</v>
      </c>
      <c r="I989" s="21">
        <f t="shared" si="840"/>
        <v>167</v>
      </c>
      <c r="J989" s="28">
        <f>C989+D989</f>
        <v>53</v>
      </c>
      <c r="K989" s="23">
        <f>E989</f>
        <v>82</v>
      </c>
      <c r="L989" s="24">
        <f>SUM(F989:G989)</f>
        <v>28</v>
      </c>
      <c r="O989" s="147"/>
      <c r="P989" s="147"/>
      <c r="Q989" s="147"/>
    </row>
    <row r="990" spans="1:18" s="55" customFormat="1" ht="11.45" customHeight="1">
      <c r="A990" s="190"/>
      <c r="B990" s="185"/>
      <c r="C990" s="25">
        <f>C989/I989*100</f>
        <v>12.574850299401197</v>
      </c>
      <c r="D990" s="25">
        <f>D989/I989*100</f>
        <v>19.161676646706589</v>
      </c>
      <c r="E990" s="25">
        <f>E989/I989*100</f>
        <v>49.101796407185624</v>
      </c>
      <c r="F990" s="25">
        <f>F989/I989*100</f>
        <v>12.574850299401197</v>
      </c>
      <c r="G990" s="25">
        <f>G989/I989*100</f>
        <v>4.1916167664670656</v>
      </c>
      <c r="H990" s="26">
        <f>H989/I989*100</f>
        <v>2.3952095808383236</v>
      </c>
      <c r="I990" s="27">
        <f t="shared" si="840"/>
        <v>100</v>
      </c>
      <c r="J990" s="38">
        <f>J989/I989*100</f>
        <v>31.736526946107784</v>
      </c>
      <c r="K990" s="18">
        <f>K989/I989*100</f>
        <v>49.101796407185624</v>
      </c>
      <c r="L990" s="19">
        <f>L989/I989*100</f>
        <v>16.766467065868262</v>
      </c>
      <c r="O990" s="147"/>
      <c r="P990" s="147"/>
      <c r="Q990" s="147"/>
    </row>
    <row r="991" spans="1:18" s="55" customFormat="1" ht="11.45" customHeight="1">
      <c r="A991" s="190"/>
      <c r="B991" s="193" t="s">
        <v>50</v>
      </c>
      <c r="C991" s="20">
        <v>15</v>
      </c>
      <c r="D991" s="20">
        <v>19</v>
      </c>
      <c r="E991" s="20">
        <v>31</v>
      </c>
      <c r="F991" s="20">
        <v>5</v>
      </c>
      <c r="G991" s="20">
        <v>3</v>
      </c>
      <c r="H991" s="20">
        <v>0</v>
      </c>
      <c r="I991" s="21">
        <f t="shared" si="840"/>
        <v>73</v>
      </c>
      <c r="J991" s="28">
        <f>C991+D991</f>
        <v>34</v>
      </c>
      <c r="K991" s="23">
        <f>E991</f>
        <v>31</v>
      </c>
      <c r="L991" s="24">
        <f>SUM(F991:G991)</f>
        <v>8</v>
      </c>
      <c r="O991" s="147"/>
      <c r="P991" s="147"/>
      <c r="Q991" s="147"/>
    </row>
    <row r="992" spans="1:18" s="55" customFormat="1" ht="11.45" customHeight="1" thickBot="1">
      <c r="A992" s="190"/>
      <c r="B992" s="193"/>
      <c r="C992" s="33">
        <f>C991/I991*100</f>
        <v>20.547945205479451</v>
      </c>
      <c r="D992" s="33">
        <f>D991/I991*100</f>
        <v>26.027397260273972</v>
      </c>
      <c r="E992" s="33">
        <f>E991/I991*100</f>
        <v>42.465753424657535</v>
      </c>
      <c r="F992" s="33">
        <f>F991/I991*100</f>
        <v>6.8493150684931505</v>
      </c>
      <c r="G992" s="33">
        <f>G991/I991*100</f>
        <v>4.10958904109589</v>
      </c>
      <c r="H992" s="34">
        <f>H991/I991*100</f>
        <v>0</v>
      </c>
      <c r="I992" s="58">
        <f t="shared" si="840"/>
        <v>100</v>
      </c>
      <c r="J992" s="38">
        <f>J991/I991*100</f>
        <v>46.575342465753423</v>
      </c>
      <c r="K992" s="18">
        <f>K991/I991*100</f>
        <v>42.465753424657535</v>
      </c>
      <c r="L992" s="19">
        <f>L991/I991*100</f>
        <v>10.95890410958904</v>
      </c>
      <c r="O992" s="147"/>
      <c r="P992" s="147"/>
      <c r="Q992" s="147"/>
    </row>
    <row r="993" spans="1:17" s="55" customFormat="1" ht="11.45" customHeight="1">
      <c r="A993" s="189" t="s">
        <v>51</v>
      </c>
      <c r="B993" s="192" t="s">
        <v>1</v>
      </c>
      <c r="C993" s="20">
        <v>153</v>
      </c>
      <c r="D993" s="20">
        <v>209</v>
      </c>
      <c r="E993" s="20">
        <v>417</v>
      </c>
      <c r="F993" s="20">
        <v>139</v>
      </c>
      <c r="G993" s="20">
        <v>45</v>
      </c>
      <c r="H993" s="20">
        <v>5</v>
      </c>
      <c r="I993" s="8">
        <f t="shared" si="840"/>
        <v>968</v>
      </c>
      <c r="J993" s="9">
        <f>C993+D993</f>
        <v>362</v>
      </c>
      <c r="K993" s="7">
        <f>E993</f>
        <v>417</v>
      </c>
      <c r="L993" s="10">
        <f>SUM(F993:G993)</f>
        <v>184</v>
      </c>
      <c r="O993" s="147"/>
      <c r="P993" s="147"/>
      <c r="Q993" s="147"/>
    </row>
    <row r="994" spans="1:17" s="55" customFormat="1" ht="11.45" customHeight="1">
      <c r="A994" s="190"/>
      <c r="B994" s="193"/>
      <c r="C994" s="46">
        <f>C993/I993*100</f>
        <v>15.805785123966942</v>
      </c>
      <c r="D994" s="25">
        <f>D993/I993*100</f>
        <v>21.59090909090909</v>
      </c>
      <c r="E994" s="25">
        <f>E993/I993*100</f>
        <v>43.078512396694215</v>
      </c>
      <c r="F994" s="25">
        <f>F993/I993*100</f>
        <v>14.359504132231404</v>
      </c>
      <c r="G994" s="25">
        <f>G993/I993*100</f>
        <v>4.6487603305785123</v>
      </c>
      <c r="H994" s="26">
        <f>H993/I993*100</f>
        <v>0.51652892561983477</v>
      </c>
      <c r="I994" s="27">
        <f t="shared" si="840"/>
        <v>100.00000000000001</v>
      </c>
      <c r="J994" s="38">
        <f>J993/I993*100</f>
        <v>37.396694214876028</v>
      </c>
      <c r="K994" s="18">
        <f>K993/I993*100</f>
        <v>43.078512396694215</v>
      </c>
      <c r="L994" s="19">
        <f>L993/I993*100</f>
        <v>19.008264462809919</v>
      </c>
      <c r="O994" s="147"/>
      <c r="P994" s="147"/>
      <c r="Q994" s="147"/>
    </row>
    <row r="995" spans="1:17" s="55" customFormat="1" ht="11.45" customHeight="1">
      <c r="A995" s="190"/>
      <c r="B995" s="184" t="s">
        <v>2</v>
      </c>
      <c r="C995" s="20">
        <v>193</v>
      </c>
      <c r="D995" s="20">
        <v>280</v>
      </c>
      <c r="E995" s="20">
        <v>506</v>
      </c>
      <c r="F995" s="20">
        <v>147</v>
      </c>
      <c r="G995" s="20">
        <v>35</v>
      </c>
      <c r="H995" s="20">
        <v>16</v>
      </c>
      <c r="I995" s="21">
        <f t="shared" si="840"/>
        <v>1177</v>
      </c>
      <c r="J995" s="28">
        <f>C995+D995</f>
        <v>473</v>
      </c>
      <c r="K995" s="23">
        <f>E995</f>
        <v>506</v>
      </c>
      <c r="L995" s="24">
        <f>SUM(F995:G995)</f>
        <v>182</v>
      </c>
      <c r="O995" s="147"/>
      <c r="P995" s="147"/>
      <c r="Q995" s="147"/>
    </row>
    <row r="996" spans="1:17" s="55" customFormat="1" ht="11.45" customHeight="1">
      <c r="A996" s="190"/>
      <c r="B996" s="185"/>
      <c r="C996" s="29">
        <f>C995/I995*100</f>
        <v>16.397621070518266</v>
      </c>
      <c r="D996" s="29">
        <f>D995/I995*100</f>
        <v>23.789294817332202</v>
      </c>
      <c r="E996" s="29">
        <f>E995/I995*100</f>
        <v>42.990654205607477</v>
      </c>
      <c r="F996" s="29">
        <f>F995/I995*100</f>
        <v>12.489379779099405</v>
      </c>
      <c r="G996" s="29">
        <f>G995/I995*100</f>
        <v>2.9736618521665252</v>
      </c>
      <c r="H996" s="30">
        <f>H995/I995*100</f>
        <v>1.3593882752761257</v>
      </c>
      <c r="I996" s="27">
        <f t="shared" si="840"/>
        <v>100.00000000000001</v>
      </c>
      <c r="J996" s="38">
        <f>J995/I995*100</f>
        <v>40.186915887850468</v>
      </c>
      <c r="K996" s="18">
        <f>K995/I995*100</f>
        <v>42.990654205607477</v>
      </c>
      <c r="L996" s="19">
        <f>L995/I995*100</f>
        <v>15.463041631265931</v>
      </c>
      <c r="O996" s="147"/>
      <c r="P996" s="147"/>
      <c r="Q996" s="147"/>
    </row>
    <row r="997" spans="1:17" s="55" customFormat="1" ht="11.45" customHeight="1">
      <c r="A997" s="190"/>
      <c r="B997" s="193" t="s">
        <v>5</v>
      </c>
      <c r="C997" s="20">
        <v>1</v>
      </c>
      <c r="D997" s="20">
        <v>5</v>
      </c>
      <c r="E997" s="20">
        <v>5</v>
      </c>
      <c r="F997" s="20">
        <v>2</v>
      </c>
      <c r="G997" s="20">
        <v>2</v>
      </c>
      <c r="H997" s="20">
        <v>23</v>
      </c>
      <c r="I997" s="21">
        <f t="shared" si="840"/>
        <v>38</v>
      </c>
      <c r="J997" s="28">
        <f>C997+D997</f>
        <v>6</v>
      </c>
      <c r="K997" s="23">
        <f>E997</f>
        <v>5</v>
      </c>
      <c r="L997" s="24">
        <f>SUM(F997:G997)</f>
        <v>4</v>
      </c>
      <c r="O997" s="147"/>
      <c r="P997" s="147"/>
      <c r="Q997" s="147"/>
    </row>
    <row r="998" spans="1:17" s="55" customFormat="1" ht="11.45" customHeight="1" thickBot="1">
      <c r="A998" s="191"/>
      <c r="B998" s="194"/>
      <c r="C998" s="50">
        <f>C997/I997*100</f>
        <v>2.6315789473684208</v>
      </c>
      <c r="D998" s="50">
        <f>D997/I997*100</f>
        <v>13.157894736842104</v>
      </c>
      <c r="E998" s="50">
        <f>E997/I997*100</f>
        <v>13.157894736842104</v>
      </c>
      <c r="F998" s="50">
        <f>F997/I997*100</f>
        <v>5.2631578947368416</v>
      </c>
      <c r="G998" s="50">
        <f>G997/I997*100</f>
        <v>5.2631578947368416</v>
      </c>
      <c r="H998" s="64">
        <f>H997/I997*100</f>
        <v>60.526315789473685</v>
      </c>
      <c r="I998" s="58">
        <f t="shared" si="840"/>
        <v>100</v>
      </c>
      <c r="J998" s="57">
        <f>J997/I997*100</f>
        <v>15.789473684210526</v>
      </c>
      <c r="K998" s="35">
        <f>K997/I997*100</f>
        <v>13.157894736842104</v>
      </c>
      <c r="L998" s="31">
        <f>L997/I997*100</f>
        <v>10.526315789473683</v>
      </c>
      <c r="O998" s="147"/>
      <c r="P998" s="147"/>
      <c r="Q998" s="147"/>
    </row>
    <row r="999" spans="1:17" s="55" customFormat="1" ht="11.45" customHeight="1">
      <c r="A999" s="189" t="s">
        <v>52</v>
      </c>
      <c r="B999" s="192" t="s">
        <v>6</v>
      </c>
      <c r="C999" s="20">
        <v>37</v>
      </c>
      <c r="D999" s="20">
        <v>14</v>
      </c>
      <c r="E999" s="20">
        <v>12</v>
      </c>
      <c r="F999" s="20">
        <v>1</v>
      </c>
      <c r="G999" s="20">
        <v>0</v>
      </c>
      <c r="H999" s="20">
        <v>0</v>
      </c>
      <c r="I999" s="8">
        <f t="shared" si="840"/>
        <v>64</v>
      </c>
      <c r="J999" s="9">
        <f>C999+D999</f>
        <v>51</v>
      </c>
      <c r="K999" s="7">
        <f>E999</f>
        <v>12</v>
      </c>
      <c r="L999" s="10">
        <f>SUM(F999:G999)</f>
        <v>1</v>
      </c>
    </row>
    <row r="1000" spans="1:17" s="55" customFormat="1" ht="11.45" customHeight="1">
      <c r="A1000" s="190"/>
      <c r="B1000" s="185"/>
      <c r="C1000" s="46">
        <f>C999/I999*100</f>
        <v>57.8125</v>
      </c>
      <c r="D1000" s="25">
        <f>D999/I999*100</f>
        <v>21.875</v>
      </c>
      <c r="E1000" s="25">
        <f>E999/I999*100</f>
        <v>18.75</v>
      </c>
      <c r="F1000" s="25">
        <f>F999/I999*100</f>
        <v>1.5625</v>
      </c>
      <c r="G1000" s="25">
        <f>G999/I999*100</f>
        <v>0</v>
      </c>
      <c r="H1000" s="26">
        <f>H999/I999*100</f>
        <v>0</v>
      </c>
      <c r="I1000" s="27">
        <f t="shared" si="840"/>
        <v>100</v>
      </c>
      <c r="J1000" s="38">
        <f>J999/I999*100</f>
        <v>79.6875</v>
      </c>
      <c r="K1000" s="18">
        <f>K999/I999*100</f>
        <v>18.75</v>
      </c>
      <c r="L1000" s="19">
        <f>L999/I999*100</f>
        <v>1.5625</v>
      </c>
    </row>
    <row r="1001" spans="1:17" s="55" customFormat="1" ht="11.45" customHeight="1">
      <c r="A1001" s="190"/>
      <c r="B1001" s="193" t="s">
        <v>7</v>
      </c>
      <c r="C1001" s="20">
        <v>55</v>
      </c>
      <c r="D1001" s="20">
        <v>59</v>
      </c>
      <c r="E1001" s="20">
        <v>55</v>
      </c>
      <c r="F1001" s="20">
        <v>13</v>
      </c>
      <c r="G1001" s="20">
        <v>3</v>
      </c>
      <c r="H1001" s="20">
        <v>0</v>
      </c>
      <c r="I1001" s="21">
        <f t="shared" si="840"/>
        <v>185</v>
      </c>
      <c r="J1001" s="28">
        <f>C1001+D1001</f>
        <v>114</v>
      </c>
      <c r="K1001" s="23">
        <f>E1001</f>
        <v>55</v>
      </c>
      <c r="L1001" s="24">
        <f>SUM(F1001:G1001)</f>
        <v>16</v>
      </c>
    </row>
    <row r="1002" spans="1:17" s="55" customFormat="1" ht="11.45" customHeight="1">
      <c r="A1002" s="190"/>
      <c r="B1002" s="193"/>
      <c r="C1002" s="29">
        <f>C1001/I1001*100</f>
        <v>29.72972972972973</v>
      </c>
      <c r="D1002" s="29">
        <f>D1001/I1001*100</f>
        <v>31.891891891891895</v>
      </c>
      <c r="E1002" s="29">
        <f>E1001/I1001*100</f>
        <v>29.72972972972973</v>
      </c>
      <c r="F1002" s="29">
        <f>F1001/I1001*100</f>
        <v>7.0270270270270272</v>
      </c>
      <c r="G1002" s="29">
        <f>G1001/I1001*100</f>
        <v>1.6216216216216217</v>
      </c>
      <c r="H1002" s="30">
        <f>H1001/I1001*100</f>
        <v>0</v>
      </c>
      <c r="I1002" s="27">
        <f t="shared" si="840"/>
        <v>100.00000000000001</v>
      </c>
      <c r="J1002" s="38">
        <f>J1001/I1001*100</f>
        <v>61.621621621621628</v>
      </c>
      <c r="K1002" s="18">
        <f>K1001/I1001*100</f>
        <v>29.72972972972973</v>
      </c>
      <c r="L1002" s="19">
        <f>L1001/I1001*100</f>
        <v>8.6486486486486491</v>
      </c>
    </row>
    <row r="1003" spans="1:17" s="55" customFormat="1" ht="11.45" customHeight="1">
      <c r="A1003" s="190"/>
      <c r="B1003" s="184" t="s">
        <v>8</v>
      </c>
      <c r="C1003" s="20">
        <v>60</v>
      </c>
      <c r="D1003" s="20">
        <v>78</v>
      </c>
      <c r="E1003" s="20">
        <v>87</v>
      </c>
      <c r="F1003" s="20">
        <v>13</v>
      </c>
      <c r="G1003" s="20">
        <v>9</v>
      </c>
      <c r="H1003" s="20">
        <v>0</v>
      </c>
      <c r="I1003" s="21">
        <f t="shared" si="840"/>
        <v>247</v>
      </c>
      <c r="J1003" s="28">
        <f>C1003+D1003</f>
        <v>138</v>
      </c>
      <c r="K1003" s="23">
        <f>E1003</f>
        <v>87</v>
      </c>
      <c r="L1003" s="24">
        <f>SUM(F1003:G1003)</f>
        <v>22</v>
      </c>
    </row>
    <row r="1004" spans="1:17" s="55" customFormat="1" ht="11.45" customHeight="1">
      <c r="A1004" s="190"/>
      <c r="B1004" s="185"/>
      <c r="C1004" s="29">
        <f t="shared" ref="C1004" si="841">C1003/I1003*100</f>
        <v>24.291497975708502</v>
      </c>
      <c r="D1004" s="29">
        <f t="shared" ref="D1004" si="842">D1003/I1003*100</f>
        <v>31.578947368421051</v>
      </c>
      <c r="E1004" s="29">
        <f t="shared" ref="E1004" si="843">E1003/I1003*100</f>
        <v>35.222672064777328</v>
      </c>
      <c r="F1004" s="29">
        <f t="shared" ref="F1004" si="844">F1003/I1003*100</f>
        <v>5.2631578947368416</v>
      </c>
      <c r="G1004" s="29">
        <f t="shared" ref="G1004" si="845">G1003/I1003*100</f>
        <v>3.6437246963562751</v>
      </c>
      <c r="H1004" s="30">
        <f t="shared" ref="H1004" si="846">H1003/I1003*100</f>
        <v>0</v>
      </c>
      <c r="I1004" s="27">
        <f t="shared" si="840"/>
        <v>99.999999999999986</v>
      </c>
      <c r="J1004" s="38">
        <f>J1003/I1003*100</f>
        <v>55.870445344129557</v>
      </c>
      <c r="K1004" s="18">
        <f>K1003/I1003*100</f>
        <v>35.222672064777328</v>
      </c>
      <c r="L1004" s="19">
        <f>L1003/I1003*100</f>
        <v>8.9068825910931171</v>
      </c>
    </row>
    <row r="1005" spans="1:17" s="55" customFormat="1" ht="11.45" customHeight="1">
      <c r="A1005" s="190"/>
      <c r="B1005" s="193" t="s">
        <v>9</v>
      </c>
      <c r="C1005" s="20">
        <v>58</v>
      </c>
      <c r="D1005" s="20">
        <v>91</v>
      </c>
      <c r="E1005" s="20">
        <v>124</v>
      </c>
      <c r="F1005" s="20">
        <v>30</v>
      </c>
      <c r="G1005" s="20">
        <v>12</v>
      </c>
      <c r="H1005" s="20">
        <v>0</v>
      </c>
      <c r="I1005" s="21">
        <f t="shared" si="840"/>
        <v>315</v>
      </c>
      <c r="J1005" s="28">
        <f>C1005+D1005</f>
        <v>149</v>
      </c>
      <c r="K1005" s="23">
        <f>E1005</f>
        <v>124</v>
      </c>
      <c r="L1005" s="24">
        <f>SUM(F1005:G1005)</f>
        <v>42</v>
      </c>
    </row>
    <row r="1006" spans="1:17" s="55" customFormat="1" ht="11.45" customHeight="1">
      <c r="A1006" s="190"/>
      <c r="B1006" s="193"/>
      <c r="C1006" s="29">
        <f t="shared" ref="C1006" si="847">C1005/I1005*100</f>
        <v>18.412698412698415</v>
      </c>
      <c r="D1006" s="29">
        <f t="shared" ref="D1006" si="848">D1005/I1005*100</f>
        <v>28.888888888888886</v>
      </c>
      <c r="E1006" s="29">
        <f t="shared" ref="E1006" si="849">E1005/I1005*100</f>
        <v>39.365079365079367</v>
      </c>
      <c r="F1006" s="29">
        <f t="shared" ref="F1006" si="850">F1005/I1005*100</f>
        <v>9.5238095238095237</v>
      </c>
      <c r="G1006" s="29">
        <f t="shared" ref="G1006" si="851">G1005/I1005*100</f>
        <v>3.8095238095238098</v>
      </c>
      <c r="H1006" s="30">
        <f t="shared" ref="H1006" si="852">H1005/I1005*100</f>
        <v>0</v>
      </c>
      <c r="I1006" s="27">
        <f t="shared" si="840"/>
        <v>100</v>
      </c>
      <c r="J1006" s="38">
        <f>J1005/I1005*100</f>
        <v>47.301587301587297</v>
      </c>
      <c r="K1006" s="18">
        <f>K1005/I1005*100</f>
        <v>39.365079365079367</v>
      </c>
      <c r="L1006" s="19">
        <f>L1005/I1005*100</f>
        <v>13.333333333333334</v>
      </c>
    </row>
    <row r="1007" spans="1:17" s="55" customFormat="1" ht="11.45" customHeight="1">
      <c r="A1007" s="190"/>
      <c r="B1007" s="184" t="s">
        <v>10</v>
      </c>
      <c r="C1007" s="20">
        <v>48</v>
      </c>
      <c r="D1007" s="20">
        <v>94</v>
      </c>
      <c r="E1007" s="20">
        <v>164</v>
      </c>
      <c r="F1007" s="20">
        <v>49</v>
      </c>
      <c r="G1007" s="20">
        <v>11</v>
      </c>
      <c r="H1007" s="20">
        <v>1</v>
      </c>
      <c r="I1007" s="21">
        <f t="shared" si="840"/>
        <v>367</v>
      </c>
      <c r="J1007" s="28">
        <f>C1007+D1007</f>
        <v>142</v>
      </c>
      <c r="K1007" s="23">
        <f>E1007</f>
        <v>164</v>
      </c>
      <c r="L1007" s="24">
        <f>SUM(F1007:G1007)</f>
        <v>60</v>
      </c>
    </row>
    <row r="1008" spans="1:17" s="55" customFormat="1" ht="11.45" customHeight="1">
      <c r="A1008" s="190"/>
      <c r="B1008" s="185"/>
      <c r="C1008" s="29">
        <f t="shared" ref="C1008" si="853">C1007/I1007*100</f>
        <v>13.079019073569482</v>
      </c>
      <c r="D1008" s="29">
        <f t="shared" ref="D1008" si="854">D1007/I1007*100</f>
        <v>25.61307901907357</v>
      </c>
      <c r="E1008" s="29">
        <f t="shared" ref="E1008" si="855">E1007/I1007*100</f>
        <v>44.686648501362399</v>
      </c>
      <c r="F1008" s="29">
        <f t="shared" ref="F1008" si="856">F1007/I1007*100</f>
        <v>13.35149863760218</v>
      </c>
      <c r="G1008" s="29">
        <f t="shared" ref="G1008" si="857">G1007/I1007*100</f>
        <v>2.9972752043596729</v>
      </c>
      <c r="H1008" s="30">
        <f t="shared" ref="H1008" si="858">H1007/I1007*100</f>
        <v>0.27247956403269752</v>
      </c>
      <c r="I1008" s="27">
        <f t="shared" si="840"/>
        <v>99.999999999999986</v>
      </c>
      <c r="J1008" s="38">
        <f>J1007/I1007*100</f>
        <v>38.69209809264305</v>
      </c>
      <c r="K1008" s="18">
        <f>K1007/I1007*100</f>
        <v>44.686648501362399</v>
      </c>
      <c r="L1008" s="19">
        <f>L1007/I1007*100</f>
        <v>16.348773841961854</v>
      </c>
    </row>
    <row r="1009" spans="1:17" s="55" customFormat="1" ht="11.45" customHeight="1">
      <c r="A1009" s="190"/>
      <c r="B1009" s="193" t="s">
        <v>11</v>
      </c>
      <c r="C1009" s="20">
        <v>41</v>
      </c>
      <c r="D1009" s="20">
        <v>67</v>
      </c>
      <c r="E1009" s="20">
        <v>208</v>
      </c>
      <c r="F1009" s="20">
        <v>61</v>
      </c>
      <c r="G1009" s="20">
        <v>11</v>
      </c>
      <c r="H1009" s="20">
        <v>6</v>
      </c>
      <c r="I1009" s="21">
        <f t="shared" si="840"/>
        <v>394</v>
      </c>
      <c r="J1009" s="28">
        <f>C1009+D1009</f>
        <v>108</v>
      </c>
      <c r="K1009" s="23">
        <f>E1009</f>
        <v>208</v>
      </c>
      <c r="L1009" s="24">
        <f>SUM(F1009:G1009)</f>
        <v>72</v>
      </c>
    </row>
    <row r="1010" spans="1:17" s="55" customFormat="1" ht="11.45" customHeight="1">
      <c r="A1010" s="190"/>
      <c r="B1010" s="193"/>
      <c r="C1010" s="29">
        <f t="shared" ref="C1010" si="859">C1009/I1009*100</f>
        <v>10.406091370558377</v>
      </c>
      <c r="D1010" s="29">
        <f t="shared" ref="D1010" si="860">D1009/I1009*100</f>
        <v>17.00507614213198</v>
      </c>
      <c r="E1010" s="29">
        <f t="shared" ref="E1010" si="861">E1009/I1009*100</f>
        <v>52.791878172588838</v>
      </c>
      <c r="F1010" s="29">
        <f t="shared" ref="F1010" si="862">F1009/I1009*100</f>
        <v>15.482233502538071</v>
      </c>
      <c r="G1010" s="29">
        <f t="shared" ref="G1010" si="863">G1009/I1009*100</f>
        <v>2.7918781725888326</v>
      </c>
      <c r="H1010" s="30">
        <f t="shared" ref="H1010" si="864">H1009/I1009*100</f>
        <v>1.5228426395939088</v>
      </c>
      <c r="I1010" s="27">
        <f t="shared" si="840"/>
        <v>100</v>
      </c>
      <c r="J1010" s="38">
        <f>J1009/I1009*100</f>
        <v>27.411167512690355</v>
      </c>
      <c r="K1010" s="18">
        <f>K1009/I1009*100</f>
        <v>52.791878172588838</v>
      </c>
      <c r="L1010" s="19">
        <f>L1009/I1009*100</f>
        <v>18.274111675126903</v>
      </c>
    </row>
    <row r="1011" spans="1:17" s="55" customFormat="1" ht="11.45" customHeight="1">
      <c r="A1011" s="190"/>
      <c r="B1011" s="184" t="s">
        <v>12</v>
      </c>
      <c r="C1011" s="20">
        <v>47</v>
      </c>
      <c r="D1011" s="20">
        <v>90</v>
      </c>
      <c r="E1011" s="20">
        <v>275</v>
      </c>
      <c r="F1011" s="20">
        <v>119</v>
      </c>
      <c r="G1011" s="20">
        <v>36</v>
      </c>
      <c r="H1011" s="20">
        <v>15</v>
      </c>
      <c r="I1011" s="21">
        <f t="shared" si="840"/>
        <v>582</v>
      </c>
      <c r="J1011" s="28">
        <f>C1011+D1011</f>
        <v>137</v>
      </c>
      <c r="K1011" s="23">
        <f>E1011</f>
        <v>275</v>
      </c>
      <c r="L1011" s="24">
        <f>SUM(F1011:G1011)</f>
        <v>155</v>
      </c>
    </row>
    <row r="1012" spans="1:17" s="55" customFormat="1" ht="11.45" customHeight="1">
      <c r="A1012" s="190"/>
      <c r="B1012" s="185"/>
      <c r="C1012" s="29">
        <f t="shared" ref="C1012" si="865">C1011/I1011*100</f>
        <v>8.0756013745704465</v>
      </c>
      <c r="D1012" s="29">
        <f t="shared" ref="D1012" si="866">D1011/I1011*100</f>
        <v>15.463917525773196</v>
      </c>
      <c r="E1012" s="29">
        <f t="shared" ref="E1012" si="867">E1011/I1011*100</f>
        <v>47.250859106529205</v>
      </c>
      <c r="F1012" s="29">
        <f t="shared" ref="F1012" si="868">F1011/I1011*100</f>
        <v>20.446735395189002</v>
      </c>
      <c r="G1012" s="29">
        <f t="shared" ref="G1012" si="869">G1011/I1011*100</f>
        <v>6.1855670103092786</v>
      </c>
      <c r="H1012" s="30">
        <f t="shared" ref="H1012" si="870">H1011/I1011*100</f>
        <v>2.5773195876288657</v>
      </c>
      <c r="I1012" s="27">
        <f t="shared" si="840"/>
        <v>100</v>
      </c>
      <c r="J1012" s="38">
        <f>J1011/I1011*100</f>
        <v>23.539518900343641</v>
      </c>
      <c r="K1012" s="18">
        <f>K1011/I1011*100</f>
        <v>47.250859106529205</v>
      </c>
      <c r="L1012" s="19">
        <f>L1011/I1011*100</f>
        <v>26.632302405498283</v>
      </c>
    </row>
    <row r="1013" spans="1:17" s="55" customFormat="1" ht="11.45" customHeight="1">
      <c r="A1013" s="190"/>
      <c r="B1013" s="193" t="s">
        <v>24</v>
      </c>
      <c r="C1013" s="20">
        <v>1</v>
      </c>
      <c r="D1013" s="20">
        <v>1</v>
      </c>
      <c r="E1013" s="20">
        <v>3</v>
      </c>
      <c r="F1013" s="20">
        <v>2</v>
      </c>
      <c r="G1013" s="20">
        <v>0</v>
      </c>
      <c r="H1013" s="20">
        <v>22</v>
      </c>
      <c r="I1013" s="21">
        <f t="shared" si="840"/>
        <v>29</v>
      </c>
      <c r="J1013" s="28">
        <f>C1013+D1013</f>
        <v>2</v>
      </c>
      <c r="K1013" s="23">
        <f>E1013</f>
        <v>3</v>
      </c>
      <c r="L1013" s="24">
        <f>SUM(F1013:G1013)</f>
        <v>2</v>
      </c>
      <c r="O1013" s="147"/>
      <c r="P1013" s="147"/>
      <c r="Q1013" s="147"/>
    </row>
    <row r="1014" spans="1:17" s="55" customFormat="1" ht="11.45" customHeight="1" thickBot="1">
      <c r="A1014" s="191"/>
      <c r="B1014" s="194"/>
      <c r="C1014" s="50">
        <f t="shared" ref="C1014" si="871">C1013/I1013*100</f>
        <v>3.4482758620689653</v>
      </c>
      <c r="D1014" s="50">
        <f t="shared" ref="D1014" si="872">D1013/I1013*100</f>
        <v>3.4482758620689653</v>
      </c>
      <c r="E1014" s="50">
        <f t="shared" ref="E1014" si="873">E1013/I1013*100</f>
        <v>10.344827586206897</v>
      </c>
      <c r="F1014" s="50">
        <f t="shared" ref="F1014" si="874">F1013/I1013*100</f>
        <v>6.8965517241379306</v>
      </c>
      <c r="G1014" s="50">
        <f t="shared" ref="G1014" si="875">G1013/I1013*100</f>
        <v>0</v>
      </c>
      <c r="H1014" s="79">
        <f t="shared" ref="H1014" si="876">H1013/I1013*100</f>
        <v>75.862068965517238</v>
      </c>
      <c r="I1014" s="58">
        <f t="shared" si="840"/>
        <v>100</v>
      </c>
      <c r="J1014" s="57">
        <f>J1013/I1013*100</f>
        <v>6.8965517241379306</v>
      </c>
      <c r="K1014" s="35">
        <f>K1013/I1013*100</f>
        <v>10.344827586206897</v>
      </c>
      <c r="L1014" s="31">
        <f>L1013/I1013*100</f>
        <v>6.8965517241379306</v>
      </c>
      <c r="O1014" s="147"/>
      <c r="P1014" s="147"/>
      <c r="Q1014" s="147"/>
    </row>
    <row r="1015" spans="1:17" s="55" customFormat="1" ht="11.45" customHeight="1" thickBot="1">
      <c r="A1015" s="211" t="s">
        <v>53</v>
      </c>
      <c r="B1015" s="192" t="s">
        <v>23</v>
      </c>
      <c r="C1015" s="20">
        <v>21</v>
      </c>
      <c r="D1015" s="20">
        <v>47</v>
      </c>
      <c r="E1015" s="20">
        <v>111</v>
      </c>
      <c r="F1015" s="20">
        <v>29</v>
      </c>
      <c r="G1015" s="20">
        <v>6</v>
      </c>
      <c r="H1015" s="20">
        <v>2</v>
      </c>
      <c r="I1015" s="110">
        <f t="shared" si="840"/>
        <v>216</v>
      </c>
      <c r="J1015" s="9">
        <f>C1015+D1015</f>
        <v>68</v>
      </c>
      <c r="K1015" s="7">
        <f>E1015</f>
        <v>111</v>
      </c>
      <c r="L1015" s="10">
        <f>SUM(F1015:G1015)</f>
        <v>35</v>
      </c>
      <c r="O1015" s="147"/>
      <c r="P1015" s="147"/>
      <c r="Q1015" s="147"/>
    </row>
    <row r="1016" spans="1:17" s="55" customFormat="1" ht="11.45" customHeight="1" thickTop="1" thickBot="1">
      <c r="A1016" s="212"/>
      <c r="B1016" s="185"/>
      <c r="C1016" s="46">
        <f>C1015/I1015*100</f>
        <v>9.7222222222222232</v>
      </c>
      <c r="D1016" s="25">
        <f>D1015/I1015*100</f>
        <v>21.75925925925926</v>
      </c>
      <c r="E1016" s="25">
        <f>E1015/I1015*100</f>
        <v>51.388888888888886</v>
      </c>
      <c r="F1016" s="25">
        <f>F1015/I1015*100</f>
        <v>13.425925925925927</v>
      </c>
      <c r="G1016" s="25">
        <f>G1015/I1015*100</f>
        <v>2.7777777777777777</v>
      </c>
      <c r="H1016" s="26">
        <f>H1015/I1015*100</f>
        <v>0.92592592592592582</v>
      </c>
      <c r="I1016" s="27">
        <f t="shared" si="840"/>
        <v>99.999999999999986</v>
      </c>
      <c r="J1016" s="38">
        <f>J1015/I1015*100</f>
        <v>31.481481481481481</v>
      </c>
      <c r="K1016" s="18">
        <f>K1015/I1015*100</f>
        <v>51.388888888888886</v>
      </c>
      <c r="L1016" s="19">
        <f>L1015/I1015*100</f>
        <v>16.203703703703702</v>
      </c>
      <c r="O1016" s="147"/>
      <c r="P1016" s="147"/>
      <c r="Q1016" s="147"/>
    </row>
    <row r="1017" spans="1:17" s="55" customFormat="1" ht="11.45" customHeight="1" thickTop="1" thickBot="1">
      <c r="A1017" s="212"/>
      <c r="B1017" s="193" t="s">
        <v>3</v>
      </c>
      <c r="C1017" s="20">
        <v>25</v>
      </c>
      <c r="D1017" s="20">
        <v>29</v>
      </c>
      <c r="E1017" s="20">
        <v>69</v>
      </c>
      <c r="F1017" s="20">
        <v>19</v>
      </c>
      <c r="G1017" s="20">
        <v>1</v>
      </c>
      <c r="H1017" s="20">
        <v>0</v>
      </c>
      <c r="I1017" s="21">
        <f t="shared" si="840"/>
        <v>143</v>
      </c>
      <c r="J1017" s="28">
        <f>C1017+D1017</f>
        <v>54</v>
      </c>
      <c r="K1017" s="23">
        <f>E1017</f>
        <v>69</v>
      </c>
      <c r="L1017" s="24">
        <f>SUM(F1017:G1017)</f>
        <v>20</v>
      </c>
      <c r="O1017" s="147"/>
      <c r="P1017" s="147"/>
      <c r="Q1017" s="147"/>
    </row>
    <row r="1018" spans="1:17" s="55" customFormat="1" ht="11.45" customHeight="1" thickTop="1" thickBot="1">
      <c r="A1018" s="212"/>
      <c r="B1018" s="193"/>
      <c r="C1018" s="29">
        <f>C1017/I1017*100</f>
        <v>17.482517482517483</v>
      </c>
      <c r="D1018" s="29">
        <f>D1017/I1017*100</f>
        <v>20.27972027972028</v>
      </c>
      <c r="E1018" s="29">
        <f>E1017/I1017*100</f>
        <v>48.251748251748253</v>
      </c>
      <c r="F1018" s="29">
        <f>F1017/I1017*100</f>
        <v>13.286713286713287</v>
      </c>
      <c r="G1018" s="29">
        <f>G1017/I1017*100</f>
        <v>0.69930069930069927</v>
      </c>
      <c r="H1018" s="30">
        <f>H1017/I1017*100</f>
        <v>0</v>
      </c>
      <c r="I1018" s="27">
        <f t="shared" si="840"/>
        <v>100</v>
      </c>
      <c r="J1018" s="38">
        <f>J1017/I1017*100</f>
        <v>37.76223776223776</v>
      </c>
      <c r="K1018" s="18">
        <f>K1017/I1017*100</f>
        <v>48.251748251748253</v>
      </c>
      <c r="L1018" s="19">
        <f>L1017/I1017*100</f>
        <v>13.986013986013987</v>
      </c>
      <c r="O1018" s="147"/>
      <c r="P1018" s="147"/>
      <c r="Q1018" s="147"/>
    </row>
    <row r="1019" spans="1:17" s="55" customFormat="1" ht="11.45" customHeight="1" thickTop="1" thickBot="1">
      <c r="A1019" s="212"/>
      <c r="B1019" s="184" t="s">
        <v>13</v>
      </c>
      <c r="C1019" s="20">
        <v>168</v>
      </c>
      <c r="D1019" s="20">
        <v>276</v>
      </c>
      <c r="E1019" s="20">
        <v>356</v>
      </c>
      <c r="F1019" s="20">
        <v>87</v>
      </c>
      <c r="G1019" s="20">
        <v>16</v>
      </c>
      <c r="H1019" s="20">
        <v>0</v>
      </c>
      <c r="I1019" s="21">
        <f t="shared" si="840"/>
        <v>903</v>
      </c>
      <c r="J1019" s="28">
        <f>C1019+D1019</f>
        <v>444</v>
      </c>
      <c r="K1019" s="23">
        <f>E1019</f>
        <v>356</v>
      </c>
      <c r="L1019" s="24">
        <f>SUM(F1019:G1019)</f>
        <v>103</v>
      </c>
      <c r="O1019" s="147"/>
      <c r="P1019" s="147"/>
      <c r="Q1019" s="147"/>
    </row>
    <row r="1020" spans="1:17" s="55" customFormat="1" ht="11.45" customHeight="1" thickTop="1" thickBot="1">
      <c r="A1020" s="212"/>
      <c r="B1020" s="185"/>
      <c r="C1020" s="29">
        <f t="shared" ref="C1020" si="877">C1019/I1019*100</f>
        <v>18.604651162790699</v>
      </c>
      <c r="D1020" s="29">
        <f t="shared" ref="D1020" si="878">D1019/I1019*100</f>
        <v>30.564784053156146</v>
      </c>
      <c r="E1020" s="29">
        <f t="shared" ref="E1020" si="879">E1019/I1019*100</f>
        <v>39.424141749723148</v>
      </c>
      <c r="F1020" s="29">
        <f t="shared" ref="F1020" si="880">F1019/I1019*100</f>
        <v>9.6345514950166127</v>
      </c>
      <c r="G1020" s="29">
        <f t="shared" ref="G1020" si="881">G1019/I1019*100</f>
        <v>1.7718715393133997</v>
      </c>
      <c r="H1020" s="30">
        <f t="shared" ref="H1020" si="882">H1019/I1019*100</f>
        <v>0</v>
      </c>
      <c r="I1020" s="27">
        <f t="shared" si="840"/>
        <v>100</v>
      </c>
      <c r="J1020" s="38">
        <f>J1019/I1019*100</f>
        <v>49.169435215946841</v>
      </c>
      <c r="K1020" s="18">
        <f>K1019/I1019*100</f>
        <v>39.424141749723148</v>
      </c>
      <c r="L1020" s="19">
        <f>L1019/I1019*100</f>
        <v>11.406423034330011</v>
      </c>
      <c r="O1020" s="147"/>
      <c r="P1020" s="147"/>
      <c r="Q1020" s="147"/>
    </row>
    <row r="1021" spans="1:17" s="55" customFormat="1" ht="11.45" customHeight="1" thickTop="1" thickBot="1">
      <c r="A1021" s="212"/>
      <c r="B1021" s="193" t="s">
        <v>14</v>
      </c>
      <c r="C1021" s="20">
        <v>30</v>
      </c>
      <c r="D1021" s="20">
        <v>28</v>
      </c>
      <c r="E1021" s="20">
        <v>109</v>
      </c>
      <c r="F1021" s="20">
        <v>27</v>
      </c>
      <c r="G1021" s="20">
        <v>2</v>
      </c>
      <c r="H1021" s="20">
        <v>2</v>
      </c>
      <c r="I1021" s="21">
        <f t="shared" si="840"/>
        <v>198</v>
      </c>
      <c r="J1021" s="28">
        <f>C1021+D1021</f>
        <v>58</v>
      </c>
      <c r="K1021" s="23">
        <f>E1021</f>
        <v>109</v>
      </c>
      <c r="L1021" s="24">
        <f>SUM(F1021:G1021)</f>
        <v>29</v>
      </c>
      <c r="O1021" s="147"/>
      <c r="P1021" s="147"/>
      <c r="Q1021" s="147"/>
    </row>
    <row r="1022" spans="1:17" s="55" customFormat="1" ht="11.45" customHeight="1" thickTop="1" thickBot="1">
      <c r="A1022" s="212"/>
      <c r="B1022" s="193"/>
      <c r="C1022" s="29">
        <f t="shared" ref="C1022" si="883">C1021/I1021*100</f>
        <v>15.151515151515152</v>
      </c>
      <c r="D1022" s="29">
        <f t="shared" ref="D1022" si="884">D1021/I1021*100</f>
        <v>14.14141414141414</v>
      </c>
      <c r="E1022" s="29">
        <f t="shared" ref="E1022" si="885">E1021/I1021*100</f>
        <v>55.050505050505052</v>
      </c>
      <c r="F1022" s="29">
        <f t="shared" ref="F1022" si="886">F1021/I1021*100</f>
        <v>13.636363636363635</v>
      </c>
      <c r="G1022" s="29">
        <f t="shared" ref="G1022" si="887">G1021/I1021*100</f>
        <v>1.0101010101010102</v>
      </c>
      <c r="H1022" s="30">
        <f t="shared" ref="H1022" si="888">H1021/I1021*100</f>
        <v>1.0101010101010102</v>
      </c>
      <c r="I1022" s="27">
        <f t="shared" si="840"/>
        <v>100.00000000000001</v>
      </c>
      <c r="J1022" s="38">
        <f>J1021/I1021*100</f>
        <v>29.292929292929294</v>
      </c>
      <c r="K1022" s="18">
        <f>K1021/I1021*100</f>
        <v>55.050505050505052</v>
      </c>
      <c r="L1022" s="19">
        <f>L1021/I1021*100</f>
        <v>14.646464646464647</v>
      </c>
      <c r="O1022" s="147"/>
      <c r="P1022" s="147"/>
      <c r="Q1022" s="147"/>
    </row>
    <row r="1023" spans="1:17" s="55" customFormat="1" ht="11.45" customHeight="1" thickTop="1" thickBot="1">
      <c r="A1023" s="212"/>
      <c r="B1023" s="184" t="s">
        <v>25</v>
      </c>
      <c r="C1023" s="20">
        <v>49</v>
      </c>
      <c r="D1023" s="20">
        <v>24</v>
      </c>
      <c r="E1023" s="20">
        <v>16</v>
      </c>
      <c r="F1023" s="20">
        <v>4</v>
      </c>
      <c r="G1023" s="20">
        <v>0</v>
      </c>
      <c r="H1023" s="20">
        <v>0</v>
      </c>
      <c r="I1023" s="21">
        <f t="shared" si="840"/>
        <v>93</v>
      </c>
      <c r="J1023" s="28">
        <f>C1023+D1023</f>
        <v>73</v>
      </c>
      <c r="K1023" s="23">
        <f>E1023</f>
        <v>16</v>
      </c>
      <c r="L1023" s="24">
        <f>SUM(F1023:G1023)</f>
        <v>4</v>
      </c>
      <c r="O1023" s="147"/>
      <c r="P1023" s="147"/>
      <c r="Q1023" s="147"/>
    </row>
    <row r="1024" spans="1:17" s="55" customFormat="1" ht="11.45" customHeight="1" thickTop="1" thickBot="1">
      <c r="A1024" s="212"/>
      <c r="B1024" s="185"/>
      <c r="C1024" s="29">
        <f t="shared" ref="C1024" si="889">C1023/I1023*100</f>
        <v>52.688172043010752</v>
      </c>
      <c r="D1024" s="29">
        <f t="shared" ref="D1024" si="890">D1023/I1023*100</f>
        <v>25.806451612903224</v>
      </c>
      <c r="E1024" s="29">
        <f t="shared" ref="E1024" si="891">E1023/I1023*100</f>
        <v>17.20430107526882</v>
      </c>
      <c r="F1024" s="29">
        <f t="shared" ref="F1024" si="892">F1023/I1023*100</f>
        <v>4.3010752688172049</v>
      </c>
      <c r="G1024" s="29">
        <f t="shared" ref="G1024" si="893">G1023/I1023*100</f>
        <v>0</v>
      </c>
      <c r="H1024" s="30">
        <f t="shared" ref="H1024" si="894">H1023/I1023*100</f>
        <v>0</v>
      </c>
      <c r="I1024" s="27">
        <f t="shared" si="840"/>
        <v>100</v>
      </c>
      <c r="J1024" s="38">
        <f>J1023/I1023*100</f>
        <v>78.494623655913969</v>
      </c>
      <c r="K1024" s="18">
        <f>K1023/I1023*100</f>
        <v>17.20430107526882</v>
      </c>
      <c r="L1024" s="19">
        <f>L1023/I1023*100</f>
        <v>4.3010752688172049</v>
      </c>
      <c r="O1024" s="148"/>
      <c r="P1024" s="148"/>
      <c r="Q1024" s="148"/>
    </row>
    <row r="1025" spans="1:20" s="1" customFormat="1" ht="11.45" customHeight="1" thickTop="1" thickBot="1">
      <c r="A1025" s="212"/>
      <c r="B1025" s="193" t="s">
        <v>26</v>
      </c>
      <c r="C1025" s="20">
        <v>41</v>
      </c>
      <c r="D1025" s="20">
        <v>72</v>
      </c>
      <c r="E1025" s="20">
        <v>219</v>
      </c>
      <c r="F1025" s="20">
        <v>105</v>
      </c>
      <c r="G1025" s="20">
        <v>48</v>
      </c>
      <c r="H1025" s="20">
        <v>13</v>
      </c>
      <c r="I1025" s="21">
        <f t="shared" si="840"/>
        <v>498</v>
      </c>
      <c r="J1025" s="28">
        <f>C1025+D1025</f>
        <v>113</v>
      </c>
      <c r="K1025" s="23">
        <f>E1025</f>
        <v>219</v>
      </c>
      <c r="L1025" s="24">
        <f>SUM(F1025:G1025)</f>
        <v>153</v>
      </c>
      <c r="N1025" s="55"/>
      <c r="O1025" s="148"/>
      <c r="P1025" s="148"/>
      <c r="Q1025" s="148"/>
      <c r="R1025" s="55"/>
      <c r="S1025" s="55"/>
      <c r="T1025" s="55"/>
    </row>
    <row r="1026" spans="1:20" s="1" customFormat="1" ht="11.45" customHeight="1" thickTop="1" thickBot="1">
      <c r="A1026" s="212"/>
      <c r="B1026" s="193"/>
      <c r="C1026" s="29">
        <f t="shared" ref="C1026" si="895">C1025/I1025*100</f>
        <v>8.2329317269076299</v>
      </c>
      <c r="D1026" s="29">
        <f t="shared" ref="D1026" si="896">D1025/I1025*100</f>
        <v>14.457831325301203</v>
      </c>
      <c r="E1026" s="29">
        <f t="shared" ref="E1026" si="897">E1025/I1025*100</f>
        <v>43.975903614457827</v>
      </c>
      <c r="F1026" s="29">
        <f t="shared" ref="F1026" si="898">F1025/I1025*100</f>
        <v>21.084337349397593</v>
      </c>
      <c r="G1026" s="29">
        <f t="shared" ref="G1026" si="899">G1025/I1025*100</f>
        <v>9.6385542168674707</v>
      </c>
      <c r="H1026" s="30">
        <f t="shared" ref="H1026" si="900">H1025/I1025*100</f>
        <v>2.6104417670682731</v>
      </c>
      <c r="I1026" s="27">
        <f t="shared" si="840"/>
        <v>100</v>
      </c>
      <c r="J1026" s="38">
        <f>J1025/I1025*100</f>
        <v>22.690763052208833</v>
      </c>
      <c r="K1026" s="18">
        <f>K1025/I1025*100</f>
        <v>43.975903614457827</v>
      </c>
      <c r="L1026" s="19">
        <f>L1025/I1025*100</f>
        <v>30.722891566265059</v>
      </c>
      <c r="N1026" s="55"/>
      <c r="O1026" s="148"/>
      <c r="P1026" s="148"/>
      <c r="Q1026" s="148"/>
      <c r="R1026" s="55"/>
      <c r="S1026" s="55"/>
      <c r="T1026" s="55"/>
    </row>
    <row r="1027" spans="1:20" s="1" customFormat="1" ht="11.45" customHeight="1" thickTop="1" thickBot="1">
      <c r="A1027" s="212"/>
      <c r="B1027" s="184" t="s">
        <v>0</v>
      </c>
      <c r="C1027" s="20">
        <v>10</v>
      </c>
      <c r="D1027" s="20">
        <v>16</v>
      </c>
      <c r="E1027" s="20">
        <v>36</v>
      </c>
      <c r="F1027" s="20">
        <v>10</v>
      </c>
      <c r="G1027" s="20">
        <v>8</v>
      </c>
      <c r="H1027" s="20">
        <v>3</v>
      </c>
      <c r="I1027" s="21">
        <f t="shared" si="840"/>
        <v>83</v>
      </c>
      <c r="J1027" s="28">
        <f>C1027+D1027</f>
        <v>26</v>
      </c>
      <c r="K1027" s="23">
        <f>E1027</f>
        <v>36</v>
      </c>
      <c r="L1027" s="24">
        <f>SUM(F1027:G1027)</f>
        <v>18</v>
      </c>
      <c r="O1027" s="148"/>
      <c r="P1027" s="148"/>
      <c r="Q1027" s="148"/>
    </row>
    <row r="1028" spans="1:20" s="1" customFormat="1" ht="11.45" customHeight="1" thickTop="1" thickBot="1">
      <c r="A1028" s="212"/>
      <c r="B1028" s="185"/>
      <c r="C1028" s="29">
        <f t="shared" ref="C1028" si="901">C1027/I1027*100</f>
        <v>12.048192771084338</v>
      </c>
      <c r="D1028" s="29">
        <f t="shared" ref="D1028" si="902">D1027/I1027*100</f>
        <v>19.277108433734941</v>
      </c>
      <c r="E1028" s="29">
        <f t="shared" ref="E1028" si="903">E1027/I1027*100</f>
        <v>43.373493975903614</v>
      </c>
      <c r="F1028" s="29">
        <f t="shared" ref="F1028" si="904">F1027/I1027*100</f>
        <v>12.048192771084338</v>
      </c>
      <c r="G1028" s="29">
        <f t="shared" ref="G1028" si="905">G1027/I1027*100</f>
        <v>9.6385542168674707</v>
      </c>
      <c r="H1028" s="30">
        <f t="shared" ref="H1028" si="906">H1027/I1027*100</f>
        <v>3.6144578313253009</v>
      </c>
      <c r="I1028" s="27">
        <f t="shared" si="840"/>
        <v>100</v>
      </c>
      <c r="J1028" s="38">
        <f>J1027/I1027*100</f>
        <v>31.325301204819279</v>
      </c>
      <c r="K1028" s="18">
        <f>K1027/I1027*100</f>
        <v>43.373493975903614</v>
      </c>
      <c r="L1028" s="19">
        <f>L1027/I1027*100</f>
        <v>21.686746987951807</v>
      </c>
      <c r="O1028" s="148"/>
      <c r="P1028" s="148"/>
      <c r="Q1028" s="148"/>
    </row>
    <row r="1029" spans="1:20" s="1" customFormat="1" ht="11.45" customHeight="1" thickTop="1" thickBot="1">
      <c r="A1029" s="212"/>
      <c r="B1029" s="193" t="s">
        <v>24</v>
      </c>
      <c r="C1029" s="20">
        <v>3</v>
      </c>
      <c r="D1029" s="20">
        <v>2</v>
      </c>
      <c r="E1029" s="20">
        <v>12</v>
      </c>
      <c r="F1029" s="20">
        <v>7</v>
      </c>
      <c r="G1029" s="20">
        <v>1</v>
      </c>
      <c r="H1029" s="20">
        <v>24</v>
      </c>
      <c r="I1029" s="21">
        <f t="shared" si="840"/>
        <v>49</v>
      </c>
      <c r="J1029" s="28">
        <f>C1029+D1029</f>
        <v>5</v>
      </c>
      <c r="K1029" s="23">
        <f>E1029</f>
        <v>12</v>
      </c>
      <c r="L1029" s="24">
        <f>SUM(F1029:G1029)</f>
        <v>8</v>
      </c>
      <c r="O1029" s="148"/>
      <c r="P1029" s="148"/>
      <c r="Q1029" s="148"/>
    </row>
    <row r="1030" spans="1:20" s="1" customFormat="1" ht="11.45" customHeight="1" thickTop="1" thickBot="1">
      <c r="A1030" s="213"/>
      <c r="B1030" s="194"/>
      <c r="C1030" s="50">
        <f t="shared" ref="C1030" si="907">C1029/I1029*100</f>
        <v>6.1224489795918364</v>
      </c>
      <c r="D1030" s="50">
        <f t="shared" ref="D1030" si="908">D1029/I1029*100</f>
        <v>4.0816326530612246</v>
      </c>
      <c r="E1030" s="50">
        <f t="shared" ref="E1030" si="909">E1029/I1029*100</f>
        <v>24.489795918367346</v>
      </c>
      <c r="F1030" s="50">
        <f t="shared" ref="F1030" si="910">F1029/I1029*100</f>
        <v>14.285714285714285</v>
      </c>
      <c r="G1030" s="50">
        <f t="shared" ref="G1030" si="911">G1029/I1029*100</f>
        <v>2.0408163265306123</v>
      </c>
      <c r="H1030" s="79">
        <f t="shared" ref="H1030" si="912">H1029/I1029*100</f>
        <v>48.979591836734691</v>
      </c>
      <c r="I1030" s="58">
        <f t="shared" si="840"/>
        <v>100</v>
      </c>
      <c r="J1030" s="57">
        <f>J1029/I1029*100</f>
        <v>10.204081632653061</v>
      </c>
      <c r="K1030" s="35">
        <f>K1029/I1029*100</f>
        <v>24.489795918367346</v>
      </c>
      <c r="L1030" s="31">
        <f>L1029/I1029*100</f>
        <v>16.326530612244898</v>
      </c>
      <c r="O1030" s="148"/>
      <c r="P1030" s="148"/>
      <c r="Q1030" s="148"/>
    </row>
    <row r="1031" spans="1:20" s="1" customFormat="1" ht="11.45" customHeight="1">
      <c r="A1031" s="189" t="s">
        <v>21</v>
      </c>
      <c r="B1031" s="192" t="s">
        <v>27</v>
      </c>
      <c r="C1031" s="20">
        <v>34</v>
      </c>
      <c r="D1031" s="20">
        <v>67</v>
      </c>
      <c r="E1031" s="20">
        <v>128</v>
      </c>
      <c r="F1031" s="20">
        <v>49</v>
      </c>
      <c r="G1031" s="20">
        <v>14</v>
      </c>
      <c r="H1031" s="20">
        <v>4</v>
      </c>
      <c r="I1031" s="8">
        <f t="shared" si="840"/>
        <v>296</v>
      </c>
      <c r="J1031" s="9">
        <f>C1031+D1031</f>
        <v>101</v>
      </c>
      <c r="K1031" s="7">
        <f>E1031</f>
        <v>128</v>
      </c>
      <c r="L1031" s="10">
        <f>SUM(F1031:G1031)</f>
        <v>63</v>
      </c>
      <c r="O1031" s="148"/>
      <c r="P1031" s="148"/>
      <c r="Q1031" s="148"/>
    </row>
    <row r="1032" spans="1:20" s="1" customFormat="1" ht="11.45" customHeight="1">
      <c r="A1032" s="190"/>
      <c r="B1032" s="185"/>
      <c r="C1032" s="46">
        <f>C1031/I1031*100</f>
        <v>11.486486486486488</v>
      </c>
      <c r="D1032" s="25">
        <f>D1031/I1031*100</f>
        <v>22.635135135135133</v>
      </c>
      <c r="E1032" s="25">
        <f>E1031/I1031*100</f>
        <v>43.243243243243242</v>
      </c>
      <c r="F1032" s="25">
        <f>F1031/I1031*100</f>
        <v>16.554054054054053</v>
      </c>
      <c r="G1032" s="25">
        <f>G1031/I1031*100</f>
        <v>4.7297297297297298</v>
      </c>
      <c r="H1032" s="26">
        <f>H1031/I1031*100</f>
        <v>1.3513513513513513</v>
      </c>
      <c r="I1032" s="27">
        <f t="shared" si="840"/>
        <v>100</v>
      </c>
      <c r="J1032" s="38">
        <f>J1031/I1031*100</f>
        <v>34.121621621621621</v>
      </c>
      <c r="K1032" s="18">
        <f>K1031/I1031*100</f>
        <v>43.243243243243242</v>
      </c>
      <c r="L1032" s="19">
        <f>L1031/I1031*100</f>
        <v>21.283783783783782</v>
      </c>
      <c r="O1032" s="6"/>
      <c r="P1032" s="6"/>
      <c r="Q1032" s="6"/>
    </row>
    <row r="1033" spans="1:20" s="1" customFormat="1" ht="11.45" customHeight="1">
      <c r="A1033" s="190"/>
      <c r="B1033" s="193" t="s">
        <v>28</v>
      </c>
      <c r="C1033" s="20">
        <v>46</v>
      </c>
      <c r="D1033" s="20">
        <v>75</v>
      </c>
      <c r="E1033" s="20">
        <v>149</v>
      </c>
      <c r="F1033" s="20">
        <v>56</v>
      </c>
      <c r="G1033" s="20">
        <v>12</v>
      </c>
      <c r="H1033" s="20">
        <v>4</v>
      </c>
      <c r="I1033" s="21">
        <f t="shared" si="840"/>
        <v>342</v>
      </c>
      <c r="J1033" s="28">
        <f>C1033+D1033</f>
        <v>121</v>
      </c>
      <c r="K1033" s="23">
        <f>E1033</f>
        <v>149</v>
      </c>
      <c r="L1033" s="24">
        <f>SUM(F1033:G1033)</f>
        <v>68</v>
      </c>
      <c r="O1033" s="147"/>
      <c r="P1033" s="147"/>
      <c r="Q1033" s="147"/>
    </row>
    <row r="1034" spans="1:20" s="1" customFormat="1" ht="11.45" customHeight="1">
      <c r="A1034" s="190"/>
      <c r="B1034" s="193"/>
      <c r="C1034" s="29">
        <f>C1033/I1033*100</f>
        <v>13.450292397660817</v>
      </c>
      <c r="D1034" s="29">
        <f>D1033/I1033*100</f>
        <v>21.929824561403507</v>
      </c>
      <c r="E1034" s="29">
        <f>E1033/I1033*100</f>
        <v>43.567251461988306</v>
      </c>
      <c r="F1034" s="29">
        <f>F1033/I1033*100</f>
        <v>16.374269005847953</v>
      </c>
      <c r="G1034" s="29">
        <f>G1033/I1033*100</f>
        <v>3.5087719298245612</v>
      </c>
      <c r="H1034" s="30">
        <f>H1033/I1033*100</f>
        <v>1.1695906432748537</v>
      </c>
      <c r="I1034" s="27">
        <f t="shared" si="840"/>
        <v>100</v>
      </c>
      <c r="J1034" s="38">
        <f>J1033/I1033*100</f>
        <v>35.380116959064331</v>
      </c>
      <c r="K1034" s="18">
        <f>K1033/I1033*100</f>
        <v>43.567251461988306</v>
      </c>
      <c r="L1034" s="19">
        <f>L1033/I1033*100</f>
        <v>19.883040935672515</v>
      </c>
      <c r="O1034" s="147"/>
      <c r="P1034" s="147"/>
      <c r="Q1034" s="147"/>
    </row>
    <row r="1035" spans="1:20" s="1" customFormat="1" ht="11.45" customHeight="1">
      <c r="A1035" s="190"/>
      <c r="B1035" s="184" t="s">
        <v>29</v>
      </c>
      <c r="C1035" s="20">
        <v>165</v>
      </c>
      <c r="D1035" s="20">
        <v>213</v>
      </c>
      <c r="E1035" s="20">
        <v>410</v>
      </c>
      <c r="F1035" s="20">
        <v>122</v>
      </c>
      <c r="G1035" s="20">
        <v>31</v>
      </c>
      <c r="H1035" s="20">
        <v>6</v>
      </c>
      <c r="I1035" s="21">
        <f t="shared" si="840"/>
        <v>947</v>
      </c>
      <c r="J1035" s="28">
        <f>C1035+D1035</f>
        <v>378</v>
      </c>
      <c r="K1035" s="23">
        <f>E1035</f>
        <v>410</v>
      </c>
      <c r="L1035" s="24">
        <f>SUM(F1035:G1035)</f>
        <v>153</v>
      </c>
      <c r="O1035" s="147"/>
      <c r="P1035" s="147"/>
      <c r="Q1035" s="147"/>
    </row>
    <row r="1036" spans="1:20" s="1" customFormat="1" ht="11.45" customHeight="1">
      <c r="A1036" s="190"/>
      <c r="B1036" s="185"/>
      <c r="C1036" s="29">
        <f t="shared" ref="C1036" si="913">C1035/I1035*100</f>
        <v>17.423442449841605</v>
      </c>
      <c r="D1036" s="29">
        <f t="shared" ref="D1036" si="914">D1035/I1035*100</f>
        <v>22.49208025343189</v>
      </c>
      <c r="E1036" s="29">
        <f t="shared" ref="E1036" si="915">E1035/I1035*100</f>
        <v>43.294614572333685</v>
      </c>
      <c r="F1036" s="29">
        <f t="shared" ref="F1036" si="916">F1035/I1035*100</f>
        <v>12.882787750791975</v>
      </c>
      <c r="G1036" s="29">
        <f t="shared" ref="G1036" si="917">G1035/I1035*100</f>
        <v>3.2734952481520594</v>
      </c>
      <c r="H1036" s="30">
        <f t="shared" ref="H1036" si="918">H1035/I1035*100</f>
        <v>0.63357972544878571</v>
      </c>
      <c r="I1036" s="27">
        <f t="shared" si="840"/>
        <v>100</v>
      </c>
      <c r="J1036" s="38">
        <f>J1035/I1035*100</f>
        <v>39.915522703273496</v>
      </c>
      <c r="K1036" s="18">
        <f>K1035/I1035*100</f>
        <v>43.294614572333685</v>
      </c>
      <c r="L1036" s="19">
        <f>L1035/I1035*100</f>
        <v>16.156282998944032</v>
      </c>
      <c r="O1036" s="147"/>
      <c r="P1036" s="147"/>
      <c r="Q1036" s="147"/>
    </row>
    <row r="1037" spans="1:20" s="1" customFormat="1" ht="11.45" customHeight="1">
      <c r="A1037" s="190"/>
      <c r="B1037" s="193" t="s">
        <v>30</v>
      </c>
      <c r="C1037" s="20">
        <v>73</v>
      </c>
      <c r="D1037" s="20">
        <v>106</v>
      </c>
      <c r="E1037" s="20">
        <v>175</v>
      </c>
      <c r="F1037" s="20">
        <v>38</v>
      </c>
      <c r="G1037" s="20">
        <v>12</v>
      </c>
      <c r="H1037" s="20">
        <v>6</v>
      </c>
      <c r="I1037" s="21">
        <f t="shared" si="840"/>
        <v>410</v>
      </c>
      <c r="J1037" s="28">
        <f>C1037+D1037</f>
        <v>179</v>
      </c>
      <c r="K1037" s="23">
        <f>E1037</f>
        <v>175</v>
      </c>
      <c r="L1037" s="24">
        <f>SUM(F1037:G1037)</f>
        <v>50</v>
      </c>
      <c r="O1037" s="147"/>
      <c r="P1037" s="147"/>
      <c r="Q1037" s="147"/>
    </row>
    <row r="1038" spans="1:20" s="1" customFormat="1" ht="11.45" customHeight="1">
      <c r="A1038" s="190"/>
      <c r="B1038" s="193"/>
      <c r="C1038" s="29">
        <f t="shared" ref="C1038" si="919">C1037/I1037*100</f>
        <v>17.804878048780488</v>
      </c>
      <c r="D1038" s="29">
        <f t="shared" ref="D1038" si="920">D1037/I1037*100</f>
        <v>25.853658536585368</v>
      </c>
      <c r="E1038" s="29">
        <f t="shared" ref="E1038" si="921">E1037/I1037*100</f>
        <v>42.68292682926829</v>
      </c>
      <c r="F1038" s="29">
        <f t="shared" ref="F1038" si="922">F1037/I1037*100</f>
        <v>9.2682926829268286</v>
      </c>
      <c r="G1038" s="29">
        <f t="shared" ref="G1038" si="923">G1037/I1037*100</f>
        <v>2.9268292682926833</v>
      </c>
      <c r="H1038" s="30">
        <f t="shared" ref="H1038" si="924">H1037/I1037*100</f>
        <v>1.4634146341463417</v>
      </c>
      <c r="I1038" s="27">
        <f t="shared" si="840"/>
        <v>100</v>
      </c>
      <c r="J1038" s="38">
        <f>J1037/I1037*100</f>
        <v>43.658536585365852</v>
      </c>
      <c r="K1038" s="18">
        <f>K1037/I1037*100</f>
        <v>42.68292682926829</v>
      </c>
      <c r="L1038" s="19">
        <f>L1037/I1037*100</f>
        <v>12.195121951219512</v>
      </c>
      <c r="O1038" s="147"/>
      <c r="P1038" s="147"/>
      <c r="Q1038" s="147"/>
    </row>
    <row r="1039" spans="1:20" s="1" customFormat="1" ht="11.45" customHeight="1">
      <c r="A1039" s="190"/>
      <c r="B1039" s="184" t="s">
        <v>42</v>
      </c>
      <c r="C1039" s="20">
        <v>25</v>
      </c>
      <c r="D1039" s="20">
        <v>31</v>
      </c>
      <c r="E1039" s="20">
        <v>51</v>
      </c>
      <c r="F1039" s="20">
        <v>14</v>
      </c>
      <c r="G1039" s="20">
        <v>9</v>
      </c>
      <c r="H1039" s="20">
        <v>0</v>
      </c>
      <c r="I1039" s="21">
        <f t="shared" si="840"/>
        <v>130</v>
      </c>
      <c r="J1039" s="28">
        <f>C1039+D1039</f>
        <v>56</v>
      </c>
      <c r="K1039" s="23">
        <f>E1039</f>
        <v>51</v>
      </c>
      <c r="L1039" s="24">
        <f>SUM(F1039:G1039)</f>
        <v>23</v>
      </c>
      <c r="O1039" s="147"/>
      <c r="P1039" s="147"/>
      <c r="Q1039" s="147"/>
    </row>
    <row r="1040" spans="1:20" s="1" customFormat="1" ht="11.45" customHeight="1">
      <c r="A1040" s="190"/>
      <c r="B1040" s="185"/>
      <c r="C1040" s="29">
        <f t="shared" ref="C1040" si="925">C1039/I1039*100</f>
        <v>19.230769230769234</v>
      </c>
      <c r="D1040" s="29">
        <f t="shared" ref="D1040" si="926">D1039/I1039*100</f>
        <v>23.846153846153847</v>
      </c>
      <c r="E1040" s="29">
        <f t="shared" ref="E1040" si="927">E1039/I1039*100</f>
        <v>39.230769230769234</v>
      </c>
      <c r="F1040" s="29">
        <f t="shared" ref="F1040" si="928">F1039/I1039*100</f>
        <v>10.76923076923077</v>
      </c>
      <c r="G1040" s="29">
        <f t="shared" ref="G1040" si="929">G1039/I1039*100</f>
        <v>6.9230769230769234</v>
      </c>
      <c r="H1040" s="30">
        <f t="shared" ref="H1040" si="930">H1039/I1039*100</f>
        <v>0</v>
      </c>
      <c r="I1040" s="27">
        <f t="shared" si="840"/>
        <v>100.00000000000001</v>
      </c>
      <c r="J1040" s="38">
        <f>J1039/I1039*100</f>
        <v>43.07692307692308</v>
      </c>
      <c r="K1040" s="18">
        <f>K1039/I1039*100</f>
        <v>39.230769230769234</v>
      </c>
      <c r="L1040" s="19">
        <f>L1039/I1039*100</f>
        <v>17.692307692307693</v>
      </c>
      <c r="O1040" s="147"/>
      <c r="P1040" s="147"/>
      <c r="Q1040" s="147"/>
    </row>
    <row r="1041" spans="1:18" s="1" customFormat="1" ht="11.45" customHeight="1">
      <c r="A1041" s="190"/>
      <c r="B1041" s="193" t="s">
        <v>24</v>
      </c>
      <c r="C1041" s="20">
        <v>4</v>
      </c>
      <c r="D1041" s="20">
        <v>2</v>
      </c>
      <c r="E1041" s="20">
        <v>15</v>
      </c>
      <c r="F1041" s="20">
        <v>9</v>
      </c>
      <c r="G1041" s="20">
        <v>4</v>
      </c>
      <c r="H1041" s="20">
        <v>24</v>
      </c>
      <c r="I1041" s="21">
        <f t="shared" si="840"/>
        <v>58</v>
      </c>
      <c r="J1041" s="22">
        <f>C1041+D1041</f>
        <v>6</v>
      </c>
      <c r="K1041" s="23">
        <f>E1041</f>
        <v>15</v>
      </c>
      <c r="L1041" s="24">
        <f>SUM(F1041:G1041)</f>
        <v>13</v>
      </c>
      <c r="O1041" s="147"/>
      <c r="P1041" s="147"/>
      <c r="Q1041" s="147"/>
    </row>
    <row r="1042" spans="1:18" s="1" customFormat="1" ht="11.45" customHeight="1" thickBot="1">
      <c r="A1042" s="191"/>
      <c r="B1042" s="194"/>
      <c r="C1042" s="33">
        <f>C1041/I1041*100</f>
        <v>6.8965517241379306</v>
      </c>
      <c r="D1042" s="33">
        <f>D1041/I1041*100</f>
        <v>3.4482758620689653</v>
      </c>
      <c r="E1042" s="33">
        <f>E1041/I1041*100</f>
        <v>25.862068965517242</v>
      </c>
      <c r="F1042" s="33">
        <f>F1041/I1041*100</f>
        <v>15.517241379310345</v>
      </c>
      <c r="G1042" s="33">
        <f>G1041/I1041*100</f>
        <v>6.8965517241379306</v>
      </c>
      <c r="H1042" s="34">
        <f>H1041/I1041*100</f>
        <v>41.379310344827587</v>
      </c>
      <c r="I1042" s="58">
        <f t="shared" si="840"/>
        <v>100</v>
      </c>
      <c r="J1042" s="14">
        <f>J1041/I1041*100</f>
        <v>10.344827586206897</v>
      </c>
      <c r="K1042" s="15">
        <f>K1041/I1041*100</f>
        <v>25.862068965517242</v>
      </c>
      <c r="L1042" s="16">
        <f>L1041/I1041*100</f>
        <v>22.413793103448278</v>
      </c>
      <c r="O1042" s="147"/>
      <c r="P1042" s="147"/>
      <c r="Q1042" s="147"/>
    </row>
    <row r="1043" spans="1:18" s="54" customFormat="1" ht="11.25" customHeight="1">
      <c r="A1043" s="40"/>
      <c r="B1043" s="41"/>
      <c r="C1043" s="53"/>
      <c r="D1043" s="53"/>
      <c r="E1043" s="53"/>
      <c r="F1043" s="53"/>
      <c r="G1043" s="53"/>
      <c r="H1043" s="53"/>
      <c r="I1043" s="53"/>
      <c r="J1043" s="53"/>
      <c r="K1043" s="53"/>
      <c r="L1043" s="53"/>
      <c r="M1043" s="166"/>
      <c r="N1043" s="166"/>
      <c r="O1043" s="147"/>
      <c r="P1043" s="147"/>
      <c r="Q1043" s="147"/>
      <c r="R1043" s="166"/>
    </row>
    <row r="1044" spans="1:18" s="54" customFormat="1" ht="11.25" customHeight="1">
      <c r="A1044" s="40"/>
      <c r="B1044" s="41"/>
      <c r="C1044" s="53"/>
      <c r="D1044" s="53"/>
      <c r="E1044" s="53"/>
      <c r="F1044" s="53"/>
      <c r="G1044" s="53"/>
      <c r="H1044" s="53"/>
      <c r="I1044" s="53"/>
      <c r="J1044" s="53"/>
      <c r="K1044" s="53"/>
      <c r="L1044" s="53"/>
      <c r="M1044" s="166"/>
      <c r="N1044" s="166"/>
      <c r="O1044" s="147"/>
      <c r="P1044" s="147"/>
      <c r="Q1044" s="147"/>
      <c r="R1044" s="166"/>
    </row>
    <row r="1045" spans="1:18" s="3" customFormat="1" ht="30" customHeight="1" thickBot="1">
      <c r="A1045" s="177" t="s">
        <v>176</v>
      </c>
      <c r="B1045" s="177"/>
      <c r="C1045" s="177"/>
      <c r="D1045" s="177"/>
      <c r="E1045" s="177"/>
      <c r="F1045" s="177"/>
      <c r="G1045" s="177"/>
      <c r="H1045" s="177"/>
      <c r="I1045" s="177"/>
      <c r="J1045" s="177"/>
      <c r="K1045" s="177"/>
      <c r="L1045" s="177"/>
      <c r="M1045" s="1"/>
      <c r="N1045" s="1"/>
      <c r="O1045" s="147"/>
      <c r="P1045" s="147"/>
      <c r="Q1045" s="147"/>
      <c r="R1045" s="1"/>
    </row>
    <row r="1046" spans="1:18" s="1" customFormat="1" ht="10.15" customHeight="1">
      <c r="A1046" s="203"/>
      <c r="B1046" s="204"/>
      <c r="C1046" s="99">
        <v>1</v>
      </c>
      <c r="D1046" s="99">
        <v>2</v>
      </c>
      <c r="E1046" s="99">
        <v>3</v>
      </c>
      <c r="F1046" s="99">
        <v>4</v>
      </c>
      <c r="G1046" s="99">
        <v>5</v>
      </c>
      <c r="H1046" s="205" t="s">
        <v>45</v>
      </c>
      <c r="I1046" s="207" t="s">
        <v>4</v>
      </c>
      <c r="J1046" s="100" t="s">
        <v>46</v>
      </c>
      <c r="K1046" s="99">
        <v>3</v>
      </c>
      <c r="L1046" s="101" t="s">
        <v>47</v>
      </c>
      <c r="O1046" s="147"/>
      <c r="P1046" s="147"/>
      <c r="Q1046" s="147"/>
    </row>
    <row r="1047" spans="1:18" s="6" customFormat="1" ht="60" customHeight="1" thickBot="1">
      <c r="A1047" s="209" t="s">
        <v>33</v>
      </c>
      <c r="B1047" s="210"/>
      <c r="C1047" s="139" t="s">
        <v>67</v>
      </c>
      <c r="D1047" s="139" t="s">
        <v>68</v>
      </c>
      <c r="E1047" s="139" t="s">
        <v>43</v>
      </c>
      <c r="F1047" s="139" t="s">
        <v>69</v>
      </c>
      <c r="G1047" s="139" t="s">
        <v>70</v>
      </c>
      <c r="H1047" s="206"/>
      <c r="I1047" s="208"/>
      <c r="J1047" s="115" t="s">
        <v>67</v>
      </c>
      <c r="K1047" s="139" t="s">
        <v>43</v>
      </c>
      <c r="L1047" s="116" t="s">
        <v>70</v>
      </c>
      <c r="O1047" s="147"/>
      <c r="P1047" s="147"/>
      <c r="Q1047" s="147"/>
    </row>
    <row r="1048" spans="1:18" s="55" customFormat="1" ht="11.25" customHeight="1">
      <c r="A1048" s="219" t="s">
        <v>22</v>
      </c>
      <c r="B1048" s="220"/>
      <c r="C1048" s="111">
        <v>340</v>
      </c>
      <c r="D1048" s="111">
        <v>841</v>
      </c>
      <c r="E1048" s="111">
        <v>718</v>
      </c>
      <c r="F1048" s="111">
        <v>138</v>
      </c>
      <c r="G1048" s="111">
        <v>43</v>
      </c>
      <c r="H1048" s="111">
        <v>103</v>
      </c>
      <c r="I1048" s="110">
        <f t="shared" ref="I1048:I1107" si="931">SUM(C1048:H1048)</f>
        <v>2183</v>
      </c>
      <c r="J1048" s="112">
        <f>C1048+D1048</f>
        <v>1181</v>
      </c>
      <c r="K1048" s="111">
        <f>E1048</f>
        <v>718</v>
      </c>
      <c r="L1048" s="113">
        <f>SUM(F1048:G1048)</f>
        <v>181</v>
      </c>
      <c r="O1048" s="147"/>
      <c r="P1048" s="147"/>
      <c r="Q1048" s="147"/>
    </row>
    <row r="1049" spans="1:18" s="55" customFormat="1" ht="11.25" customHeight="1" thickBot="1">
      <c r="A1049" s="201"/>
      <c r="B1049" s="202"/>
      <c r="C1049" s="56">
        <f>C1048/I1048*100</f>
        <v>15.574896930829135</v>
      </c>
      <c r="D1049" s="56">
        <f>D1048/I1048*100</f>
        <v>38.524965643609711</v>
      </c>
      <c r="E1049" s="56">
        <f>E1048/I1048*100</f>
        <v>32.89051763628035</v>
      </c>
      <c r="F1049" s="56">
        <f>F1048/I1048*100</f>
        <v>6.3215758131012363</v>
      </c>
      <c r="G1049" s="56">
        <f>G1048/I1048*100</f>
        <v>1.9697663765460376</v>
      </c>
      <c r="H1049" s="59">
        <f>H1048/I1048*100</f>
        <v>4.7182775996335318</v>
      </c>
      <c r="I1049" s="58">
        <f t="shared" si="931"/>
        <v>100</v>
      </c>
      <c r="J1049" s="57">
        <f>J1048/I1048*100</f>
        <v>54.099862574438852</v>
      </c>
      <c r="K1049" s="35">
        <f>K1048/I1048*100</f>
        <v>32.89051763628035</v>
      </c>
      <c r="L1049" s="31">
        <f>L1048/I1048*100</f>
        <v>8.2913421896472741</v>
      </c>
      <c r="O1049" s="147"/>
      <c r="P1049" s="147"/>
      <c r="Q1049" s="147"/>
    </row>
    <row r="1050" spans="1:18" s="55" customFormat="1" ht="11.45" customHeight="1">
      <c r="A1050" s="189" t="s">
        <v>48</v>
      </c>
      <c r="B1050" s="192" t="s">
        <v>19</v>
      </c>
      <c r="C1050" s="20">
        <v>234</v>
      </c>
      <c r="D1050" s="20">
        <v>544</v>
      </c>
      <c r="E1050" s="20">
        <v>490</v>
      </c>
      <c r="F1050" s="20">
        <v>98</v>
      </c>
      <c r="G1050" s="20">
        <v>29</v>
      </c>
      <c r="H1050" s="20">
        <v>64</v>
      </c>
      <c r="I1050" s="8">
        <f t="shared" si="931"/>
        <v>1459</v>
      </c>
      <c r="J1050" s="9">
        <f>C1050+D1050</f>
        <v>778</v>
      </c>
      <c r="K1050" s="7">
        <f>E1050</f>
        <v>490</v>
      </c>
      <c r="L1050" s="10">
        <f>SUM(F1050:G1050)</f>
        <v>127</v>
      </c>
      <c r="O1050" s="147"/>
      <c r="P1050" s="147"/>
      <c r="Q1050" s="147"/>
    </row>
    <row r="1051" spans="1:18" s="55" customFormat="1" ht="11.45" customHeight="1">
      <c r="A1051" s="190"/>
      <c r="B1051" s="185"/>
      <c r="C1051" s="46">
        <f>C1050/I1050*100</f>
        <v>16.038382453735437</v>
      </c>
      <c r="D1051" s="25">
        <f>D1050/I1050*100</f>
        <v>37.28581220013708</v>
      </c>
      <c r="E1051" s="25">
        <f>E1050/I1050*100</f>
        <v>33.584647018505827</v>
      </c>
      <c r="F1051" s="25">
        <f>F1050/I1050*100</f>
        <v>6.7169294037011644</v>
      </c>
      <c r="G1051" s="25">
        <f>G1050/I1050*100</f>
        <v>1.9876627827278959</v>
      </c>
      <c r="H1051" s="26">
        <f>H1050/I1050*100</f>
        <v>4.3865661411925982</v>
      </c>
      <c r="I1051" s="27">
        <f t="shared" si="931"/>
        <v>100</v>
      </c>
      <c r="J1051" s="38">
        <f>J1050/I1050*100</f>
        <v>53.324194653872517</v>
      </c>
      <c r="K1051" s="18">
        <f>K1050/I1050*100</f>
        <v>33.584647018505827</v>
      </c>
      <c r="L1051" s="19">
        <f>L1050/I1050*100</f>
        <v>8.7045921864290605</v>
      </c>
      <c r="O1051" s="147"/>
      <c r="P1051" s="147"/>
      <c r="Q1051" s="147"/>
    </row>
    <row r="1052" spans="1:18" s="55" customFormat="1" ht="11.45" customHeight="1">
      <c r="A1052" s="190"/>
      <c r="B1052" s="193" t="s">
        <v>20</v>
      </c>
      <c r="C1052" s="20">
        <v>72</v>
      </c>
      <c r="D1052" s="20">
        <v>187</v>
      </c>
      <c r="E1052" s="20">
        <v>159</v>
      </c>
      <c r="F1052" s="20">
        <v>29</v>
      </c>
      <c r="G1052" s="20">
        <v>8</v>
      </c>
      <c r="H1052" s="20">
        <v>29</v>
      </c>
      <c r="I1052" s="21">
        <f t="shared" si="931"/>
        <v>484</v>
      </c>
      <c r="J1052" s="28">
        <f>C1052+D1052</f>
        <v>259</v>
      </c>
      <c r="K1052" s="23">
        <f>E1052</f>
        <v>159</v>
      </c>
      <c r="L1052" s="24">
        <f>SUM(F1052:G1052)</f>
        <v>37</v>
      </c>
      <c r="O1052" s="147"/>
      <c r="P1052" s="147"/>
      <c r="Q1052" s="147"/>
    </row>
    <row r="1053" spans="1:18" s="55" customFormat="1" ht="11.45" customHeight="1">
      <c r="A1053" s="190"/>
      <c r="B1053" s="193"/>
      <c r="C1053" s="29">
        <f>C1052/I1052*100</f>
        <v>14.87603305785124</v>
      </c>
      <c r="D1053" s="29">
        <f>D1052/I1052*100</f>
        <v>38.636363636363633</v>
      </c>
      <c r="E1053" s="29">
        <f>E1052/I1052*100</f>
        <v>32.851239669421489</v>
      </c>
      <c r="F1053" s="29">
        <f>F1052/I1052*100</f>
        <v>5.9917355371900829</v>
      </c>
      <c r="G1053" s="29">
        <f>G1052/I1052*100</f>
        <v>1.6528925619834711</v>
      </c>
      <c r="H1053" s="30">
        <f>H1052/I1052*100</f>
        <v>5.9917355371900829</v>
      </c>
      <c r="I1053" s="27">
        <f t="shared" si="931"/>
        <v>100</v>
      </c>
      <c r="J1053" s="38">
        <f>J1052/I1052*100</f>
        <v>53.512396694214878</v>
      </c>
      <c r="K1053" s="18">
        <f>K1052/I1052*100</f>
        <v>32.851239669421489</v>
      </c>
      <c r="L1053" s="19">
        <f>L1052/I1052*100</f>
        <v>7.6446280991735529</v>
      </c>
      <c r="O1053" s="147"/>
      <c r="P1053" s="147"/>
      <c r="Q1053" s="147"/>
    </row>
    <row r="1054" spans="1:18" s="55" customFormat="1" ht="11.45" customHeight="1">
      <c r="A1054" s="190"/>
      <c r="B1054" s="184" t="s">
        <v>49</v>
      </c>
      <c r="C1054" s="20">
        <v>23</v>
      </c>
      <c r="D1054" s="20">
        <v>74</v>
      </c>
      <c r="E1054" s="20">
        <v>50</v>
      </c>
      <c r="F1054" s="20">
        <v>8</v>
      </c>
      <c r="G1054" s="20">
        <v>4</v>
      </c>
      <c r="H1054" s="20">
        <v>8</v>
      </c>
      <c r="I1054" s="21">
        <f t="shared" si="931"/>
        <v>167</v>
      </c>
      <c r="J1054" s="28">
        <f>C1054+D1054</f>
        <v>97</v>
      </c>
      <c r="K1054" s="23">
        <f>E1054</f>
        <v>50</v>
      </c>
      <c r="L1054" s="24">
        <f>SUM(F1054:G1054)</f>
        <v>12</v>
      </c>
      <c r="O1054" s="147"/>
      <c r="P1054" s="147"/>
      <c r="Q1054" s="147"/>
    </row>
    <row r="1055" spans="1:18" s="55" customFormat="1" ht="11.45" customHeight="1">
      <c r="A1055" s="190"/>
      <c r="B1055" s="185"/>
      <c r="C1055" s="25">
        <f>C1054/I1054*100</f>
        <v>13.77245508982036</v>
      </c>
      <c r="D1055" s="25">
        <f>D1054/I1054*100</f>
        <v>44.311377245508979</v>
      </c>
      <c r="E1055" s="25">
        <f>E1054/I1054*100</f>
        <v>29.940119760479039</v>
      </c>
      <c r="F1055" s="25">
        <f>F1054/I1054*100</f>
        <v>4.7904191616766472</v>
      </c>
      <c r="G1055" s="25">
        <f>G1054/I1054*100</f>
        <v>2.3952095808383236</v>
      </c>
      <c r="H1055" s="26">
        <f>H1054/I1054*100</f>
        <v>4.7904191616766472</v>
      </c>
      <c r="I1055" s="27">
        <f t="shared" si="931"/>
        <v>100.00000000000001</v>
      </c>
      <c r="J1055" s="38">
        <f>J1054/I1054*100</f>
        <v>58.083832335329348</v>
      </c>
      <c r="K1055" s="18">
        <f>K1054/I1054*100</f>
        <v>29.940119760479039</v>
      </c>
      <c r="L1055" s="19">
        <f>L1054/I1054*100</f>
        <v>7.1856287425149699</v>
      </c>
      <c r="O1055" s="147"/>
      <c r="P1055" s="147"/>
      <c r="Q1055" s="147"/>
    </row>
    <row r="1056" spans="1:18" s="55" customFormat="1" ht="11.45" customHeight="1">
      <c r="A1056" s="190"/>
      <c r="B1056" s="193" t="s">
        <v>50</v>
      </c>
      <c r="C1056" s="20">
        <v>11</v>
      </c>
      <c r="D1056" s="20">
        <v>36</v>
      </c>
      <c r="E1056" s="20">
        <v>19</v>
      </c>
      <c r="F1056" s="20">
        <v>3</v>
      </c>
      <c r="G1056" s="20">
        <v>2</v>
      </c>
      <c r="H1056" s="20">
        <v>2</v>
      </c>
      <c r="I1056" s="21">
        <f t="shared" si="931"/>
        <v>73</v>
      </c>
      <c r="J1056" s="28">
        <f>C1056+D1056</f>
        <v>47</v>
      </c>
      <c r="K1056" s="23">
        <f>E1056</f>
        <v>19</v>
      </c>
      <c r="L1056" s="24">
        <f>SUM(F1056:G1056)</f>
        <v>5</v>
      </c>
      <c r="O1056" s="147"/>
      <c r="P1056" s="147"/>
      <c r="Q1056" s="147"/>
    </row>
    <row r="1057" spans="1:17" s="55" customFormat="1" ht="11.45" customHeight="1" thickBot="1">
      <c r="A1057" s="190"/>
      <c r="B1057" s="193"/>
      <c r="C1057" s="33">
        <f>C1056/I1056*100</f>
        <v>15.068493150684931</v>
      </c>
      <c r="D1057" s="33">
        <f>D1056/I1056*100</f>
        <v>49.315068493150683</v>
      </c>
      <c r="E1057" s="33">
        <f>E1056/I1056*100</f>
        <v>26.027397260273972</v>
      </c>
      <c r="F1057" s="33">
        <f>F1056/I1056*100</f>
        <v>4.10958904109589</v>
      </c>
      <c r="G1057" s="33">
        <f>G1056/I1056*100</f>
        <v>2.7397260273972601</v>
      </c>
      <c r="H1057" s="34">
        <f>H1056/I1056*100</f>
        <v>2.7397260273972601</v>
      </c>
      <c r="I1057" s="58">
        <f t="shared" si="931"/>
        <v>99.999999999999986</v>
      </c>
      <c r="J1057" s="38">
        <f>J1056/I1056*100</f>
        <v>64.38356164383562</v>
      </c>
      <c r="K1057" s="18">
        <f>K1056/I1056*100</f>
        <v>26.027397260273972</v>
      </c>
      <c r="L1057" s="19">
        <f>L1056/I1056*100</f>
        <v>6.8493150684931505</v>
      </c>
      <c r="O1057" s="147"/>
      <c r="P1057" s="147"/>
      <c r="Q1057" s="147"/>
    </row>
    <row r="1058" spans="1:17" s="55" customFormat="1" ht="11.45" customHeight="1">
      <c r="A1058" s="189" t="s">
        <v>51</v>
      </c>
      <c r="B1058" s="192" t="s">
        <v>1</v>
      </c>
      <c r="C1058" s="20">
        <v>150</v>
      </c>
      <c r="D1058" s="20">
        <v>370</v>
      </c>
      <c r="E1058" s="20">
        <v>331</v>
      </c>
      <c r="F1058" s="20">
        <v>64</v>
      </c>
      <c r="G1058" s="20">
        <v>25</v>
      </c>
      <c r="H1058" s="20">
        <v>28</v>
      </c>
      <c r="I1058" s="8">
        <f t="shared" si="931"/>
        <v>968</v>
      </c>
      <c r="J1058" s="9">
        <f>C1058+D1058</f>
        <v>520</v>
      </c>
      <c r="K1058" s="7">
        <f>E1058</f>
        <v>331</v>
      </c>
      <c r="L1058" s="10">
        <f>SUM(F1058:G1058)</f>
        <v>89</v>
      </c>
      <c r="O1058" s="147"/>
      <c r="P1058" s="147"/>
      <c r="Q1058" s="147"/>
    </row>
    <row r="1059" spans="1:17" s="55" customFormat="1" ht="11.45" customHeight="1">
      <c r="A1059" s="190"/>
      <c r="B1059" s="193"/>
      <c r="C1059" s="46">
        <f>C1058/I1058*100</f>
        <v>15.495867768595042</v>
      </c>
      <c r="D1059" s="25">
        <f>D1058/I1058*100</f>
        <v>38.223140495867767</v>
      </c>
      <c r="E1059" s="25">
        <f>E1058/I1058*100</f>
        <v>34.194214876033058</v>
      </c>
      <c r="F1059" s="25">
        <f>F1058/I1058*100</f>
        <v>6.6115702479338845</v>
      </c>
      <c r="G1059" s="25">
        <f>G1058/I1058*100</f>
        <v>2.5826446280991737</v>
      </c>
      <c r="H1059" s="26">
        <f>H1058/I1058*100</f>
        <v>2.8925619834710745</v>
      </c>
      <c r="I1059" s="27">
        <f t="shared" si="931"/>
        <v>99.999999999999986</v>
      </c>
      <c r="J1059" s="38">
        <f>J1058/I1058*100</f>
        <v>53.719008264462808</v>
      </c>
      <c r="K1059" s="18">
        <f>K1058/I1058*100</f>
        <v>34.194214876033058</v>
      </c>
      <c r="L1059" s="19">
        <f>L1058/I1058*100</f>
        <v>9.1942148760330582</v>
      </c>
      <c r="O1059" s="147"/>
      <c r="P1059" s="147"/>
      <c r="Q1059" s="147"/>
    </row>
    <row r="1060" spans="1:17" s="55" customFormat="1" ht="11.45" customHeight="1">
      <c r="A1060" s="190"/>
      <c r="B1060" s="184" t="s">
        <v>2</v>
      </c>
      <c r="C1060" s="20">
        <v>189</v>
      </c>
      <c r="D1060" s="20">
        <v>463</v>
      </c>
      <c r="E1060" s="20">
        <v>384</v>
      </c>
      <c r="F1060" s="20">
        <v>73</v>
      </c>
      <c r="G1060" s="20">
        <v>18</v>
      </c>
      <c r="H1060" s="20">
        <v>50</v>
      </c>
      <c r="I1060" s="21">
        <f t="shared" si="931"/>
        <v>1177</v>
      </c>
      <c r="J1060" s="28">
        <f>C1060+D1060</f>
        <v>652</v>
      </c>
      <c r="K1060" s="23">
        <f>E1060</f>
        <v>384</v>
      </c>
      <c r="L1060" s="24">
        <f>SUM(F1060:G1060)</f>
        <v>91</v>
      </c>
      <c r="O1060" s="147"/>
      <c r="P1060" s="147"/>
      <c r="Q1060" s="147"/>
    </row>
    <row r="1061" spans="1:17" s="55" customFormat="1" ht="11.45" customHeight="1">
      <c r="A1061" s="190"/>
      <c r="B1061" s="185"/>
      <c r="C1061" s="29">
        <f>C1060/I1060*100</f>
        <v>16.057774001699237</v>
      </c>
      <c r="D1061" s="29">
        <f>D1060/I1060*100</f>
        <v>39.337298215802889</v>
      </c>
      <c r="E1061" s="29">
        <f>E1060/I1060*100</f>
        <v>32.625318606627019</v>
      </c>
      <c r="F1061" s="29">
        <f>F1060/I1060*100</f>
        <v>6.2022090059473234</v>
      </c>
      <c r="G1061" s="29">
        <f>G1060/I1060*100</f>
        <v>1.5293118096856415</v>
      </c>
      <c r="H1061" s="30">
        <f>H1060/I1060*100</f>
        <v>4.2480883602378929</v>
      </c>
      <c r="I1061" s="27">
        <f t="shared" si="931"/>
        <v>100</v>
      </c>
      <c r="J1061" s="38">
        <f>J1060/I1060*100</f>
        <v>55.395072217502126</v>
      </c>
      <c r="K1061" s="18">
        <f>K1060/I1060*100</f>
        <v>32.625318606627019</v>
      </c>
      <c r="L1061" s="19">
        <f>L1060/I1060*100</f>
        <v>7.7315208156329653</v>
      </c>
      <c r="O1061" s="147"/>
      <c r="P1061" s="147"/>
      <c r="Q1061" s="147"/>
    </row>
    <row r="1062" spans="1:17" s="55" customFormat="1" ht="11.45" customHeight="1">
      <c r="A1062" s="190"/>
      <c r="B1062" s="193" t="s">
        <v>5</v>
      </c>
      <c r="C1062" s="20">
        <v>1</v>
      </c>
      <c r="D1062" s="20">
        <v>8</v>
      </c>
      <c r="E1062" s="20">
        <v>3</v>
      </c>
      <c r="F1062" s="20">
        <v>1</v>
      </c>
      <c r="G1062" s="20">
        <v>0</v>
      </c>
      <c r="H1062" s="20">
        <v>25</v>
      </c>
      <c r="I1062" s="21">
        <f t="shared" si="931"/>
        <v>38</v>
      </c>
      <c r="J1062" s="28">
        <f>C1062+D1062</f>
        <v>9</v>
      </c>
      <c r="K1062" s="23">
        <f>E1062</f>
        <v>3</v>
      </c>
      <c r="L1062" s="24">
        <f>SUM(F1062:G1062)</f>
        <v>1</v>
      </c>
      <c r="O1062" s="147"/>
      <c r="P1062" s="147"/>
      <c r="Q1062" s="147"/>
    </row>
    <row r="1063" spans="1:17" s="55" customFormat="1" ht="11.45" customHeight="1" thickBot="1">
      <c r="A1063" s="191"/>
      <c r="B1063" s="194"/>
      <c r="C1063" s="50">
        <f>C1062/I1062*100</f>
        <v>2.6315789473684208</v>
      </c>
      <c r="D1063" s="50">
        <f>D1062/I1062*100</f>
        <v>21.052631578947366</v>
      </c>
      <c r="E1063" s="50">
        <f>E1062/I1062*100</f>
        <v>7.8947368421052628</v>
      </c>
      <c r="F1063" s="50">
        <f>F1062/I1062*100</f>
        <v>2.6315789473684208</v>
      </c>
      <c r="G1063" s="50">
        <f>G1062/I1062*100</f>
        <v>0</v>
      </c>
      <c r="H1063" s="64">
        <f>H1062/I1062*100</f>
        <v>65.789473684210535</v>
      </c>
      <c r="I1063" s="58">
        <f t="shared" si="931"/>
        <v>100</v>
      </c>
      <c r="J1063" s="57">
        <f>J1062/I1062*100</f>
        <v>23.684210526315788</v>
      </c>
      <c r="K1063" s="35">
        <f>K1062/I1062*100</f>
        <v>7.8947368421052628</v>
      </c>
      <c r="L1063" s="31">
        <f>L1062/I1062*100</f>
        <v>2.6315789473684208</v>
      </c>
      <c r="O1063" s="147"/>
      <c r="P1063" s="147"/>
      <c r="Q1063" s="147"/>
    </row>
    <row r="1064" spans="1:17" s="55" customFormat="1" ht="11.45" customHeight="1">
      <c r="A1064" s="189" t="s">
        <v>52</v>
      </c>
      <c r="B1064" s="192" t="s">
        <v>6</v>
      </c>
      <c r="C1064" s="20">
        <v>27</v>
      </c>
      <c r="D1064" s="20">
        <v>19</v>
      </c>
      <c r="E1064" s="20">
        <v>15</v>
      </c>
      <c r="F1064" s="20">
        <v>3</v>
      </c>
      <c r="G1064" s="20">
        <v>0</v>
      </c>
      <c r="H1064" s="20">
        <v>0</v>
      </c>
      <c r="I1064" s="8">
        <f t="shared" si="931"/>
        <v>64</v>
      </c>
      <c r="J1064" s="9">
        <f>C1064+D1064</f>
        <v>46</v>
      </c>
      <c r="K1064" s="7">
        <f>E1064</f>
        <v>15</v>
      </c>
      <c r="L1064" s="10">
        <f>SUM(F1064:G1064)</f>
        <v>3</v>
      </c>
      <c r="O1064" s="147"/>
      <c r="P1064" s="147"/>
      <c r="Q1064" s="147"/>
    </row>
    <row r="1065" spans="1:17" s="55" customFormat="1" ht="11.45" customHeight="1">
      <c r="A1065" s="190"/>
      <c r="B1065" s="185"/>
      <c r="C1065" s="46">
        <f>C1064/I1064*100</f>
        <v>42.1875</v>
      </c>
      <c r="D1065" s="25">
        <f>D1064/I1064*100</f>
        <v>29.6875</v>
      </c>
      <c r="E1065" s="25">
        <f>E1064/I1064*100</f>
        <v>23.4375</v>
      </c>
      <c r="F1065" s="25">
        <f>F1064/I1064*100</f>
        <v>4.6875</v>
      </c>
      <c r="G1065" s="25">
        <f>G1064/I1064*100</f>
        <v>0</v>
      </c>
      <c r="H1065" s="26">
        <f>H1064/I1064*100</f>
        <v>0</v>
      </c>
      <c r="I1065" s="27">
        <f t="shared" si="931"/>
        <v>100</v>
      </c>
      <c r="J1065" s="38">
        <f>J1064/I1064*100</f>
        <v>71.875</v>
      </c>
      <c r="K1065" s="18">
        <f>K1064/I1064*100</f>
        <v>23.4375</v>
      </c>
      <c r="L1065" s="19">
        <f>L1064/I1064*100</f>
        <v>4.6875</v>
      </c>
      <c r="O1065" s="147"/>
      <c r="P1065" s="147"/>
      <c r="Q1065" s="147"/>
    </row>
    <row r="1066" spans="1:17" s="55" customFormat="1" ht="11.45" customHeight="1">
      <c r="A1066" s="190"/>
      <c r="B1066" s="193" t="s">
        <v>7</v>
      </c>
      <c r="C1066" s="20">
        <v>36</v>
      </c>
      <c r="D1066" s="20">
        <v>50</v>
      </c>
      <c r="E1066" s="20">
        <v>82</v>
      </c>
      <c r="F1066" s="20">
        <v>8</v>
      </c>
      <c r="G1066" s="20">
        <v>7</v>
      </c>
      <c r="H1066" s="20">
        <v>2</v>
      </c>
      <c r="I1066" s="21">
        <f t="shared" si="931"/>
        <v>185</v>
      </c>
      <c r="J1066" s="28">
        <f>C1066+D1066</f>
        <v>86</v>
      </c>
      <c r="K1066" s="23">
        <f>E1066</f>
        <v>82</v>
      </c>
      <c r="L1066" s="24">
        <f>SUM(F1066:G1066)</f>
        <v>15</v>
      </c>
      <c r="O1066" s="147"/>
      <c r="P1066" s="147"/>
      <c r="Q1066" s="147"/>
    </row>
    <row r="1067" spans="1:17" s="55" customFormat="1" ht="11.45" customHeight="1">
      <c r="A1067" s="190"/>
      <c r="B1067" s="193"/>
      <c r="C1067" s="29">
        <f>C1066/I1066*100</f>
        <v>19.45945945945946</v>
      </c>
      <c r="D1067" s="29">
        <f>D1066/I1066*100</f>
        <v>27.027027027027028</v>
      </c>
      <c r="E1067" s="29">
        <f>E1066/I1066*100</f>
        <v>44.32432432432433</v>
      </c>
      <c r="F1067" s="29">
        <f>F1066/I1066*100</f>
        <v>4.3243243243243246</v>
      </c>
      <c r="G1067" s="29">
        <f>G1066/I1066*100</f>
        <v>3.7837837837837842</v>
      </c>
      <c r="H1067" s="30">
        <f>H1066/I1066*100</f>
        <v>1.0810810810810811</v>
      </c>
      <c r="I1067" s="27">
        <f t="shared" si="931"/>
        <v>100</v>
      </c>
      <c r="J1067" s="38">
        <f>J1066/I1066*100</f>
        <v>46.486486486486491</v>
      </c>
      <c r="K1067" s="18">
        <f>K1066/I1066*100</f>
        <v>44.32432432432433</v>
      </c>
      <c r="L1067" s="19">
        <f>L1066/I1066*100</f>
        <v>8.1081081081081088</v>
      </c>
      <c r="O1067" s="147"/>
      <c r="P1067" s="147"/>
      <c r="Q1067" s="147"/>
    </row>
    <row r="1068" spans="1:17" s="55" customFormat="1" ht="11.45" customHeight="1">
      <c r="A1068" s="190"/>
      <c r="B1068" s="184" t="s">
        <v>8</v>
      </c>
      <c r="C1068" s="20">
        <v>31</v>
      </c>
      <c r="D1068" s="20">
        <v>100</v>
      </c>
      <c r="E1068" s="20">
        <v>85</v>
      </c>
      <c r="F1068" s="20">
        <v>19</v>
      </c>
      <c r="G1068" s="20">
        <v>8</v>
      </c>
      <c r="H1068" s="20">
        <v>4</v>
      </c>
      <c r="I1068" s="21">
        <f t="shared" si="931"/>
        <v>247</v>
      </c>
      <c r="J1068" s="28">
        <f>C1068+D1068</f>
        <v>131</v>
      </c>
      <c r="K1068" s="23">
        <f>E1068</f>
        <v>85</v>
      </c>
      <c r="L1068" s="24">
        <f>SUM(F1068:G1068)</f>
        <v>27</v>
      </c>
      <c r="O1068" s="147"/>
      <c r="P1068" s="147"/>
      <c r="Q1068" s="147"/>
    </row>
    <row r="1069" spans="1:17" s="55" customFormat="1" ht="11.45" customHeight="1">
      <c r="A1069" s="190"/>
      <c r="B1069" s="185"/>
      <c r="C1069" s="29">
        <f t="shared" ref="C1069" si="932">C1068/I1068*100</f>
        <v>12.550607287449392</v>
      </c>
      <c r="D1069" s="29">
        <f t="shared" ref="D1069" si="933">D1068/I1068*100</f>
        <v>40.48582995951417</v>
      </c>
      <c r="E1069" s="29">
        <f t="shared" ref="E1069" si="934">E1068/I1068*100</f>
        <v>34.412955465587039</v>
      </c>
      <c r="F1069" s="29">
        <f t="shared" ref="F1069" si="935">F1068/I1068*100</f>
        <v>7.6923076923076925</v>
      </c>
      <c r="G1069" s="29">
        <f t="shared" ref="G1069" si="936">G1068/I1068*100</f>
        <v>3.2388663967611335</v>
      </c>
      <c r="H1069" s="30">
        <f t="shared" ref="H1069" si="937">H1068/I1068*100</f>
        <v>1.6194331983805668</v>
      </c>
      <c r="I1069" s="27">
        <f t="shared" si="931"/>
        <v>100</v>
      </c>
      <c r="J1069" s="38">
        <f>J1068/I1068*100</f>
        <v>53.036437246963565</v>
      </c>
      <c r="K1069" s="18">
        <f>K1068/I1068*100</f>
        <v>34.412955465587039</v>
      </c>
      <c r="L1069" s="19">
        <f>L1068/I1068*100</f>
        <v>10.931174089068826</v>
      </c>
      <c r="O1069" s="147"/>
      <c r="P1069" s="147"/>
      <c r="Q1069" s="147"/>
    </row>
    <row r="1070" spans="1:17" s="55" customFormat="1" ht="11.45" customHeight="1">
      <c r="A1070" s="190"/>
      <c r="B1070" s="193" t="s">
        <v>9</v>
      </c>
      <c r="C1070" s="20">
        <v>37</v>
      </c>
      <c r="D1070" s="20">
        <v>128</v>
      </c>
      <c r="E1070" s="20">
        <v>101</v>
      </c>
      <c r="F1070" s="20">
        <v>36</v>
      </c>
      <c r="G1070" s="20">
        <v>9</v>
      </c>
      <c r="H1070" s="20">
        <v>4</v>
      </c>
      <c r="I1070" s="21">
        <f t="shared" si="931"/>
        <v>315</v>
      </c>
      <c r="J1070" s="28">
        <f>C1070+D1070</f>
        <v>165</v>
      </c>
      <c r="K1070" s="23">
        <f>E1070</f>
        <v>101</v>
      </c>
      <c r="L1070" s="24">
        <f>SUM(F1070:G1070)</f>
        <v>45</v>
      </c>
      <c r="O1070" s="147"/>
      <c r="P1070" s="147"/>
      <c r="Q1070" s="147"/>
    </row>
    <row r="1071" spans="1:17" s="55" customFormat="1" ht="11.45" customHeight="1">
      <c r="A1071" s="190"/>
      <c r="B1071" s="193"/>
      <c r="C1071" s="29">
        <f t="shared" ref="C1071" si="938">C1070/I1070*100</f>
        <v>11.746031746031745</v>
      </c>
      <c r="D1071" s="29">
        <f t="shared" ref="D1071" si="939">D1070/I1070*100</f>
        <v>40.634920634920633</v>
      </c>
      <c r="E1071" s="29">
        <f t="shared" ref="E1071" si="940">E1070/I1070*100</f>
        <v>32.063492063492063</v>
      </c>
      <c r="F1071" s="29">
        <f t="shared" ref="F1071" si="941">F1070/I1070*100</f>
        <v>11.428571428571429</v>
      </c>
      <c r="G1071" s="29">
        <f t="shared" ref="G1071" si="942">G1070/I1070*100</f>
        <v>2.8571428571428572</v>
      </c>
      <c r="H1071" s="30">
        <f t="shared" ref="H1071" si="943">H1070/I1070*100</f>
        <v>1.2698412698412698</v>
      </c>
      <c r="I1071" s="27">
        <f t="shared" si="931"/>
        <v>100</v>
      </c>
      <c r="J1071" s="38">
        <f>J1070/I1070*100</f>
        <v>52.380952380952387</v>
      </c>
      <c r="K1071" s="18">
        <f>K1070/I1070*100</f>
        <v>32.063492063492063</v>
      </c>
      <c r="L1071" s="19">
        <f>L1070/I1070*100</f>
        <v>14.285714285714285</v>
      </c>
      <c r="O1071" s="147"/>
      <c r="P1071" s="147"/>
      <c r="Q1071" s="147"/>
    </row>
    <row r="1072" spans="1:17" s="55" customFormat="1" ht="11.45" customHeight="1">
      <c r="A1072" s="190"/>
      <c r="B1072" s="184" t="s">
        <v>10</v>
      </c>
      <c r="C1072" s="20">
        <v>50</v>
      </c>
      <c r="D1072" s="20">
        <v>143</v>
      </c>
      <c r="E1072" s="20">
        <v>126</v>
      </c>
      <c r="F1072" s="20">
        <v>28</v>
      </c>
      <c r="G1072" s="20">
        <v>12</v>
      </c>
      <c r="H1072" s="20">
        <v>8</v>
      </c>
      <c r="I1072" s="21">
        <f t="shared" si="931"/>
        <v>367</v>
      </c>
      <c r="J1072" s="28">
        <f>C1072+D1072</f>
        <v>193</v>
      </c>
      <c r="K1072" s="23">
        <f>E1072</f>
        <v>126</v>
      </c>
      <c r="L1072" s="24">
        <f>SUM(F1072:G1072)</f>
        <v>40</v>
      </c>
      <c r="O1072" s="147"/>
      <c r="P1072" s="147"/>
      <c r="Q1072" s="147"/>
    </row>
    <row r="1073" spans="1:17" s="55" customFormat="1" ht="11.45" customHeight="1">
      <c r="A1073" s="190"/>
      <c r="B1073" s="185"/>
      <c r="C1073" s="29">
        <f t="shared" ref="C1073" si="944">C1072/I1072*100</f>
        <v>13.623978201634879</v>
      </c>
      <c r="D1073" s="29">
        <f t="shared" ref="D1073" si="945">D1072/I1072*100</f>
        <v>38.96457765667575</v>
      </c>
      <c r="E1073" s="29">
        <f t="shared" ref="E1073" si="946">E1072/I1072*100</f>
        <v>34.332425068119896</v>
      </c>
      <c r="F1073" s="29">
        <f t="shared" ref="F1073" si="947">F1072/I1072*100</f>
        <v>7.6294277929155312</v>
      </c>
      <c r="G1073" s="29">
        <f t="shared" ref="G1073" si="948">G1072/I1072*100</f>
        <v>3.2697547683923704</v>
      </c>
      <c r="H1073" s="30">
        <f t="shared" ref="H1073" si="949">H1072/I1072*100</f>
        <v>2.1798365122615802</v>
      </c>
      <c r="I1073" s="27">
        <f t="shared" si="931"/>
        <v>100.00000000000001</v>
      </c>
      <c r="J1073" s="38">
        <f>J1072/I1072*100</f>
        <v>52.588555858310627</v>
      </c>
      <c r="K1073" s="18">
        <f>K1072/I1072*100</f>
        <v>34.332425068119896</v>
      </c>
      <c r="L1073" s="19">
        <f>L1072/I1072*100</f>
        <v>10.899182561307901</v>
      </c>
      <c r="O1073" s="147"/>
      <c r="P1073" s="147"/>
      <c r="Q1073" s="147"/>
    </row>
    <row r="1074" spans="1:17" s="55" customFormat="1" ht="11.45" customHeight="1">
      <c r="A1074" s="190"/>
      <c r="B1074" s="193" t="s">
        <v>11</v>
      </c>
      <c r="C1074" s="20">
        <v>57</v>
      </c>
      <c r="D1074" s="20">
        <v>169</v>
      </c>
      <c r="E1074" s="20">
        <v>121</v>
      </c>
      <c r="F1074" s="20">
        <v>24</v>
      </c>
      <c r="G1074" s="20">
        <v>4</v>
      </c>
      <c r="H1074" s="20">
        <v>19</v>
      </c>
      <c r="I1074" s="21">
        <f t="shared" si="931"/>
        <v>394</v>
      </c>
      <c r="J1074" s="28">
        <f>C1074+D1074</f>
        <v>226</v>
      </c>
      <c r="K1074" s="23">
        <f>E1074</f>
        <v>121</v>
      </c>
      <c r="L1074" s="24">
        <f>SUM(F1074:G1074)</f>
        <v>28</v>
      </c>
      <c r="O1074" s="147"/>
      <c r="P1074" s="147"/>
      <c r="Q1074" s="147"/>
    </row>
    <row r="1075" spans="1:17" s="55" customFormat="1" ht="11.45" customHeight="1">
      <c r="A1075" s="190"/>
      <c r="B1075" s="193"/>
      <c r="C1075" s="29">
        <f t="shared" ref="C1075" si="950">C1074/I1074*100</f>
        <v>14.467005076142131</v>
      </c>
      <c r="D1075" s="29">
        <f t="shared" ref="D1075" si="951">D1074/I1074*100</f>
        <v>42.893401015228427</v>
      </c>
      <c r="E1075" s="29">
        <f t="shared" ref="E1075" si="952">E1074/I1074*100</f>
        <v>30.710659898477154</v>
      </c>
      <c r="F1075" s="29">
        <f t="shared" ref="F1075" si="953">F1074/I1074*100</f>
        <v>6.091370558375635</v>
      </c>
      <c r="G1075" s="29">
        <f t="shared" ref="G1075" si="954">G1074/I1074*100</f>
        <v>1.015228426395939</v>
      </c>
      <c r="H1075" s="30">
        <f t="shared" ref="H1075" si="955">H1074/I1074*100</f>
        <v>4.8223350253807107</v>
      </c>
      <c r="I1075" s="27">
        <f t="shared" si="931"/>
        <v>99.999999999999986</v>
      </c>
      <c r="J1075" s="38">
        <f>J1074/I1074*100</f>
        <v>57.360406091370564</v>
      </c>
      <c r="K1075" s="18">
        <f>K1074/I1074*100</f>
        <v>30.710659898477154</v>
      </c>
      <c r="L1075" s="19">
        <f>L1074/I1074*100</f>
        <v>7.1065989847715745</v>
      </c>
      <c r="O1075" s="148"/>
      <c r="P1075" s="148"/>
      <c r="Q1075" s="148"/>
    </row>
    <row r="1076" spans="1:17" s="55" customFormat="1" ht="11.45" customHeight="1">
      <c r="A1076" s="190"/>
      <c r="B1076" s="184" t="s">
        <v>12</v>
      </c>
      <c r="C1076" s="20">
        <v>101</v>
      </c>
      <c r="D1076" s="20">
        <v>228</v>
      </c>
      <c r="E1076" s="20">
        <v>187</v>
      </c>
      <c r="F1076" s="20">
        <v>19</v>
      </c>
      <c r="G1076" s="20">
        <v>3</v>
      </c>
      <c r="H1076" s="20">
        <v>44</v>
      </c>
      <c r="I1076" s="21">
        <f t="shared" si="931"/>
        <v>582</v>
      </c>
      <c r="J1076" s="28">
        <f>C1076+D1076</f>
        <v>329</v>
      </c>
      <c r="K1076" s="23">
        <f>E1076</f>
        <v>187</v>
      </c>
      <c r="L1076" s="24">
        <f>SUM(F1076:G1076)</f>
        <v>22</v>
      </c>
      <c r="O1076" s="148"/>
      <c r="P1076" s="148"/>
      <c r="Q1076" s="148"/>
    </row>
    <row r="1077" spans="1:17" s="55" customFormat="1" ht="11.45" customHeight="1">
      <c r="A1077" s="190"/>
      <c r="B1077" s="185"/>
      <c r="C1077" s="29">
        <f t="shared" ref="C1077" si="956">C1076/I1076*100</f>
        <v>17.353951890034363</v>
      </c>
      <c r="D1077" s="29">
        <f t="shared" ref="D1077" si="957">D1076/I1076*100</f>
        <v>39.175257731958766</v>
      </c>
      <c r="E1077" s="29">
        <f t="shared" ref="E1077" si="958">E1076/I1076*100</f>
        <v>32.130584192439862</v>
      </c>
      <c r="F1077" s="29">
        <f t="shared" ref="F1077" si="959">F1076/I1076*100</f>
        <v>3.264604810996564</v>
      </c>
      <c r="G1077" s="29">
        <f t="shared" ref="G1077" si="960">G1076/I1076*100</f>
        <v>0.51546391752577314</v>
      </c>
      <c r="H1077" s="30">
        <f t="shared" ref="H1077" si="961">H1076/I1076*100</f>
        <v>7.5601374570446733</v>
      </c>
      <c r="I1077" s="27">
        <f t="shared" si="931"/>
        <v>100</v>
      </c>
      <c r="J1077" s="38">
        <f>J1076/I1076*100</f>
        <v>56.529209621993125</v>
      </c>
      <c r="K1077" s="18">
        <f>K1076/I1076*100</f>
        <v>32.130584192439862</v>
      </c>
      <c r="L1077" s="19">
        <f>L1076/I1076*100</f>
        <v>3.7800687285223367</v>
      </c>
      <c r="O1077" s="148"/>
      <c r="P1077" s="148"/>
      <c r="Q1077" s="148"/>
    </row>
    <row r="1078" spans="1:17" s="55" customFormat="1" ht="11.45" customHeight="1">
      <c r="A1078" s="190"/>
      <c r="B1078" s="193" t="s">
        <v>24</v>
      </c>
      <c r="C1078" s="20">
        <v>1</v>
      </c>
      <c r="D1078" s="20">
        <v>4</v>
      </c>
      <c r="E1078" s="20">
        <v>1</v>
      </c>
      <c r="F1078" s="20">
        <v>1</v>
      </c>
      <c r="G1078" s="20">
        <v>0</v>
      </c>
      <c r="H1078" s="20">
        <v>22</v>
      </c>
      <c r="I1078" s="21">
        <f t="shared" si="931"/>
        <v>29</v>
      </c>
      <c r="J1078" s="28">
        <f>C1078+D1078</f>
        <v>5</v>
      </c>
      <c r="K1078" s="23">
        <f>E1078</f>
        <v>1</v>
      </c>
      <c r="L1078" s="24">
        <f>SUM(F1078:G1078)</f>
        <v>1</v>
      </c>
      <c r="O1078" s="148"/>
      <c r="P1078" s="148"/>
      <c r="Q1078" s="148"/>
    </row>
    <row r="1079" spans="1:17" s="55" customFormat="1" ht="11.45" customHeight="1" thickBot="1">
      <c r="A1079" s="191"/>
      <c r="B1079" s="194"/>
      <c r="C1079" s="50">
        <f t="shared" ref="C1079" si="962">C1078/I1078*100</f>
        <v>3.4482758620689653</v>
      </c>
      <c r="D1079" s="50">
        <f t="shared" ref="D1079" si="963">D1078/I1078*100</f>
        <v>13.793103448275861</v>
      </c>
      <c r="E1079" s="50">
        <f t="shared" ref="E1079" si="964">E1078/I1078*100</f>
        <v>3.4482758620689653</v>
      </c>
      <c r="F1079" s="50">
        <f t="shared" ref="F1079" si="965">F1078/I1078*100</f>
        <v>3.4482758620689653</v>
      </c>
      <c r="G1079" s="50">
        <f t="shared" ref="G1079" si="966">G1078/I1078*100</f>
        <v>0</v>
      </c>
      <c r="H1079" s="79">
        <f t="shared" ref="H1079" si="967">H1078/I1078*100</f>
        <v>75.862068965517238</v>
      </c>
      <c r="I1079" s="58">
        <f t="shared" si="931"/>
        <v>100</v>
      </c>
      <c r="J1079" s="57">
        <f>J1078/I1078*100</f>
        <v>17.241379310344829</v>
      </c>
      <c r="K1079" s="35">
        <f>K1078/I1078*100</f>
        <v>3.4482758620689653</v>
      </c>
      <c r="L1079" s="31">
        <f>L1078/I1078*100</f>
        <v>3.4482758620689653</v>
      </c>
      <c r="O1079" s="148"/>
      <c r="P1079" s="148"/>
      <c r="Q1079" s="148"/>
    </row>
    <row r="1080" spans="1:17" s="55" customFormat="1" ht="11.45" customHeight="1" thickBot="1">
      <c r="A1080" s="211" t="s">
        <v>53</v>
      </c>
      <c r="B1080" s="192" t="s">
        <v>23</v>
      </c>
      <c r="C1080" s="20">
        <v>32</v>
      </c>
      <c r="D1080" s="20">
        <v>104</v>
      </c>
      <c r="E1080" s="20">
        <v>62</v>
      </c>
      <c r="F1080" s="20">
        <v>6</v>
      </c>
      <c r="G1080" s="20">
        <v>3</v>
      </c>
      <c r="H1080" s="20">
        <v>9</v>
      </c>
      <c r="I1080" s="110">
        <f t="shared" si="931"/>
        <v>216</v>
      </c>
      <c r="J1080" s="9">
        <f>C1080+D1080</f>
        <v>136</v>
      </c>
      <c r="K1080" s="7">
        <f>E1080</f>
        <v>62</v>
      </c>
      <c r="L1080" s="10">
        <f>SUM(F1080:G1080)</f>
        <v>9</v>
      </c>
      <c r="O1080" s="148"/>
      <c r="P1080" s="148"/>
      <c r="Q1080" s="148"/>
    </row>
    <row r="1081" spans="1:17" s="55" customFormat="1" ht="11.45" customHeight="1" thickTop="1" thickBot="1">
      <c r="A1081" s="212"/>
      <c r="B1081" s="185"/>
      <c r="C1081" s="46">
        <f>C1080/I1080*100</f>
        <v>14.814814814814813</v>
      </c>
      <c r="D1081" s="25">
        <f>D1080/I1080*100</f>
        <v>48.148148148148145</v>
      </c>
      <c r="E1081" s="25">
        <f>E1080/I1080*100</f>
        <v>28.703703703703702</v>
      </c>
      <c r="F1081" s="25">
        <f>F1080/I1080*100</f>
        <v>2.7777777777777777</v>
      </c>
      <c r="G1081" s="25">
        <f>G1080/I1080*100</f>
        <v>1.3888888888888888</v>
      </c>
      <c r="H1081" s="26">
        <f>H1080/I1080*100</f>
        <v>4.1666666666666661</v>
      </c>
      <c r="I1081" s="27">
        <f t="shared" si="931"/>
        <v>99.999999999999986</v>
      </c>
      <c r="J1081" s="38">
        <f>J1080/I1080*100</f>
        <v>62.962962962962962</v>
      </c>
      <c r="K1081" s="18">
        <f>K1080/I1080*100</f>
        <v>28.703703703703702</v>
      </c>
      <c r="L1081" s="19">
        <f>L1080/I1080*100</f>
        <v>4.1666666666666661</v>
      </c>
      <c r="O1081" s="148"/>
      <c r="P1081" s="148"/>
      <c r="Q1081" s="148"/>
    </row>
    <row r="1082" spans="1:17" s="55" customFormat="1" ht="11.45" customHeight="1" thickTop="1" thickBot="1">
      <c r="A1082" s="212"/>
      <c r="B1082" s="193" t="s">
        <v>3</v>
      </c>
      <c r="C1082" s="20">
        <v>27</v>
      </c>
      <c r="D1082" s="20">
        <v>64</v>
      </c>
      <c r="E1082" s="20">
        <v>35</v>
      </c>
      <c r="F1082" s="20">
        <v>12</v>
      </c>
      <c r="G1082" s="20">
        <v>2</v>
      </c>
      <c r="H1082" s="20">
        <v>3</v>
      </c>
      <c r="I1082" s="21">
        <f t="shared" si="931"/>
        <v>143</v>
      </c>
      <c r="J1082" s="28">
        <f>C1082+D1082</f>
        <v>91</v>
      </c>
      <c r="K1082" s="23">
        <f>E1082</f>
        <v>35</v>
      </c>
      <c r="L1082" s="24">
        <f>SUM(F1082:G1082)</f>
        <v>14</v>
      </c>
      <c r="O1082" s="148"/>
      <c r="P1082" s="148"/>
      <c r="Q1082" s="148"/>
    </row>
    <row r="1083" spans="1:17" s="55" customFormat="1" ht="11.45" customHeight="1" thickTop="1" thickBot="1">
      <c r="A1083" s="212"/>
      <c r="B1083" s="193"/>
      <c r="C1083" s="29">
        <f>C1082/I1082*100</f>
        <v>18.88111888111888</v>
      </c>
      <c r="D1083" s="29">
        <f>D1082/I1082*100</f>
        <v>44.755244755244753</v>
      </c>
      <c r="E1083" s="29">
        <f>E1082/I1082*100</f>
        <v>24.475524475524477</v>
      </c>
      <c r="F1083" s="29">
        <f>F1082/I1082*100</f>
        <v>8.3916083916083917</v>
      </c>
      <c r="G1083" s="29">
        <f>G1082/I1082*100</f>
        <v>1.3986013986013985</v>
      </c>
      <c r="H1083" s="30">
        <f>H1082/I1082*100</f>
        <v>2.0979020979020979</v>
      </c>
      <c r="I1083" s="27">
        <f t="shared" si="931"/>
        <v>99.999999999999986</v>
      </c>
      <c r="J1083" s="38">
        <f>J1082/I1082*100</f>
        <v>63.636363636363633</v>
      </c>
      <c r="K1083" s="18">
        <f>K1082/I1082*100</f>
        <v>24.475524475524477</v>
      </c>
      <c r="L1083" s="19">
        <f>L1082/I1082*100</f>
        <v>9.79020979020979</v>
      </c>
      <c r="O1083" s="148"/>
      <c r="P1083" s="148"/>
      <c r="Q1083" s="148"/>
    </row>
    <row r="1084" spans="1:17" s="55" customFormat="1" ht="11.45" customHeight="1" thickTop="1" thickBot="1">
      <c r="A1084" s="212"/>
      <c r="B1084" s="184" t="s">
        <v>13</v>
      </c>
      <c r="C1084" s="20">
        <v>111</v>
      </c>
      <c r="D1084" s="20">
        <v>357</v>
      </c>
      <c r="E1084" s="20">
        <v>311</v>
      </c>
      <c r="F1084" s="20">
        <v>77</v>
      </c>
      <c r="G1084" s="20">
        <v>30</v>
      </c>
      <c r="H1084" s="20">
        <v>17</v>
      </c>
      <c r="I1084" s="21">
        <f t="shared" si="931"/>
        <v>903</v>
      </c>
      <c r="J1084" s="28">
        <f>C1084+D1084</f>
        <v>468</v>
      </c>
      <c r="K1084" s="23">
        <f>E1084</f>
        <v>311</v>
      </c>
      <c r="L1084" s="24">
        <f>SUM(F1084:G1084)</f>
        <v>107</v>
      </c>
      <c r="O1084" s="148"/>
      <c r="P1084" s="148"/>
      <c r="Q1084" s="148"/>
    </row>
    <row r="1085" spans="1:17" s="55" customFormat="1" ht="11.45" customHeight="1" thickTop="1" thickBot="1">
      <c r="A1085" s="212"/>
      <c r="B1085" s="185"/>
      <c r="C1085" s="29">
        <f t="shared" ref="C1085" si="968">C1084/I1084*100</f>
        <v>12.29235880398671</v>
      </c>
      <c r="D1085" s="29">
        <f t="shared" ref="D1085" si="969">D1084/I1084*100</f>
        <v>39.534883720930232</v>
      </c>
      <c r="E1085" s="29">
        <f t="shared" ref="E1085" si="970">E1084/I1084*100</f>
        <v>34.440753045404207</v>
      </c>
      <c r="F1085" s="29">
        <f t="shared" ref="F1085" si="971">F1084/I1084*100</f>
        <v>8.5271317829457356</v>
      </c>
      <c r="G1085" s="29">
        <f t="shared" ref="G1085" si="972">G1084/I1084*100</f>
        <v>3.322259136212625</v>
      </c>
      <c r="H1085" s="30">
        <f t="shared" ref="H1085" si="973">H1084/I1084*100</f>
        <v>1.8826135105204873</v>
      </c>
      <c r="I1085" s="27">
        <f t="shared" si="931"/>
        <v>99.999999999999986</v>
      </c>
      <c r="J1085" s="38">
        <f>J1084/I1084*100</f>
        <v>51.82724252491694</v>
      </c>
      <c r="K1085" s="18">
        <f>K1084/I1084*100</f>
        <v>34.440753045404207</v>
      </c>
      <c r="L1085" s="19">
        <f>L1084/I1084*100</f>
        <v>11.84939091915836</v>
      </c>
      <c r="O1085" s="148"/>
      <c r="P1085" s="148"/>
      <c r="Q1085" s="148"/>
    </row>
    <row r="1086" spans="1:17" s="55" customFormat="1" ht="11.45" customHeight="1" thickTop="1" thickBot="1">
      <c r="A1086" s="212"/>
      <c r="B1086" s="193" t="s">
        <v>14</v>
      </c>
      <c r="C1086" s="20">
        <v>38</v>
      </c>
      <c r="D1086" s="20">
        <v>80</v>
      </c>
      <c r="E1086" s="20">
        <v>61</v>
      </c>
      <c r="F1086" s="20">
        <v>11</v>
      </c>
      <c r="G1086" s="20">
        <v>2</v>
      </c>
      <c r="H1086" s="20">
        <v>6</v>
      </c>
      <c r="I1086" s="21">
        <f t="shared" si="931"/>
        <v>198</v>
      </c>
      <c r="J1086" s="28">
        <f>C1086+D1086</f>
        <v>118</v>
      </c>
      <c r="K1086" s="23">
        <f>E1086</f>
        <v>61</v>
      </c>
      <c r="L1086" s="24">
        <f>SUM(F1086:G1086)</f>
        <v>13</v>
      </c>
      <c r="O1086" s="148"/>
      <c r="P1086" s="148"/>
      <c r="Q1086" s="148"/>
    </row>
    <row r="1087" spans="1:17" s="55" customFormat="1" ht="11.45" customHeight="1" thickTop="1" thickBot="1">
      <c r="A1087" s="212"/>
      <c r="B1087" s="193"/>
      <c r="C1087" s="29">
        <f t="shared" ref="C1087" si="974">C1086/I1086*100</f>
        <v>19.19191919191919</v>
      </c>
      <c r="D1087" s="29">
        <f t="shared" ref="D1087" si="975">D1086/I1086*100</f>
        <v>40.404040404040401</v>
      </c>
      <c r="E1087" s="29">
        <f t="shared" ref="E1087" si="976">E1086/I1086*100</f>
        <v>30.808080808080806</v>
      </c>
      <c r="F1087" s="29">
        <f t="shared" ref="F1087" si="977">F1086/I1086*100</f>
        <v>5.5555555555555554</v>
      </c>
      <c r="G1087" s="29">
        <f t="shared" ref="G1087" si="978">G1086/I1086*100</f>
        <v>1.0101010101010102</v>
      </c>
      <c r="H1087" s="30">
        <f t="shared" ref="H1087" si="979">H1086/I1086*100</f>
        <v>3.0303030303030303</v>
      </c>
      <c r="I1087" s="27">
        <f t="shared" si="931"/>
        <v>100</v>
      </c>
      <c r="J1087" s="38">
        <f>J1086/I1086*100</f>
        <v>59.595959595959592</v>
      </c>
      <c r="K1087" s="18">
        <f>K1086/I1086*100</f>
        <v>30.808080808080806</v>
      </c>
      <c r="L1087" s="19">
        <f>L1086/I1086*100</f>
        <v>6.5656565656565666</v>
      </c>
      <c r="O1087" s="148"/>
      <c r="P1087" s="148"/>
      <c r="Q1087" s="148"/>
    </row>
    <row r="1088" spans="1:17" s="55" customFormat="1" ht="11.45" customHeight="1" thickTop="1" thickBot="1">
      <c r="A1088" s="212"/>
      <c r="B1088" s="184" t="s">
        <v>25</v>
      </c>
      <c r="C1088" s="20">
        <v>30</v>
      </c>
      <c r="D1088" s="20">
        <v>33</v>
      </c>
      <c r="E1088" s="20">
        <v>26</v>
      </c>
      <c r="F1088" s="20">
        <v>4</v>
      </c>
      <c r="G1088" s="20">
        <v>0</v>
      </c>
      <c r="H1088" s="20">
        <v>0</v>
      </c>
      <c r="I1088" s="21">
        <f t="shared" si="931"/>
        <v>93</v>
      </c>
      <c r="J1088" s="28">
        <f>C1088+D1088</f>
        <v>63</v>
      </c>
      <c r="K1088" s="23">
        <f>E1088</f>
        <v>26</v>
      </c>
      <c r="L1088" s="24">
        <f>SUM(F1088:G1088)</f>
        <v>4</v>
      </c>
      <c r="O1088" s="148"/>
      <c r="P1088" s="148"/>
      <c r="Q1088" s="148"/>
    </row>
    <row r="1089" spans="1:17" s="55" customFormat="1" ht="11.45" customHeight="1" thickTop="1" thickBot="1">
      <c r="A1089" s="212"/>
      <c r="B1089" s="185"/>
      <c r="C1089" s="29">
        <f t="shared" ref="C1089" si="980">C1088/I1088*100</f>
        <v>32.258064516129032</v>
      </c>
      <c r="D1089" s="29">
        <f t="shared" ref="D1089" si="981">D1088/I1088*100</f>
        <v>35.483870967741936</v>
      </c>
      <c r="E1089" s="29">
        <f t="shared" ref="E1089" si="982">E1088/I1088*100</f>
        <v>27.956989247311824</v>
      </c>
      <c r="F1089" s="29">
        <f t="shared" ref="F1089" si="983">F1088/I1088*100</f>
        <v>4.3010752688172049</v>
      </c>
      <c r="G1089" s="29">
        <f t="shared" ref="G1089" si="984">G1088/I1088*100</f>
        <v>0</v>
      </c>
      <c r="H1089" s="30">
        <f t="shared" ref="H1089" si="985">H1088/I1088*100</f>
        <v>0</v>
      </c>
      <c r="I1089" s="27">
        <f t="shared" si="931"/>
        <v>100</v>
      </c>
      <c r="J1089" s="38">
        <f>J1088/I1088*100</f>
        <v>67.741935483870961</v>
      </c>
      <c r="K1089" s="18">
        <f>K1088/I1088*100</f>
        <v>27.956989247311824</v>
      </c>
      <c r="L1089" s="19">
        <f>L1088/I1088*100</f>
        <v>4.3010752688172049</v>
      </c>
      <c r="O1089" s="148"/>
      <c r="P1089" s="148"/>
      <c r="Q1089" s="148"/>
    </row>
    <row r="1090" spans="1:17" s="1" customFormat="1" ht="11.45" customHeight="1" thickTop="1" thickBot="1">
      <c r="A1090" s="212"/>
      <c r="B1090" s="193" t="s">
        <v>26</v>
      </c>
      <c r="C1090" s="20">
        <v>85</v>
      </c>
      <c r="D1090" s="20">
        <v>170</v>
      </c>
      <c r="E1090" s="20">
        <v>184</v>
      </c>
      <c r="F1090" s="20">
        <v>22</v>
      </c>
      <c r="G1090" s="20">
        <v>4</v>
      </c>
      <c r="H1090" s="20">
        <v>33</v>
      </c>
      <c r="I1090" s="21">
        <f t="shared" si="931"/>
        <v>498</v>
      </c>
      <c r="J1090" s="28">
        <f>C1090+D1090</f>
        <v>255</v>
      </c>
      <c r="K1090" s="23">
        <f>E1090</f>
        <v>184</v>
      </c>
      <c r="L1090" s="24">
        <f>SUM(F1090:G1090)</f>
        <v>26</v>
      </c>
      <c r="O1090" s="148"/>
      <c r="P1090" s="148"/>
      <c r="Q1090" s="148"/>
    </row>
    <row r="1091" spans="1:17" s="1" customFormat="1" ht="11.45" customHeight="1" thickTop="1" thickBot="1">
      <c r="A1091" s="212"/>
      <c r="B1091" s="193"/>
      <c r="C1091" s="29">
        <f t="shared" ref="C1091" si="986">C1090/I1090*100</f>
        <v>17.068273092369481</v>
      </c>
      <c r="D1091" s="29">
        <f t="shared" ref="D1091" si="987">D1090/I1090*100</f>
        <v>34.136546184738961</v>
      </c>
      <c r="E1091" s="29">
        <f t="shared" ref="E1091" si="988">E1090/I1090*100</f>
        <v>36.947791164658632</v>
      </c>
      <c r="F1091" s="29">
        <f t="shared" ref="F1091" si="989">F1090/I1090*100</f>
        <v>4.4176706827309236</v>
      </c>
      <c r="G1091" s="29">
        <f t="shared" ref="G1091" si="990">G1090/I1090*100</f>
        <v>0.80321285140562237</v>
      </c>
      <c r="H1091" s="30">
        <f t="shared" ref="H1091" si="991">H1090/I1090*100</f>
        <v>6.6265060240963862</v>
      </c>
      <c r="I1091" s="27">
        <f t="shared" si="931"/>
        <v>100.00000000000001</v>
      </c>
      <c r="J1091" s="38">
        <f>J1090/I1090*100</f>
        <v>51.204819277108435</v>
      </c>
      <c r="K1091" s="18">
        <f>K1090/I1090*100</f>
        <v>36.947791164658632</v>
      </c>
      <c r="L1091" s="19">
        <f>L1090/I1090*100</f>
        <v>5.2208835341365463</v>
      </c>
      <c r="O1091" s="148"/>
      <c r="P1091" s="148"/>
      <c r="Q1091" s="148"/>
    </row>
    <row r="1092" spans="1:17" s="1" customFormat="1" ht="11.45" customHeight="1" thickTop="1" thickBot="1">
      <c r="A1092" s="212"/>
      <c r="B1092" s="184" t="s">
        <v>0</v>
      </c>
      <c r="C1092" s="20">
        <v>12</v>
      </c>
      <c r="D1092" s="20">
        <v>25</v>
      </c>
      <c r="E1092" s="20">
        <v>29</v>
      </c>
      <c r="F1092" s="20">
        <v>4</v>
      </c>
      <c r="G1092" s="20">
        <v>2</v>
      </c>
      <c r="H1092" s="20">
        <v>11</v>
      </c>
      <c r="I1092" s="21">
        <f t="shared" si="931"/>
        <v>83</v>
      </c>
      <c r="J1092" s="28">
        <f>C1092+D1092</f>
        <v>37</v>
      </c>
      <c r="K1092" s="23">
        <f>E1092</f>
        <v>29</v>
      </c>
      <c r="L1092" s="24">
        <f>SUM(F1092:G1092)</f>
        <v>6</v>
      </c>
      <c r="O1092" s="148"/>
      <c r="P1092" s="148"/>
      <c r="Q1092" s="148"/>
    </row>
    <row r="1093" spans="1:17" s="1" customFormat="1" ht="11.45" customHeight="1" thickTop="1" thickBot="1">
      <c r="A1093" s="212"/>
      <c r="B1093" s="185"/>
      <c r="C1093" s="29">
        <f t="shared" ref="C1093" si="992">C1092/I1092*100</f>
        <v>14.457831325301203</v>
      </c>
      <c r="D1093" s="29">
        <f t="shared" ref="D1093" si="993">D1092/I1092*100</f>
        <v>30.120481927710845</v>
      </c>
      <c r="E1093" s="29">
        <f t="shared" ref="E1093" si="994">E1092/I1092*100</f>
        <v>34.939759036144579</v>
      </c>
      <c r="F1093" s="29">
        <f t="shared" ref="F1093" si="995">F1092/I1092*100</f>
        <v>4.8192771084337354</v>
      </c>
      <c r="G1093" s="29">
        <f t="shared" ref="G1093" si="996">G1092/I1092*100</f>
        <v>2.4096385542168677</v>
      </c>
      <c r="H1093" s="30">
        <f t="shared" ref="H1093" si="997">H1092/I1092*100</f>
        <v>13.253012048192772</v>
      </c>
      <c r="I1093" s="27">
        <f t="shared" si="931"/>
        <v>100.00000000000001</v>
      </c>
      <c r="J1093" s="38">
        <f>J1092/I1092*100</f>
        <v>44.578313253012048</v>
      </c>
      <c r="K1093" s="18">
        <f>K1092/I1092*100</f>
        <v>34.939759036144579</v>
      </c>
      <c r="L1093" s="19">
        <f>L1092/I1092*100</f>
        <v>7.2289156626506017</v>
      </c>
      <c r="O1093" s="148"/>
      <c r="P1093" s="148"/>
      <c r="Q1093" s="148"/>
    </row>
    <row r="1094" spans="1:17" s="1" customFormat="1" ht="11.45" customHeight="1" thickTop="1" thickBot="1">
      <c r="A1094" s="212"/>
      <c r="B1094" s="193" t="s">
        <v>24</v>
      </c>
      <c r="C1094" s="20">
        <v>5</v>
      </c>
      <c r="D1094" s="20">
        <v>8</v>
      </c>
      <c r="E1094" s="20">
        <v>10</v>
      </c>
      <c r="F1094" s="20">
        <v>2</v>
      </c>
      <c r="G1094" s="20">
        <v>0</v>
      </c>
      <c r="H1094" s="20">
        <v>24</v>
      </c>
      <c r="I1094" s="21">
        <f t="shared" si="931"/>
        <v>49</v>
      </c>
      <c r="J1094" s="28">
        <f>C1094+D1094</f>
        <v>13</v>
      </c>
      <c r="K1094" s="23">
        <f>E1094</f>
        <v>10</v>
      </c>
      <c r="L1094" s="24">
        <f>SUM(F1094:G1094)</f>
        <v>2</v>
      </c>
      <c r="O1094" s="148"/>
      <c r="P1094" s="148"/>
      <c r="Q1094" s="148"/>
    </row>
    <row r="1095" spans="1:17" s="1" customFormat="1" ht="11.45" customHeight="1" thickTop="1" thickBot="1">
      <c r="A1095" s="213"/>
      <c r="B1095" s="194"/>
      <c r="C1095" s="50">
        <f t="shared" ref="C1095" si="998">C1094/I1094*100</f>
        <v>10.204081632653061</v>
      </c>
      <c r="D1095" s="50">
        <f t="shared" ref="D1095" si="999">D1094/I1094*100</f>
        <v>16.326530612244898</v>
      </c>
      <c r="E1095" s="50">
        <f t="shared" ref="E1095" si="1000">E1094/I1094*100</f>
        <v>20.408163265306122</v>
      </c>
      <c r="F1095" s="50">
        <f t="shared" ref="F1095" si="1001">F1094/I1094*100</f>
        <v>4.0816326530612246</v>
      </c>
      <c r="G1095" s="50">
        <f t="shared" ref="G1095" si="1002">G1094/I1094*100</f>
        <v>0</v>
      </c>
      <c r="H1095" s="79">
        <f t="shared" ref="H1095" si="1003">H1094/I1094*100</f>
        <v>48.979591836734691</v>
      </c>
      <c r="I1095" s="58">
        <f t="shared" si="931"/>
        <v>100</v>
      </c>
      <c r="J1095" s="57">
        <f>J1094/I1094*100</f>
        <v>26.530612244897959</v>
      </c>
      <c r="K1095" s="35">
        <f>K1094/I1094*100</f>
        <v>20.408163265306122</v>
      </c>
      <c r="L1095" s="31">
        <f>L1094/I1094*100</f>
        <v>4.0816326530612246</v>
      </c>
      <c r="O1095" s="148"/>
      <c r="P1095" s="148"/>
      <c r="Q1095" s="148"/>
    </row>
    <row r="1096" spans="1:17" s="1" customFormat="1" ht="11.45" customHeight="1">
      <c r="A1096" s="189" t="s">
        <v>21</v>
      </c>
      <c r="B1096" s="192" t="s">
        <v>27</v>
      </c>
      <c r="C1096" s="20">
        <v>42</v>
      </c>
      <c r="D1096" s="20">
        <v>99</v>
      </c>
      <c r="E1096" s="20">
        <v>118</v>
      </c>
      <c r="F1096" s="20">
        <v>18</v>
      </c>
      <c r="G1096" s="20">
        <v>4</v>
      </c>
      <c r="H1096" s="20">
        <v>15</v>
      </c>
      <c r="I1096" s="8">
        <f t="shared" si="931"/>
        <v>296</v>
      </c>
      <c r="J1096" s="9">
        <f>C1096+D1096</f>
        <v>141</v>
      </c>
      <c r="K1096" s="7">
        <f>E1096</f>
        <v>118</v>
      </c>
      <c r="L1096" s="10">
        <f>SUM(F1096:G1096)</f>
        <v>22</v>
      </c>
      <c r="O1096" s="148"/>
      <c r="P1096" s="148"/>
      <c r="Q1096" s="148"/>
    </row>
    <row r="1097" spans="1:17" s="1" customFormat="1" ht="11.45" customHeight="1">
      <c r="A1097" s="190"/>
      <c r="B1097" s="185"/>
      <c r="C1097" s="46">
        <f>C1096/I1096*100</f>
        <v>14.189189189189189</v>
      </c>
      <c r="D1097" s="25">
        <f>D1096/I1096*100</f>
        <v>33.445945945945951</v>
      </c>
      <c r="E1097" s="25">
        <f>E1096/I1096*100</f>
        <v>39.864864864864863</v>
      </c>
      <c r="F1097" s="25">
        <f>F1096/I1096*100</f>
        <v>6.0810810810810816</v>
      </c>
      <c r="G1097" s="25">
        <f>G1096/I1096*100</f>
        <v>1.3513513513513513</v>
      </c>
      <c r="H1097" s="26">
        <f>H1096/I1096*100</f>
        <v>5.0675675675675675</v>
      </c>
      <c r="I1097" s="27">
        <f t="shared" si="931"/>
        <v>100</v>
      </c>
      <c r="J1097" s="38">
        <f>J1096/I1096*100</f>
        <v>47.635135135135137</v>
      </c>
      <c r="K1097" s="18">
        <f>K1096/I1096*100</f>
        <v>39.864864864864863</v>
      </c>
      <c r="L1097" s="19">
        <f>L1096/I1096*100</f>
        <v>7.4324324324324325</v>
      </c>
      <c r="O1097" s="6"/>
      <c r="P1097" s="6"/>
      <c r="Q1097" s="6"/>
    </row>
    <row r="1098" spans="1:17" s="1" customFormat="1" ht="11.45" customHeight="1">
      <c r="A1098" s="190"/>
      <c r="B1098" s="193" t="s">
        <v>28</v>
      </c>
      <c r="C1098" s="20">
        <v>44</v>
      </c>
      <c r="D1098" s="20">
        <v>143</v>
      </c>
      <c r="E1098" s="20">
        <v>114</v>
      </c>
      <c r="F1098" s="20">
        <v>20</v>
      </c>
      <c r="G1098" s="20">
        <v>6</v>
      </c>
      <c r="H1098" s="20">
        <v>15</v>
      </c>
      <c r="I1098" s="21">
        <f t="shared" si="931"/>
        <v>342</v>
      </c>
      <c r="J1098" s="28">
        <f>C1098+D1098</f>
        <v>187</v>
      </c>
      <c r="K1098" s="23">
        <f>E1098</f>
        <v>114</v>
      </c>
      <c r="L1098" s="24">
        <f>SUM(F1098:G1098)</f>
        <v>26</v>
      </c>
      <c r="O1098" s="147"/>
      <c r="P1098" s="147"/>
      <c r="Q1098" s="147"/>
    </row>
    <row r="1099" spans="1:17" s="1" customFormat="1" ht="11.45" customHeight="1">
      <c r="A1099" s="190"/>
      <c r="B1099" s="193"/>
      <c r="C1099" s="29">
        <f>C1098/I1098*100</f>
        <v>12.865497076023392</v>
      </c>
      <c r="D1099" s="29">
        <f>D1098/I1098*100</f>
        <v>41.812865497076025</v>
      </c>
      <c r="E1099" s="29">
        <f>E1098/I1098*100</f>
        <v>33.333333333333329</v>
      </c>
      <c r="F1099" s="29">
        <f>F1098/I1098*100</f>
        <v>5.8479532163742682</v>
      </c>
      <c r="G1099" s="29">
        <f>G1098/I1098*100</f>
        <v>1.7543859649122806</v>
      </c>
      <c r="H1099" s="30">
        <f>H1098/I1098*100</f>
        <v>4.3859649122807012</v>
      </c>
      <c r="I1099" s="27">
        <f t="shared" si="931"/>
        <v>99.999999999999986</v>
      </c>
      <c r="J1099" s="38">
        <f>J1098/I1098*100</f>
        <v>54.678362573099413</v>
      </c>
      <c r="K1099" s="18">
        <f>K1098/I1098*100</f>
        <v>33.333333333333329</v>
      </c>
      <c r="L1099" s="19">
        <f>L1098/I1098*100</f>
        <v>7.6023391812865491</v>
      </c>
      <c r="O1099" s="147"/>
      <c r="P1099" s="147"/>
      <c r="Q1099" s="147"/>
    </row>
    <row r="1100" spans="1:17" s="1" customFormat="1" ht="11.45" customHeight="1">
      <c r="A1100" s="190"/>
      <c r="B1100" s="184" t="s">
        <v>29</v>
      </c>
      <c r="C1100" s="20">
        <v>165</v>
      </c>
      <c r="D1100" s="20">
        <v>372</v>
      </c>
      <c r="E1100" s="20">
        <v>305</v>
      </c>
      <c r="F1100" s="20">
        <v>63</v>
      </c>
      <c r="G1100" s="20">
        <v>19</v>
      </c>
      <c r="H1100" s="20">
        <v>23</v>
      </c>
      <c r="I1100" s="21">
        <f t="shared" si="931"/>
        <v>947</v>
      </c>
      <c r="J1100" s="28">
        <f>C1100+D1100</f>
        <v>537</v>
      </c>
      <c r="K1100" s="23">
        <f>E1100</f>
        <v>305</v>
      </c>
      <c r="L1100" s="24">
        <f>SUM(F1100:G1100)</f>
        <v>82</v>
      </c>
      <c r="O1100" s="147"/>
      <c r="P1100" s="147"/>
      <c r="Q1100" s="147"/>
    </row>
    <row r="1101" spans="1:17" s="1" customFormat="1" ht="11.45" customHeight="1">
      <c r="A1101" s="190"/>
      <c r="B1101" s="185"/>
      <c r="C1101" s="29">
        <f t="shared" ref="C1101" si="1004">C1100/I1100*100</f>
        <v>17.423442449841605</v>
      </c>
      <c r="D1101" s="29">
        <f t="shared" ref="D1101" si="1005">D1100/I1100*100</f>
        <v>39.281942977824706</v>
      </c>
      <c r="E1101" s="29">
        <f t="shared" ref="E1101" si="1006">E1100/I1100*100</f>
        <v>32.206969376979941</v>
      </c>
      <c r="F1101" s="29">
        <f t="shared" ref="F1101" si="1007">F1100/I1100*100</f>
        <v>6.6525871172122493</v>
      </c>
      <c r="G1101" s="29">
        <f t="shared" ref="G1101" si="1008">G1100/I1100*100</f>
        <v>2.0063357972544877</v>
      </c>
      <c r="H1101" s="30">
        <f t="shared" ref="H1101" si="1009">H1100/I1100*100</f>
        <v>2.4287222808870119</v>
      </c>
      <c r="I1101" s="27">
        <f t="shared" si="931"/>
        <v>100.00000000000001</v>
      </c>
      <c r="J1101" s="38">
        <f>J1100/I1100*100</f>
        <v>56.705385427666307</v>
      </c>
      <c r="K1101" s="18">
        <f>K1100/I1100*100</f>
        <v>32.206969376979941</v>
      </c>
      <c r="L1101" s="19">
        <f>L1100/I1100*100</f>
        <v>8.6589229144667357</v>
      </c>
      <c r="O1101" s="147"/>
      <c r="P1101" s="147"/>
      <c r="Q1101" s="147"/>
    </row>
    <row r="1102" spans="1:17" s="1" customFormat="1" ht="11.45" customHeight="1">
      <c r="A1102" s="190"/>
      <c r="B1102" s="193" t="s">
        <v>30</v>
      </c>
      <c r="C1102" s="20">
        <v>71</v>
      </c>
      <c r="D1102" s="20">
        <v>180</v>
      </c>
      <c r="E1102" s="20">
        <v>114</v>
      </c>
      <c r="F1102" s="20">
        <v>24</v>
      </c>
      <c r="G1102" s="20">
        <v>8</v>
      </c>
      <c r="H1102" s="20">
        <v>13</v>
      </c>
      <c r="I1102" s="21">
        <f t="shared" si="931"/>
        <v>410</v>
      </c>
      <c r="J1102" s="28">
        <f>C1102+D1102</f>
        <v>251</v>
      </c>
      <c r="K1102" s="23">
        <f>E1102</f>
        <v>114</v>
      </c>
      <c r="L1102" s="24">
        <f>SUM(F1102:G1102)</f>
        <v>32</v>
      </c>
      <c r="O1102" s="147"/>
      <c r="P1102" s="147"/>
      <c r="Q1102" s="147"/>
    </row>
    <row r="1103" spans="1:17" s="1" customFormat="1" ht="11.45" customHeight="1">
      <c r="A1103" s="190"/>
      <c r="B1103" s="193"/>
      <c r="C1103" s="29">
        <f t="shared" ref="C1103" si="1010">C1102/I1102*100</f>
        <v>17.317073170731707</v>
      </c>
      <c r="D1103" s="29">
        <f t="shared" ref="D1103" si="1011">D1102/I1102*100</f>
        <v>43.902439024390247</v>
      </c>
      <c r="E1103" s="29">
        <f t="shared" ref="E1103" si="1012">E1102/I1102*100</f>
        <v>27.804878048780491</v>
      </c>
      <c r="F1103" s="29">
        <f t="shared" ref="F1103" si="1013">F1102/I1102*100</f>
        <v>5.8536585365853666</v>
      </c>
      <c r="G1103" s="29">
        <f t="shared" ref="G1103" si="1014">G1102/I1102*100</f>
        <v>1.9512195121951219</v>
      </c>
      <c r="H1103" s="30">
        <f t="shared" ref="H1103" si="1015">H1102/I1102*100</f>
        <v>3.1707317073170733</v>
      </c>
      <c r="I1103" s="27">
        <f t="shared" si="931"/>
        <v>100.00000000000001</v>
      </c>
      <c r="J1103" s="38">
        <f>J1102/I1102*100</f>
        <v>61.219512195121951</v>
      </c>
      <c r="K1103" s="18">
        <f>K1102/I1102*100</f>
        <v>27.804878048780491</v>
      </c>
      <c r="L1103" s="19">
        <f>L1102/I1102*100</f>
        <v>7.8048780487804876</v>
      </c>
      <c r="O1103" s="147"/>
      <c r="P1103" s="147"/>
      <c r="Q1103" s="147"/>
    </row>
    <row r="1104" spans="1:17" s="1" customFormat="1" ht="11.45" customHeight="1">
      <c r="A1104" s="190"/>
      <c r="B1104" s="184" t="s">
        <v>42</v>
      </c>
      <c r="C1104" s="20">
        <v>15</v>
      </c>
      <c r="D1104" s="20">
        <v>39</v>
      </c>
      <c r="E1104" s="20">
        <v>53</v>
      </c>
      <c r="F1104" s="20">
        <v>11</v>
      </c>
      <c r="G1104" s="20">
        <v>6</v>
      </c>
      <c r="H1104" s="20">
        <v>6</v>
      </c>
      <c r="I1104" s="21">
        <f t="shared" si="931"/>
        <v>130</v>
      </c>
      <c r="J1104" s="28">
        <f>C1104+D1104</f>
        <v>54</v>
      </c>
      <c r="K1104" s="23">
        <f>E1104</f>
        <v>53</v>
      </c>
      <c r="L1104" s="24">
        <f>SUM(F1104:G1104)</f>
        <v>17</v>
      </c>
      <c r="O1104" s="147"/>
      <c r="P1104" s="147"/>
      <c r="Q1104" s="147"/>
    </row>
    <row r="1105" spans="1:18" s="1" customFormat="1" ht="11.45" customHeight="1">
      <c r="A1105" s="190"/>
      <c r="B1105" s="185"/>
      <c r="C1105" s="29">
        <f t="shared" ref="C1105" si="1016">C1104/I1104*100</f>
        <v>11.538461538461538</v>
      </c>
      <c r="D1105" s="29">
        <f t="shared" ref="D1105" si="1017">D1104/I1104*100</f>
        <v>30</v>
      </c>
      <c r="E1105" s="29">
        <f t="shared" ref="E1105" si="1018">E1104/I1104*100</f>
        <v>40.769230769230766</v>
      </c>
      <c r="F1105" s="29">
        <f t="shared" ref="F1105" si="1019">F1104/I1104*100</f>
        <v>8.4615384615384617</v>
      </c>
      <c r="G1105" s="29">
        <f t="shared" ref="G1105" si="1020">G1104/I1104*100</f>
        <v>4.6153846153846159</v>
      </c>
      <c r="H1105" s="30">
        <f t="shared" ref="H1105" si="1021">H1104/I1104*100</f>
        <v>4.6153846153846159</v>
      </c>
      <c r="I1105" s="27">
        <f t="shared" si="931"/>
        <v>100</v>
      </c>
      <c r="J1105" s="38">
        <f>J1104/I1104*100</f>
        <v>41.53846153846154</v>
      </c>
      <c r="K1105" s="18">
        <f>K1104/I1104*100</f>
        <v>40.769230769230766</v>
      </c>
      <c r="L1105" s="19">
        <f>L1104/I1104*100</f>
        <v>13.076923076923078</v>
      </c>
      <c r="O1105" s="147"/>
      <c r="P1105" s="147"/>
      <c r="Q1105" s="147"/>
    </row>
    <row r="1106" spans="1:18" s="1" customFormat="1" ht="11.45" customHeight="1">
      <c r="A1106" s="190"/>
      <c r="B1106" s="193" t="s">
        <v>24</v>
      </c>
      <c r="C1106" s="20">
        <v>3</v>
      </c>
      <c r="D1106" s="20">
        <v>8</v>
      </c>
      <c r="E1106" s="20">
        <v>14</v>
      </c>
      <c r="F1106" s="20">
        <v>2</v>
      </c>
      <c r="G1106" s="20">
        <v>0</v>
      </c>
      <c r="H1106" s="20">
        <v>31</v>
      </c>
      <c r="I1106" s="21">
        <f t="shared" si="931"/>
        <v>58</v>
      </c>
      <c r="J1106" s="22">
        <f>C1106+D1106</f>
        <v>11</v>
      </c>
      <c r="K1106" s="23">
        <f>E1106</f>
        <v>14</v>
      </c>
      <c r="L1106" s="24">
        <f>SUM(F1106:G1106)</f>
        <v>2</v>
      </c>
      <c r="O1106" s="147"/>
      <c r="P1106" s="147"/>
      <c r="Q1106" s="147"/>
    </row>
    <row r="1107" spans="1:18" s="1" customFormat="1" ht="11.45" customHeight="1" thickBot="1">
      <c r="A1107" s="191"/>
      <c r="B1107" s="194"/>
      <c r="C1107" s="33">
        <f>C1106/I1106*100</f>
        <v>5.1724137931034484</v>
      </c>
      <c r="D1107" s="33">
        <f>D1106/I1106*100</f>
        <v>13.793103448275861</v>
      </c>
      <c r="E1107" s="33">
        <f>E1106/I1106*100</f>
        <v>24.137931034482758</v>
      </c>
      <c r="F1107" s="33">
        <f>F1106/I1106*100</f>
        <v>3.4482758620689653</v>
      </c>
      <c r="G1107" s="33">
        <f>G1106/I1106*100</f>
        <v>0</v>
      </c>
      <c r="H1107" s="34">
        <f>H1106/I1106*100</f>
        <v>53.448275862068961</v>
      </c>
      <c r="I1107" s="58">
        <f t="shared" si="931"/>
        <v>100</v>
      </c>
      <c r="J1107" s="14">
        <f>J1106/I1106*100</f>
        <v>18.96551724137931</v>
      </c>
      <c r="K1107" s="15">
        <f>K1106/I1106*100</f>
        <v>24.137931034482758</v>
      </c>
      <c r="L1107" s="16">
        <f>L1106/I1106*100</f>
        <v>3.4482758620689653</v>
      </c>
      <c r="O1107" s="147"/>
      <c r="P1107" s="147"/>
      <c r="Q1107" s="147"/>
    </row>
    <row r="1108" spans="1:18" ht="11.25" customHeight="1">
      <c r="A1108" s="221"/>
      <c r="B1108" s="221"/>
      <c r="C1108" s="221"/>
      <c r="D1108" s="221"/>
      <c r="E1108" s="221"/>
      <c r="F1108" s="221"/>
      <c r="G1108" s="221"/>
      <c r="H1108" s="221"/>
      <c r="I1108" s="221"/>
      <c r="J1108" s="221"/>
      <c r="K1108" s="221"/>
      <c r="L1108" s="221"/>
      <c r="O1108" s="147"/>
      <c r="P1108" s="147"/>
      <c r="Q1108" s="147"/>
    </row>
    <row r="1109" spans="1:18" ht="11.25" customHeight="1">
      <c r="A1109" s="137"/>
      <c r="B1109" s="137"/>
      <c r="C1109" s="137"/>
      <c r="D1109" s="137"/>
      <c r="E1109" s="137"/>
      <c r="F1109" s="137"/>
      <c r="G1109" s="137"/>
      <c r="H1109" s="137"/>
      <c r="I1109" s="137"/>
      <c r="J1109" s="137"/>
      <c r="K1109" s="137"/>
      <c r="L1109" s="137"/>
      <c r="O1109" s="147"/>
      <c r="P1109" s="147"/>
      <c r="Q1109" s="147"/>
    </row>
    <row r="1110" spans="1:18" ht="15" customHeight="1">
      <c r="A1110" s="221" t="s">
        <v>126</v>
      </c>
      <c r="B1110" s="221"/>
      <c r="C1110" s="221"/>
      <c r="D1110" s="221"/>
      <c r="E1110" s="221"/>
      <c r="F1110" s="221"/>
      <c r="G1110" s="221"/>
      <c r="H1110" s="221"/>
      <c r="I1110" s="221"/>
      <c r="J1110" s="221"/>
      <c r="K1110" s="221"/>
      <c r="L1110" s="221"/>
      <c r="O1110" s="147"/>
      <c r="P1110" s="147"/>
      <c r="Q1110" s="147"/>
    </row>
    <row r="1111" spans="1:18" s="3" customFormat="1" ht="30" customHeight="1" thickBot="1">
      <c r="A1111" s="196" t="s">
        <v>177</v>
      </c>
      <c r="B1111" s="196"/>
      <c r="C1111" s="196"/>
      <c r="D1111" s="196"/>
      <c r="E1111" s="196"/>
      <c r="F1111" s="196"/>
      <c r="G1111" s="196"/>
      <c r="H1111" s="196"/>
      <c r="I1111" s="196"/>
      <c r="J1111" s="196"/>
      <c r="K1111" s="196"/>
      <c r="L1111" s="196"/>
      <c r="M1111" s="1"/>
      <c r="N1111" s="1"/>
      <c r="O1111" s="147"/>
      <c r="P1111" s="147"/>
      <c r="Q1111" s="147"/>
      <c r="R1111" s="1"/>
    </row>
    <row r="1112" spans="1:18" s="6" customFormat="1" ht="68.25" customHeight="1" thickBot="1">
      <c r="A1112" s="197" t="s">
        <v>33</v>
      </c>
      <c r="B1112" s="198"/>
      <c r="C1112" s="103" t="s">
        <v>34</v>
      </c>
      <c r="D1112" s="103" t="s">
        <v>35</v>
      </c>
      <c r="E1112" s="106" t="s">
        <v>147</v>
      </c>
      <c r="F1112" s="107" t="s">
        <v>4</v>
      </c>
      <c r="O1112" s="147"/>
      <c r="P1112" s="147"/>
      <c r="Q1112" s="147"/>
    </row>
    <row r="1113" spans="1:18" s="55" customFormat="1" ht="11.25" customHeight="1">
      <c r="A1113" s="199" t="s">
        <v>22</v>
      </c>
      <c r="B1113" s="200"/>
      <c r="C1113" s="7">
        <v>1499</v>
      </c>
      <c r="D1113" s="7">
        <v>598</v>
      </c>
      <c r="E1113" s="61">
        <v>86</v>
      </c>
      <c r="F1113" s="44">
        <f t="shared" ref="F1113:F1172" si="1022">SUM(C1113:E1113)</f>
        <v>2183</v>
      </c>
      <c r="O1113" s="147"/>
      <c r="P1113" s="147"/>
      <c r="Q1113" s="147"/>
    </row>
    <row r="1114" spans="1:18" s="55" customFormat="1" ht="11.25" customHeight="1" thickBot="1">
      <c r="A1114" s="201"/>
      <c r="B1114" s="202"/>
      <c r="C1114" s="56">
        <f>C1113/F1113*100</f>
        <v>68.666972056802564</v>
      </c>
      <c r="D1114" s="56">
        <f>D1113/F1113*100</f>
        <v>27.393495190105359</v>
      </c>
      <c r="E1114" s="59">
        <f>E1113/F1113*100</f>
        <v>3.9395327530920752</v>
      </c>
      <c r="F1114" s="51">
        <f t="shared" si="1022"/>
        <v>100</v>
      </c>
      <c r="O1114" s="147"/>
      <c r="P1114" s="147"/>
      <c r="Q1114" s="147"/>
    </row>
    <row r="1115" spans="1:18" s="55" customFormat="1" ht="11.45" customHeight="1">
      <c r="A1115" s="189" t="s">
        <v>48</v>
      </c>
      <c r="B1115" s="192" t="s">
        <v>19</v>
      </c>
      <c r="C1115" s="169">
        <v>1017</v>
      </c>
      <c r="D1115" s="20">
        <v>392</v>
      </c>
      <c r="E1115" s="20">
        <v>50</v>
      </c>
      <c r="F1115" s="44">
        <f t="shared" si="1022"/>
        <v>1459</v>
      </c>
      <c r="O1115" s="147"/>
      <c r="P1115" s="147"/>
      <c r="Q1115" s="147"/>
    </row>
    <row r="1116" spans="1:18" s="55" customFormat="1" ht="11.45" customHeight="1">
      <c r="A1116" s="190"/>
      <c r="B1116" s="185"/>
      <c r="C1116" s="29">
        <f>C1115/F1115*100</f>
        <v>69.705277587388622</v>
      </c>
      <c r="D1116" s="29">
        <f>D1115/F1115*100</f>
        <v>26.867717614804658</v>
      </c>
      <c r="E1116" s="30">
        <f>E1115/F1115*100</f>
        <v>3.4270047978067169</v>
      </c>
      <c r="F1116" s="45">
        <f t="shared" si="1022"/>
        <v>100</v>
      </c>
      <c r="O1116" s="147"/>
      <c r="P1116" s="147"/>
      <c r="Q1116" s="147"/>
    </row>
    <row r="1117" spans="1:18" s="55" customFormat="1" ht="11.45" customHeight="1">
      <c r="A1117" s="190"/>
      <c r="B1117" s="193" t="s">
        <v>20</v>
      </c>
      <c r="C1117" s="20">
        <v>311</v>
      </c>
      <c r="D1117" s="20">
        <v>142</v>
      </c>
      <c r="E1117" s="20">
        <v>31</v>
      </c>
      <c r="F1117" s="47">
        <f t="shared" si="1022"/>
        <v>484</v>
      </c>
      <c r="O1117" s="147"/>
      <c r="P1117" s="147"/>
      <c r="Q1117" s="147"/>
    </row>
    <row r="1118" spans="1:18" s="55" customFormat="1" ht="11.45" customHeight="1">
      <c r="A1118" s="190"/>
      <c r="B1118" s="193"/>
      <c r="C1118" s="25">
        <f>C1117/F1117*100</f>
        <v>64.256198347107443</v>
      </c>
      <c r="D1118" s="25">
        <f>D1117/F1117*100</f>
        <v>29.338842975206614</v>
      </c>
      <c r="E1118" s="26">
        <f>E1117/F1117*100</f>
        <v>6.4049586776859497</v>
      </c>
      <c r="F1118" s="45">
        <f t="shared" si="1022"/>
        <v>100.00000000000001</v>
      </c>
      <c r="O1118" s="147"/>
      <c r="P1118" s="147"/>
      <c r="Q1118" s="147"/>
    </row>
    <row r="1119" spans="1:18" s="55" customFormat="1" ht="11.45" customHeight="1">
      <c r="A1119" s="190"/>
      <c r="B1119" s="184" t="s">
        <v>49</v>
      </c>
      <c r="C1119" s="20">
        <v>111</v>
      </c>
      <c r="D1119" s="20">
        <v>51</v>
      </c>
      <c r="E1119" s="20">
        <v>5</v>
      </c>
      <c r="F1119" s="47">
        <f t="shared" si="1022"/>
        <v>167</v>
      </c>
      <c r="O1119" s="147"/>
      <c r="P1119" s="147"/>
      <c r="Q1119" s="147"/>
    </row>
    <row r="1120" spans="1:18" s="55" customFormat="1" ht="11.45" customHeight="1">
      <c r="A1120" s="190"/>
      <c r="B1120" s="185"/>
      <c r="C1120" s="29">
        <f>C1119/F1119*100</f>
        <v>66.467065868263475</v>
      </c>
      <c r="D1120" s="29">
        <f>D1119/F1119*100</f>
        <v>30.538922155688624</v>
      </c>
      <c r="E1120" s="30">
        <f>E1119/F1119*100</f>
        <v>2.9940119760479043</v>
      </c>
      <c r="F1120" s="45">
        <f t="shared" si="1022"/>
        <v>100</v>
      </c>
      <c r="O1120" s="147"/>
      <c r="P1120" s="147"/>
      <c r="Q1120" s="147"/>
    </row>
    <row r="1121" spans="1:17" s="55" customFormat="1" ht="11.45" customHeight="1">
      <c r="A1121" s="190"/>
      <c r="B1121" s="193" t="s">
        <v>50</v>
      </c>
      <c r="C1121" s="20">
        <v>60</v>
      </c>
      <c r="D1121" s="20">
        <v>13</v>
      </c>
      <c r="E1121" s="20">
        <v>0</v>
      </c>
      <c r="F1121" s="47">
        <f t="shared" si="1022"/>
        <v>73</v>
      </c>
      <c r="O1121" s="147"/>
      <c r="P1121" s="147"/>
      <c r="Q1121" s="147"/>
    </row>
    <row r="1122" spans="1:17" s="55" customFormat="1" ht="11.45" customHeight="1" thickBot="1">
      <c r="A1122" s="190"/>
      <c r="B1122" s="193"/>
      <c r="C1122" s="50">
        <f>C1121/F1121*100</f>
        <v>82.191780821917803</v>
      </c>
      <c r="D1122" s="50">
        <f>D1121/F1121*100</f>
        <v>17.80821917808219</v>
      </c>
      <c r="E1122" s="64">
        <f>E1121/F1121*100</f>
        <v>0</v>
      </c>
      <c r="F1122" s="51">
        <f t="shared" si="1022"/>
        <v>100</v>
      </c>
      <c r="O1122" s="147"/>
      <c r="P1122" s="147"/>
      <c r="Q1122" s="147"/>
    </row>
    <row r="1123" spans="1:17" s="55" customFormat="1" ht="11.45" customHeight="1">
      <c r="A1123" s="189" t="s">
        <v>51</v>
      </c>
      <c r="B1123" s="192" t="s">
        <v>1</v>
      </c>
      <c r="C1123" s="20">
        <v>677</v>
      </c>
      <c r="D1123" s="20">
        <v>275</v>
      </c>
      <c r="E1123" s="20">
        <v>16</v>
      </c>
      <c r="F1123" s="44">
        <f t="shared" si="1022"/>
        <v>968</v>
      </c>
      <c r="O1123" s="147"/>
      <c r="P1123" s="147"/>
      <c r="Q1123" s="147"/>
    </row>
    <row r="1124" spans="1:17" s="55" customFormat="1" ht="11.45" customHeight="1">
      <c r="A1124" s="190"/>
      <c r="B1124" s="193"/>
      <c r="C1124" s="25">
        <f>C1123/F1123*100</f>
        <v>69.938016528925615</v>
      </c>
      <c r="D1124" s="25">
        <f>D1123/F1123*100</f>
        <v>28.40909090909091</v>
      </c>
      <c r="E1124" s="26">
        <f>E1123/F1123*100</f>
        <v>1.6528925619834711</v>
      </c>
      <c r="F1124" s="45">
        <f t="shared" si="1022"/>
        <v>100</v>
      </c>
      <c r="O1124" s="147"/>
      <c r="P1124" s="147"/>
      <c r="Q1124" s="147"/>
    </row>
    <row r="1125" spans="1:17" s="55" customFormat="1" ht="11.45" customHeight="1">
      <c r="A1125" s="190"/>
      <c r="B1125" s="184" t="s">
        <v>2</v>
      </c>
      <c r="C1125" s="20">
        <v>813</v>
      </c>
      <c r="D1125" s="20">
        <v>320</v>
      </c>
      <c r="E1125" s="20">
        <v>44</v>
      </c>
      <c r="F1125" s="47">
        <f t="shared" si="1022"/>
        <v>1177</v>
      </c>
      <c r="O1125" s="147"/>
      <c r="P1125" s="147"/>
      <c r="Q1125" s="147"/>
    </row>
    <row r="1126" spans="1:17" s="55" customFormat="1" ht="11.45" customHeight="1">
      <c r="A1126" s="190"/>
      <c r="B1126" s="185"/>
      <c r="C1126" s="29">
        <f>C1125/F1125*100</f>
        <v>69.073916737468139</v>
      </c>
      <c r="D1126" s="29">
        <f>D1125/F1125*100</f>
        <v>27.187765505522517</v>
      </c>
      <c r="E1126" s="30">
        <f>E1125/F1125*100</f>
        <v>3.7383177570093453</v>
      </c>
      <c r="F1126" s="45">
        <f t="shared" si="1022"/>
        <v>100</v>
      </c>
      <c r="O1126" s="147"/>
      <c r="P1126" s="147"/>
      <c r="Q1126" s="147"/>
    </row>
    <row r="1127" spans="1:17" s="55" customFormat="1" ht="11.45" customHeight="1">
      <c r="A1127" s="190"/>
      <c r="B1127" s="193" t="s">
        <v>5</v>
      </c>
      <c r="C1127" s="20">
        <v>9</v>
      </c>
      <c r="D1127" s="20">
        <v>3</v>
      </c>
      <c r="E1127" s="20">
        <v>26</v>
      </c>
      <c r="F1127" s="47">
        <f t="shared" si="1022"/>
        <v>38</v>
      </c>
      <c r="O1127" s="147"/>
      <c r="P1127" s="147"/>
      <c r="Q1127" s="147"/>
    </row>
    <row r="1128" spans="1:17" s="55" customFormat="1" ht="11.45" customHeight="1" thickBot="1">
      <c r="A1128" s="191"/>
      <c r="B1128" s="194"/>
      <c r="C1128" s="33">
        <f>C1127/F1127*100</f>
        <v>23.684210526315788</v>
      </c>
      <c r="D1128" s="33">
        <f>D1127/F1127*100</f>
        <v>7.8947368421052628</v>
      </c>
      <c r="E1128" s="34">
        <f>E1127/F1127*100</f>
        <v>68.421052631578945</v>
      </c>
      <c r="F1128" s="51">
        <f t="shared" si="1022"/>
        <v>100</v>
      </c>
      <c r="H1128" s="68"/>
      <c r="I1128" s="68"/>
      <c r="J1128" s="68"/>
      <c r="K1128" s="68"/>
      <c r="O1128" s="147"/>
      <c r="P1128" s="147"/>
      <c r="Q1128" s="147"/>
    </row>
    <row r="1129" spans="1:17" s="55" customFormat="1" ht="11.45" customHeight="1">
      <c r="A1129" s="189" t="s">
        <v>52</v>
      </c>
      <c r="B1129" s="192" t="s">
        <v>6</v>
      </c>
      <c r="C1129" s="20">
        <v>57</v>
      </c>
      <c r="D1129" s="20">
        <v>7</v>
      </c>
      <c r="E1129" s="20">
        <v>0</v>
      </c>
      <c r="F1129" s="44">
        <f t="shared" si="1022"/>
        <v>64</v>
      </c>
      <c r="H1129" s="68"/>
      <c r="I1129" s="68"/>
      <c r="J1129" s="68"/>
      <c r="K1129" s="68"/>
      <c r="O1129" s="147"/>
      <c r="P1129" s="147"/>
      <c r="Q1129" s="147"/>
    </row>
    <row r="1130" spans="1:17" s="55" customFormat="1" ht="11.45" customHeight="1">
      <c r="A1130" s="190"/>
      <c r="B1130" s="185"/>
      <c r="C1130" s="29">
        <f>C1129/F1129*100</f>
        <v>89.0625</v>
      </c>
      <c r="D1130" s="29">
        <f>D1129/F1129*100</f>
        <v>10.9375</v>
      </c>
      <c r="E1130" s="30">
        <f>E1129/F1129*100</f>
        <v>0</v>
      </c>
      <c r="F1130" s="45">
        <f t="shared" si="1022"/>
        <v>100</v>
      </c>
      <c r="O1130" s="147"/>
      <c r="P1130" s="147"/>
      <c r="Q1130" s="147"/>
    </row>
    <row r="1131" spans="1:17" s="55" customFormat="1" ht="11.45" customHeight="1">
      <c r="A1131" s="190"/>
      <c r="B1131" s="193" t="s">
        <v>7</v>
      </c>
      <c r="C1131" s="20">
        <v>142</v>
      </c>
      <c r="D1131" s="20">
        <v>41</v>
      </c>
      <c r="E1131" s="20">
        <v>2</v>
      </c>
      <c r="F1131" s="47">
        <f t="shared" si="1022"/>
        <v>185</v>
      </c>
      <c r="O1131" s="147"/>
      <c r="P1131" s="147"/>
      <c r="Q1131" s="147"/>
    </row>
    <row r="1132" spans="1:17" s="55" customFormat="1" ht="11.45" customHeight="1">
      <c r="A1132" s="190"/>
      <c r="B1132" s="193"/>
      <c r="C1132" s="25">
        <f>C1131/F1131*100</f>
        <v>76.756756756756758</v>
      </c>
      <c r="D1132" s="25">
        <f>D1131/F1131*100</f>
        <v>22.162162162162165</v>
      </c>
      <c r="E1132" s="26">
        <f>E1131/F1131*100</f>
        <v>1.0810810810810811</v>
      </c>
      <c r="F1132" s="45">
        <f t="shared" si="1022"/>
        <v>100</v>
      </c>
      <c r="O1132" s="147"/>
      <c r="P1132" s="147"/>
      <c r="Q1132" s="147"/>
    </row>
    <row r="1133" spans="1:17" s="55" customFormat="1" ht="11.45" customHeight="1">
      <c r="A1133" s="190"/>
      <c r="B1133" s="184" t="s">
        <v>8</v>
      </c>
      <c r="C1133" s="20">
        <v>181</v>
      </c>
      <c r="D1133" s="20">
        <v>63</v>
      </c>
      <c r="E1133" s="20">
        <v>3</v>
      </c>
      <c r="F1133" s="47">
        <f t="shared" si="1022"/>
        <v>247</v>
      </c>
      <c r="O1133" s="147"/>
      <c r="P1133" s="147"/>
      <c r="Q1133" s="147"/>
    </row>
    <row r="1134" spans="1:17" s="55" customFormat="1" ht="11.45" customHeight="1">
      <c r="A1134" s="190"/>
      <c r="B1134" s="185"/>
      <c r="C1134" s="29">
        <f>C1133/F1133*100</f>
        <v>73.279352226720647</v>
      </c>
      <c r="D1134" s="29">
        <f>D1133/F1133*100</f>
        <v>25.506072874493928</v>
      </c>
      <c r="E1134" s="30">
        <f>E1133/F1133*100</f>
        <v>1.214574898785425</v>
      </c>
      <c r="F1134" s="45">
        <f t="shared" si="1022"/>
        <v>100</v>
      </c>
      <c r="O1134" s="147"/>
      <c r="P1134" s="147"/>
      <c r="Q1134" s="147"/>
    </row>
    <row r="1135" spans="1:17" s="55" customFormat="1" ht="11.45" customHeight="1">
      <c r="A1135" s="190"/>
      <c r="B1135" s="193" t="s">
        <v>9</v>
      </c>
      <c r="C1135" s="20">
        <v>221</v>
      </c>
      <c r="D1135" s="20">
        <v>90</v>
      </c>
      <c r="E1135" s="20">
        <v>4</v>
      </c>
      <c r="F1135" s="47">
        <f t="shared" si="1022"/>
        <v>315</v>
      </c>
      <c r="O1135" s="147"/>
      <c r="P1135" s="147"/>
      <c r="Q1135" s="147"/>
    </row>
    <row r="1136" spans="1:17" s="55" customFormat="1" ht="11.45" customHeight="1">
      <c r="A1136" s="190"/>
      <c r="B1136" s="193"/>
      <c r="C1136" s="25">
        <f>C1135/F1135*100</f>
        <v>70.158730158730151</v>
      </c>
      <c r="D1136" s="25">
        <f>D1135/F1135*100</f>
        <v>28.571428571428569</v>
      </c>
      <c r="E1136" s="26">
        <f>E1135/F1135*100</f>
        <v>1.2698412698412698</v>
      </c>
      <c r="F1136" s="45">
        <f t="shared" si="1022"/>
        <v>99.999999999999986</v>
      </c>
      <c r="O1136" s="147"/>
      <c r="P1136" s="147"/>
      <c r="Q1136" s="147"/>
    </row>
    <row r="1137" spans="1:17" s="55" customFormat="1" ht="11.45" customHeight="1">
      <c r="A1137" s="190"/>
      <c r="B1137" s="184" t="s">
        <v>10</v>
      </c>
      <c r="C1137" s="20">
        <v>240</v>
      </c>
      <c r="D1137" s="20">
        <v>120</v>
      </c>
      <c r="E1137" s="20">
        <v>7</v>
      </c>
      <c r="F1137" s="47">
        <f t="shared" si="1022"/>
        <v>367</v>
      </c>
      <c r="O1137" s="147"/>
      <c r="P1137" s="147"/>
      <c r="Q1137" s="147"/>
    </row>
    <row r="1138" spans="1:17" s="55" customFormat="1" ht="11.45" customHeight="1">
      <c r="A1138" s="190"/>
      <c r="B1138" s="185"/>
      <c r="C1138" s="29">
        <f>C1137/F1137*100</f>
        <v>65.395095367847418</v>
      </c>
      <c r="D1138" s="29">
        <f>D1137/F1137*100</f>
        <v>32.697547683923709</v>
      </c>
      <c r="E1138" s="30">
        <f>E1137/F1137*100</f>
        <v>1.9073569482288828</v>
      </c>
      <c r="F1138" s="45">
        <f t="shared" si="1022"/>
        <v>100</v>
      </c>
      <c r="O1138" s="147"/>
      <c r="P1138" s="147"/>
      <c r="Q1138" s="147"/>
    </row>
    <row r="1139" spans="1:17" s="55" customFormat="1" ht="11.45" customHeight="1">
      <c r="A1139" s="190"/>
      <c r="B1139" s="193" t="s">
        <v>11</v>
      </c>
      <c r="C1139" s="20">
        <v>250</v>
      </c>
      <c r="D1139" s="20">
        <v>128</v>
      </c>
      <c r="E1139" s="20">
        <v>16</v>
      </c>
      <c r="F1139" s="47">
        <f t="shared" si="1022"/>
        <v>394</v>
      </c>
      <c r="O1139" s="147"/>
      <c r="P1139" s="147"/>
      <c r="Q1139" s="147"/>
    </row>
    <row r="1140" spans="1:17" s="55" customFormat="1" ht="11.45" customHeight="1">
      <c r="A1140" s="190"/>
      <c r="B1140" s="193"/>
      <c r="C1140" s="25">
        <f>C1139/F1139*100</f>
        <v>63.451776649746193</v>
      </c>
      <c r="D1140" s="25">
        <f>D1139/F1139*100</f>
        <v>32.487309644670049</v>
      </c>
      <c r="E1140" s="26">
        <f>E1139/F1139*100</f>
        <v>4.0609137055837561</v>
      </c>
      <c r="F1140" s="45">
        <f t="shared" si="1022"/>
        <v>100</v>
      </c>
      <c r="O1140" s="148"/>
      <c r="P1140" s="148"/>
      <c r="Q1140" s="148"/>
    </row>
    <row r="1141" spans="1:17" s="55" customFormat="1" ht="11.45" customHeight="1">
      <c r="A1141" s="190"/>
      <c r="B1141" s="184" t="s">
        <v>12</v>
      </c>
      <c r="C1141" s="20">
        <v>403</v>
      </c>
      <c r="D1141" s="20">
        <v>148</v>
      </c>
      <c r="E1141" s="20">
        <v>31</v>
      </c>
      <c r="F1141" s="47">
        <f t="shared" si="1022"/>
        <v>582</v>
      </c>
      <c r="O1141" s="148"/>
      <c r="P1141" s="148"/>
      <c r="Q1141" s="148"/>
    </row>
    <row r="1142" spans="1:17" s="55" customFormat="1" ht="11.45" customHeight="1">
      <c r="A1142" s="190"/>
      <c r="B1142" s="185"/>
      <c r="C1142" s="29">
        <f>C1141/F1141*100</f>
        <v>69.243986254295535</v>
      </c>
      <c r="D1142" s="29">
        <f>D1141/F1141*100</f>
        <v>25.429553264604809</v>
      </c>
      <c r="E1142" s="30">
        <f>E1141/F1141*100</f>
        <v>5.3264604810996561</v>
      </c>
      <c r="F1142" s="45">
        <f t="shared" si="1022"/>
        <v>100</v>
      </c>
      <c r="O1142" s="148"/>
      <c r="P1142" s="148"/>
      <c r="Q1142" s="148"/>
    </row>
    <row r="1143" spans="1:17" s="55" customFormat="1" ht="11.45" customHeight="1">
      <c r="A1143" s="190"/>
      <c r="B1143" s="193" t="s">
        <v>24</v>
      </c>
      <c r="C1143" s="20">
        <v>5</v>
      </c>
      <c r="D1143" s="20">
        <v>1</v>
      </c>
      <c r="E1143" s="20">
        <v>23</v>
      </c>
      <c r="F1143" s="47">
        <f t="shared" si="1022"/>
        <v>29</v>
      </c>
      <c r="O1143" s="148"/>
      <c r="P1143" s="148"/>
      <c r="Q1143" s="148"/>
    </row>
    <row r="1144" spans="1:17" s="55" customFormat="1" ht="11.45" customHeight="1" thickBot="1">
      <c r="A1144" s="191"/>
      <c r="B1144" s="194"/>
      <c r="C1144" s="33">
        <f>C1143/F1143*100</f>
        <v>17.241379310344829</v>
      </c>
      <c r="D1144" s="33">
        <f>D1143/F1143*100</f>
        <v>3.4482758620689653</v>
      </c>
      <c r="E1144" s="34">
        <f>E1143/F1143*100</f>
        <v>79.310344827586206</v>
      </c>
      <c r="F1144" s="51">
        <f t="shared" si="1022"/>
        <v>100</v>
      </c>
      <c r="O1144" s="148"/>
      <c r="P1144" s="148"/>
      <c r="Q1144" s="148"/>
    </row>
    <row r="1145" spans="1:17" s="55" customFormat="1" ht="11.45" customHeight="1" thickBot="1">
      <c r="A1145" s="211" t="s">
        <v>53</v>
      </c>
      <c r="B1145" s="192" t="s">
        <v>23</v>
      </c>
      <c r="C1145" s="20">
        <v>152</v>
      </c>
      <c r="D1145" s="20">
        <v>57</v>
      </c>
      <c r="E1145" s="20">
        <v>7</v>
      </c>
      <c r="F1145" s="44">
        <f t="shared" si="1022"/>
        <v>216</v>
      </c>
      <c r="O1145" s="148"/>
      <c r="P1145" s="148"/>
      <c r="Q1145" s="148"/>
    </row>
    <row r="1146" spans="1:17" s="55" customFormat="1" ht="11.45" customHeight="1" thickTop="1" thickBot="1">
      <c r="A1146" s="212"/>
      <c r="B1146" s="185"/>
      <c r="C1146" s="29">
        <f>C1145/F1145*100</f>
        <v>70.370370370370367</v>
      </c>
      <c r="D1146" s="29">
        <f>D1145/F1145*100</f>
        <v>26.388888888888889</v>
      </c>
      <c r="E1146" s="30">
        <f>E1145/F1145*100</f>
        <v>3.2407407407407405</v>
      </c>
      <c r="F1146" s="45">
        <f t="shared" si="1022"/>
        <v>100</v>
      </c>
      <c r="O1146" s="148"/>
      <c r="P1146" s="148"/>
      <c r="Q1146" s="148"/>
    </row>
    <row r="1147" spans="1:17" s="55" customFormat="1" ht="11.45" customHeight="1" thickTop="1" thickBot="1">
      <c r="A1147" s="212"/>
      <c r="B1147" s="193" t="s">
        <v>3</v>
      </c>
      <c r="C1147" s="20">
        <v>113</v>
      </c>
      <c r="D1147" s="20">
        <v>27</v>
      </c>
      <c r="E1147" s="20">
        <v>3</v>
      </c>
      <c r="F1147" s="47">
        <f t="shared" si="1022"/>
        <v>143</v>
      </c>
      <c r="O1147" s="148"/>
      <c r="P1147" s="148"/>
      <c r="Q1147" s="148"/>
    </row>
    <row r="1148" spans="1:17" s="55" customFormat="1" ht="11.45" customHeight="1" thickTop="1" thickBot="1">
      <c r="A1148" s="212"/>
      <c r="B1148" s="193"/>
      <c r="C1148" s="25">
        <f>C1147/F1147*100</f>
        <v>79.020979020979027</v>
      </c>
      <c r="D1148" s="25">
        <f>D1147/F1147*100</f>
        <v>18.88111888111888</v>
      </c>
      <c r="E1148" s="26">
        <f>E1147/F1147*100</f>
        <v>2.0979020979020979</v>
      </c>
      <c r="F1148" s="45">
        <f t="shared" si="1022"/>
        <v>100</v>
      </c>
      <c r="O1148" s="148"/>
      <c r="P1148" s="148"/>
      <c r="Q1148" s="148"/>
    </row>
    <row r="1149" spans="1:17" s="55" customFormat="1" ht="11.45" customHeight="1" thickTop="1" thickBot="1">
      <c r="A1149" s="212"/>
      <c r="B1149" s="184" t="s">
        <v>13</v>
      </c>
      <c r="C1149" s="20">
        <v>632</v>
      </c>
      <c r="D1149" s="20">
        <v>261</v>
      </c>
      <c r="E1149" s="20">
        <v>10</v>
      </c>
      <c r="F1149" s="47">
        <f t="shared" si="1022"/>
        <v>903</v>
      </c>
      <c r="O1149" s="148"/>
      <c r="P1149" s="148"/>
      <c r="Q1149" s="148"/>
    </row>
    <row r="1150" spans="1:17" s="55" customFormat="1" ht="11.45" customHeight="1" thickTop="1" thickBot="1">
      <c r="A1150" s="212"/>
      <c r="B1150" s="185"/>
      <c r="C1150" s="29">
        <f>C1149/F1149*100</f>
        <v>69.988925802879294</v>
      </c>
      <c r="D1150" s="29">
        <f>D1149/F1149*100</f>
        <v>28.903654485049834</v>
      </c>
      <c r="E1150" s="30">
        <f>E1149/F1149*100</f>
        <v>1.1074197120708749</v>
      </c>
      <c r="F1150" s="45">
        <f t="shared" si="1022"/>
        <v>100</v>
      </c>
      <c r="O1150" s="148"/>
      <c r="P1150" s="148"/>
      <c r="Q1150" s="148"/>
    </row>
    <row r="1151" spans="1:17" s="55" customFormat="1" ht="11.45" customHeight="1" thickTop="1" thickBot="1">
      <c r="A1151" s="212"/>
      <c r="B1151" s="193" t="s">
        <v>14</v>
      </c>
      <c r="C1151" s="20">
        <v>150</v>
      </c>
      <c r="D1151" s="20">
        <v>43</v>
      </c>
      <c r="E1151" s="20">
        <v>5</v>
      </c>
      <c r="F1151" s="47">
        <f t="shared" si="1022"/>
        <v>198</v>
      </c>
      <c r="O1151" s="148"/>
      <c r="P1151" s="148"/>
      <c r="Q1151" s="148"/>
    </row>
    <row r="1152" spans="1:17" s="55" customFormat="1" ht="11.45" customHeight="1" thickTop="1" thickBot="1">
      <c r="A1152" s="212"/>
      <c r="B1152" s="193"/>
      <c r="C1152" s="25">
        <f>C1151/F1151*100</f>
        <v>75.757575757575751</v>
      </c>
      <c r="D1152" s="25">
        <f>D1151/F1151*100</f>
        <v>21.71717171717172</v>
      </c>
      <c r="E1152" s="26">
        <f>E1151/F1151*100</f>
        <v>2.5252525252525251</v>
      </c>
      <c r="F1152" s="45">
        <f t="shared" si="1022"/>
        <v>100</v>
      </c>
      <c r="O1152" s="148"/>
      <c r="P1152" s="148"/>
      <c r="Q1152" s="148"/>
    </row>
    <row r="1153" spans="1:17" s="55" customFormat="1" ht="11.45" customHeight="1" thickTop="1" thickBot="1">
      <c r="A1153" s="212"/>
      <c r="B1153" s="184" t="s">
        <v>25</v>
      </c>
      <c r="C1153" s="20">
        <v>86</v>
      </c>
      <c r="D1153" s="20">
        <v>7</v>
      </c>
      <c r="E1153" s="20">
        <v>0</v>
      </c>
      <c r="F1153" s="47">
        <f t="shared" si="1022"/>
        <v>93</v>
      </c>
      <c r="O1153" s="148"/>
      <c r="P1153" s="148"/>
      <c r="Q1153" s="148"/>
    </row>
    <row r="1154" spans="1:17" s="55" customFormat="1" ht="11.45" customHeight="1" thickTop="1" thickBot="1">
      <c r="A1154" s="212"/>
      <c r="B1154" s="185"/>
      <c r="C1154" s="29">
        <f>C1153/F1153*100</f>
        <v>92.473118279569889</v>
      </c>
      <c r="D1154" s="29">
        <f>D1153/F1153*100</f>
        <v>7.5268817204301079</v>
      </c>
      <c r="E1154" s="30">
        <f>E1153/F1153*100</f>
        <v>0</v>
      </c>
      <c r="F1154" s="45">
        <f t="shared" si="1022"/>
        <v>100</v>
      </c>
      <c r="O1154" s="148"/>
      <c r="P1154" s="148"/>
      <c r="Q1154" s="148"/>
    </row>
    <row r="1155" spans="1:17" s="1" customFormat="1" ht="11.45" customHeight="1" thickTop="1" thickBot="1">
      <c r="A1155" s="212"/>
      <c r="B1155" s="193" t="s">
        <v>26</v>
      </c>
      <c r="C1155" s="20">
        <v>302</v>
      </c>
      <c r="D1155" s="20">
        <v>169</v>
      </c>
      <c r="E1155" s="20">
        <v>27</v>
      </c>
      <c r="F1155" s="47">
        <f t="shared" si="1022"/>
        <v>498</v>
      </c>
      <c r="O1155" s="148"/>
      <c r="P1155" s="148"/>
      <c r="Q1155" s="148"/>
    </row>
    <row r="1156" spans="1:17" s="1" customFormat="1" ht="11.45" customHeight="1" thickTop="1" thickBot="1">
      <c r="A1156" s="212"/>
      <c r="B1156" s="193"/>
      <c r="C1156" s="25">
        <f>C1155/F1155*100</f>
        <v>60.642570281124499</v>
      </c>
      <c r="D1156" s="25">
        <f>D1155/F1155*100</f>
        <v>33.935742971887549</v>
      </c>
      <c r="E1156" s="26">
        <f>E1155/F1155*100</f>
        <v>5.4216867469879517</v>
      </c>
      <c r="F1156" s="45">
        <f t="shared" si="1022"/>
        <v>100</v>
      </c>
      <c r="O1156" s="148"/>
      <c r="P1156" s="148"/>
      <c r="Q1156" s="148"/>
    </row>
    <row r="1157" spans="1:17" s="1" customFormat="1" ht="11.45" customHeight="1" thickTop="1" thickBot="1">
      <c r="A1157" s="212"/>
      <c r="B1157" s="184" t="s">
        <v>0</v>
      </c>
      <c r="C1157" s="20">
        <v>49</v>
      </c>
      <c r="D1157" s="20">
        <v>28</v>
      </c>
      <c r="E1157" s="20">
        <v>6</v>
      </c>
      <c r="F1157" s="47">
        <f t="shared" si="1022"/>
        <v>83</v>
      </c>
      <c r="O1157" s="148"/>
      <c r="P1157" s="148"/>
      <c r="Q1157" s="148"/>
    </row>
    <row r="1158" spans="1:17" s="1" customFormat="1" ht="11.45" customHeight="1" thickTop="1" thickBot="1">
      <c r="A1158" s="212"/>
      <c r="B1158" s="185"/>
      <c r="C1158" s="29">
        <f>C1157/F1157*100</f>
        <v>59.036144578313255</v>
      </c>
      <c r="D1158" s="29">
        <f>D1157/F1157*100</f>
        <v>33.734939759036145</v>
      </c>
      <c r="E1158" s="30">
        <f>E1157/F1157*100</f>
        <v>7.2289156626506017</v>
      </c>
      <c r="F1158" s="45">
        <f t="shared" si="1022"/>
        <v>100.00000000000001</v>
      </c>
      <c r="O1158" s="148"/>
      <c r="P1158" s="148"/>
      <c r="Q1158" s="148"/>
    </row>
    <row r="1159" spans="1:17" s="1" customFormat="1" ht="11.45" customHeight="1" thickTop="1" thickBot="1">
      <c r="A1159" s="212"/>
      <c r="B1159" s="193" t="s">
        <v>24</v>
      </c>
      <c r="C1159" s="20">
        <v>15</v>
      </c>
      <c r="D1159" s="20">
        <v>6</v>
      </c>
      <c r="E1159" s="20">
        <v>28</v>
      </c>
      <c r="F1159" s="47">
        <f t="shared" si="1022"/>
        <v>49</v>
      </c>
      <c r="O1159" s="148"/>
      <c r="P1159" s="148"/>
      <c r="Q1159" s="148"/>
    </row>
    <row r="1160" spans="1:17" s="1" customFormat="1" ht="11.45" customHeight="1" thickTop="1" thickBot="1">
      <c r="A1160" s="213"/>
      <c r="B1160" s="194"/>
      <c r="C1160" s="33">
        <f>C1159/F1159*100</f>
        <v>30.612244897959183</v>
      </c>
      <c r="D1160" s="33">
        <f>D1159/F1159*100</f>
        <v>12.244897959183673</v>
      </c>
      <c r="E1160" s="34">
        <f>E1159/F1159*100</f>
        <v>57.142857142857139</v>
      </c>
      <c r="F1160" s="51">
        <f t="shared" si="1022"/>
        <v>100</v>
      </c>
      <c r="O1160" s="148"/>
      <c r="P1160" s="148"/>
      <c r="Q1160" s="148"/>
    </row>
    <row r="1161" spans="1:17" s="1" customFormat="1" ht="11.45" customHeight="1">
      <c r="A1161" s="189" t="s">
        <v>21</v>
      </c>
      <c r="B1161" s="192" t="s">
        <v>27</v>
      </c>
      <c r="C1161" s="20">
        <v>182</v>
      </c>
      <c r="D1161" s="20">
        <v>105</v>
      </c>
      <c r="E1161" s="20">
        <v>9</v>
      </c>
      <c r="F1161" s="44">
        <f t="shared" si="1022"/>
        <v>296</v>
      </c>
      <c r="O1161" s="148"/>
      <c r="P1161" s="148"/>
      <c r="Q1161" s="148"/>
    </row>
    <row r="1162" spans="1:17" s="1" customFormat="1" ht="11.45" customHeight="1">
      <c r="A1162" s="190"/>
      <c r="B1162" s="185"/>
      <c r="C1162" s="29">
        <f>C1161/F1161*100</f>
        <v>61.486486486486491</v>
      </c>
      <c r="D1162" s="29">
        <f>D1161/F1161*100</f>
        <v>35.472972972972968</v>
      </c>
      <c r="E1162" s="30">
        <f>E1161/F1161*100</f>
        <v>3.0405405405405408</v>
      </c>
      <c r="F1162" s="45">
        <f t="shared" si="1022"/>
        <v>100</v>
      </c>
      <c r="O1162" s="6"/>
      <c r="P1162" s="6"/>
      <c r="Q1162" s="6"/>
    </row>
    <row r="1163" spans="1:17" s="1" customFormat="1" ht="11.45" customHeight="1">
      <c r="A1163" s="190"/>
      <c r="B1163" s="193" t="s">
        <v>28</v>
      </c>
      <c r="C1163" s="20">
        <v>244</v>
      </c>
      <c r="D1163" s="20">
        <v>88</v>
      </c>
      <c r="E1163" s="20">
        <v>10</v>
      </c>
      <c r="F1163" s="47">
        <f t="shared" si="1022"/>
        <v>342</v>
      </c>
      <c r="O1163" s="147"/>
      <c r="P1163" s="147"/>
      <c r="Q1163" s="147"/>
    </row>
    <row r="1164" spans="1:17" s="1" customFormat="1" ht="11.45" customHeight="1">
      <c r="A1164" s="190"/>
      <c r="B1164" s="193"/>
      <c r="C1164" s="25">
        <f>C1163/F1163*100</f>
        <v>71.345029239766077</v>
      </c>
      <c r="D1164" s="25">
        <f>D1163/F1163*100</f>
        <v>25.730994152046783</v>
      </c>
      <c r="E1164" s="26">
        <f>E1163/F1163*100</f>
        <v>2.9239766081871341</v>
      </c>
      <c r="F1164" s="45">
        <f t="shared" si="1022"/>
        <v>100</v>
      </c>
      <c r="O1164" s="147"/>
      <c r="P1164" s="147"/>
      <c r="Q1164" s="147"/>
    </row>
    <row r="1165" spans="1:17" s="1" customFormat="1" ht="11.45" customHeight="1">
      <c r="A1165" s="190"/>
      <c r="B1165" s="184" t="s">
        <v>29</v>
      </c>
      <c r="C1165" s="20">
        <v>665</v>
      </c>
      <c r="D1165" s="20">
        <v>259</v>
      </c>
      <c r="E1165" s="20">
        <v>23</v>
      </c>
      <c r="F1165" s="47">
        <f t="shared" si="1022"/>
        <v>947</v>
      </c>
      <c r="O1165" s="147"/>
      <c r="P1165" s="147"/>
      <c r="Q1165" s="147"/>
    </row>
    <row r="1166" spans="1:17" s="1" customFormat="1" ht="11.45" customHeight="1">
      <c r="A1166" s="190"/>
      <c r="B1166" s="185"/>
      <c r="C1166" s="29">
        <f>C1165/F1165*100</f>
        <v>70.221752903907074</v>
      </c>
      <c r="D1166" s="29">
        <f>D1165/F1165*100</f>
        <v>27.34952481520591</v>
      </c>
      <c r="E1166" s="30">
        <f>E1165/F1165*100</f>
        <v>2.4287222808870119</v>
      </c>
      <c r="F1166" s="45">
        <f t="shared" si="1022"/>
        <v>100</v>
      </c>
      <c r="O1166" s="147"/>
      <c r="P1166" s="147"/>
      <c r="Q1166" s="147"/>
    </row>
    <row r="1167" spans="1:17" s="1" customFormat="1" ht="11.45" customHeight="1">
      <c r="A1167" s="190"/>
      <c r="B1167" s="193" t="s">
        <v>30</v>
      </c>
      <c r="C1167" s="20">
        <v>305</v>
      </c>
      <c r="D1167" s="20">
        <v>94</v>
      </c>
      <c r="E1167" s="20">
        <v>11</v>
      </c>
      <c r="F1167" s="47">
        <f t="shared" si="1022"/>
        <v>410</v>
      </c>
      <c r="O1167" s="147"/>
      <c r="P1167" s="147"/>
      <c r="Q1167" s="147"/>
    </row>
    <row r="1168" spans="1:17" s="1" customFormat="1" ht="11.45" customHeight="1">
      <c r="A1168" s="190"/>
      <c r="B1168" s="193"/>
      <c r="C1168" s="25">
        <f>C1167/F1167*100</f>
        <v>74.390243902439025</v>
      </c>
      <c r="D1168" s="25">
        <f>D1167/F1167*100</f>
        <v>22.926829268292686</v>
      </c>
      <c r="E1168" s="26">
        <f>E1167/F1167*100</f>
        <v>2.6829268292682928</v>
      </c>
      <c r="F1168" s="45">
        <f t="shared" si="1022"/>
        <v>100</v>
      </c>
      <c r="O1168" s="147"/>
      <c r="P1168" s="147"/>
      <c r="Q1168" s="147"/>
    </row>
    <row r="1169" spans="1:18" s="1" customFormat="1" ht="11.45" customHeight="1">
      <c r="A1169" s="190"/>
      <c r="B1169" s="184" t="s">
        <v>42</v>
      </c>
      <c r="C1169" s="20">
        <v>81</v>
      </c>
      <c r="D1169" s="20">
        <v>42</v>
      </c>
      <c r="E1169" s="20">
        <v>7</v>
      </c>
      <c r="F1169" s="47">
        <f t="shared" si="1022"/>
        <v>130</v>
      </c>
      <c r="O1169" s="147"/>
      <c r="P1169" s="147"/>
      <c r="Q1169" s="147"/>
    </row>
    <row r="1170" spans="1:18" s="1" customFormat="1" ht="11.45" customHeight="1">
      <c r="A1170" s="190"/>
      <c r="B1170" s="185"/>
      <c r="C1170" s="29">
        <f>C1169/F1169*100</f>
        <v>62.307692307692307</v>
      </c>
      <c r="D1170" s="29">
        <f>D1169/F1169*100</f>
        <v>32.307692307692307</v>
      </c>
      <c r="E1170" s="30">
        <f>E1169/F1169*100</f>
        <v>5.384615384615385</v>
      </c>
      <c r="F1170" s="45">
        <f t="shared" si="1022"/>
        <v>100</v>
      </c>
      <c r="O1170" s="147"/>
      <c r="P1170" s="147"/>
      <c r="Q1170" s="147"/>
    </row>
    <row r="1171" spans="1:18" s="1" customFormat="1" ht="11.45" customHeight="1">
      <c r="A1171" s="190"/>
      <c r="B1171" s="193" t="s">
        <v>24</v>
      </c>
      <c r="C1171" s="20">
        <v>22</v>
      </c>
      <c r="D1171" s="20">
        <v>10</v>
      </c>
      <c r="E1171" s="20">
        <v>26</v>
      </c>
      <c r="F1171" s="47">
        <f t="shared" si="1022"/>
        <v>58</v>
      </c>
      <c r="O1171" s="147"/>
      <c r="P1171" s="147"/>
      <c r="Q1171" s="147"/>
    </row>
    <row r="1172" spans="1:18" s="1" customFormat="1" ht="11.45" customHeight="1" thickBot="1">
      <c r="A1172" s="191"/>
      <c r="B1172" s="194"/>
      <c r="C1172" s="33">
        <f>C1171/F1171*100</f>
        <v>37.931034482758619</v>
      </c>
      <c r="D1172" s="33">
        <f>D1171/F1171*100</f>
        <v>17.241379310344829</v>
      </c>
      <c r="E1172" s="34">
        <f>E1171/F1171*100</f>
        <v>44.827586206896555</v>
      </c>
      <c r="F1172" s="51">
        <f t="shared" si="1022"/>
        <v>100</v>
      </c>
      <c r="O1172" s="147"/>
      <c r="P1172" s="147"/>
      <c r="Q1172" s="147"/>
    </row>
    <row r="1173" spans="1:18" s="1" customFormat="1" ht="11.45" customHeight="1">
      <c r="A1173" s="40"/>
      <c r="B1173" s="41"/>
      <c r="C1173" s="97"/>
      <c r="D1173" s="97"/>
      <c r="E1173" s="97"/>
      <c r="F1173" s="42"/>
      <c r="O1173" s="147"/>
      <c r="P1173" s="147"/>
      <c r="Q1173" s="147"/>
    </row>
    <row r="1174" spans="1:18" s="1" customFormat="1" ht="11.45" customHeight="1">
      <c r="A1174" s="40"/>
      <c r="B1174" s="41"/>
      <c r="C1174" s="97"/>
      <c r="D1174" s="97"/>
      <c r="E1174" s="97"/>
      <c r="F1174" s="42"/>
      <c r="O1174" s="147"/>
      <c r="P1174" s="147"/>
      <c r="Q1174" s="147"/>
    </row>
    <row r="1175" spans="1:18" s="3" customFormat="1" ht="30" customHeight="1" thickBot="1">
      <c r="A1175" s="177" t="s">
        <v>179</v>
      </c>
      <c r="B1175" s="177"/>
      <c r="C1175" s="177"/>
      <c r="D1175" s="177"/>
      <c r="E1175" s="177"/>
      <c r="F1175" s="177"/>
      <c r="G1175" s="177"/>
      <c r="H1175" s="177"/>
      <c r="I1175" s="177"/>
      <c r="J1175" s="196"/>
      <c r="K1175" s="196"/>
      <c r="L1175" s="196"/>
      <c r="M1175" s="1"/>
      <c r="N1175" s="1"/>
      <c r="O1175" s="147"/>
      <c r="P1175" s="147"/>
      <c r="Q1175" s="147"/>
      <c r="R1175" s="1"/>
    </row>
    <row r="1176" spans="1:18" s="1" customFormat="1" ht="10.15" customHeight="1">
      <c r="A1176" s="203"/>
      <c r="B1176" s="204"/>
      <c r="C1176" s="99">
        <v>1</v>
      </c>
      <c r="D1176" s="99">
        <v>2</v>
      </c>
      <c r="E1176" s="99">
        <v>3</v>
      </c>
      <c r="F1176" s="99">
        <v>4</v>
      </c>
      <c r="G1176" s="99">
        <v>5</v>
      </c>
      <c r="H1176" s="205" t="s">
        <v>45</v>
      </c>
      <c r="I1176" s="207" t="s">
        <v>4</v>
      </c>
      <c r="J1176" s="43"/>
      <c r="K1176" s="43"/>
      <c r="L1176" s="43"/>
      <c r="O1176" s="147"/>
      <c r="P1176" s="147"/>
      <c r="Q1176" s="147"/>
    </row>
    <row r="1177" spans="1:18" s="6" customFormat="1" ht="60" customHeight="1" thickBot="1">
      <c r="A1177" s="209" t="s">
        <v>33</v>
      </c>
      <c r="B1177" s="210"/>
      <c r="C1177" s="119" t="s">
        <v>180</v>
      </c>
      <c r="D1177" s="135" t="s">
        <v>181</v>
      </c>
      <c r="E1177" s="119" t="s">
        <v>182</v>
      </c>
      <c r="F1177" s="139" t="s">
        <v>260</v>
      </c>
      <c r="G1177" s="139" t="s">
        <v>183</v>
      </c>
      <c r="H1177" s="206"/>
      <c r="I1177" s="208"/>
      <c r="O1177" s="147"/>
      <c r="P1177" s="147"/>
      <c r="Q1177" s="147"/>
    </row>
    <row r="1178" spans="1:18" s="55" customFormat="1" ht="11.25" customHeight="1">
      <c r="A1178" s="219" t="s">
        <v>22</v>
      </c>
      <c r="B1178" s="220"/>
      <c r="C1178" s="111">
        <v>522</v>
      </c>
      <c r="D1178" s="111">
        <v>274</v>
      </c>
      <c r="E1178" s="111">
        <v>77</v>
      </c>
      <c r="F1178" s="111">
        <v>18</v>
      </c>
      <c r="G1178" s="111">
        <v>1182</v>
      </c>
      <c r="H1178" s="111">
        <v>110</v>
      </c>
      <c r="I1178" s="110">
        <f t="shared" ref="I1178:I1237" si="1023">SUM(C1178:H1178)</f>
        <v>2183</v>
      </c>
      <c r="O1178" s="147"/>
      <c r="P1178" s="147"/>
      <c r="Q1178" s="147"/>
    </row>
    <row r="1179" spans="1:18" s="55" customFormat="1" ht="11.25" customHeight="1" thickBot="1">
      <c r="A1179" s="201"/>
      <c r="B1179" s="202"/>
      <c r="C1179" s="56">
        <f>C1178/I1178*100</f>
        <v>23.9120476408612</v>
      </c>
      <c r="D1179" s="56">
        <f>D1178/I1178*100</f>
        <v>12.551534585432892</v>
      </c>
      <c r="E1179" s="56">
        <f>E1178/I1178*100</f>
        <v>3.5272560696289506</v>
      </c>
      <c r="F1179" s="56">
        <f>F1178/I1178*100</f>
        <v>0.82455336692624837</v>
      </c>
      <c r="G1179" s="56">
        <f>G1178/I1178*100</f>
        <v>54.145671094823633</v>
      </c>
      <c r="H1179" s="59">
        <f>H1178/I1178*100</f>
        <v>5.0389372423270729</v>
      </c>
      <c r="I1179" s="58">
        <f t="shared" si="1023"/>
        <v>100</v>
      </c>
      <c r="O1179" s="147"/>
      <c r="P1179" s="147"/>
      <c r="Q1179" s="147"/>
    </row>
    <row r="1180" spans="1:18" s="55" customFormat="1" ht="11.45" customHeight="1">
      <c r="A1180" s="189" t="s">
        <v>48</v>
      </c>
      <c r="B1180" s="192" t="s">
        <v>19</v>
      </c>
      <c r="C1180" s="20">
        <v>356</v>
      </c>
      <c r="D1180" s="20">
        <v>189</v>
      </c>
      <c r="E1180" s="20">
        <v>40</v>
      </c>
      <c r="F1180" s="20">
        <v>13</v>
      </c>
      <c r="G1180" s="20">
        <v>800</v>
      </c>
      <c r="H1180" s="20">
        <v>61</v>
      </c>
      <c r="I1180" s="8">
        <f t="shared" si="1023"/>
        <v>1459</v>
      </c>
      <c r="O1180" s="147"/>
      <c r="P1180" s="147"/>
      <c r="Q1180" s="147"/>
    </row>
    <row r="1181" spans="1:18" s="55" customFormat="1" ht="11.45" customHeight="1">
      <c r="A1181" s="190"/>
      <c r="B1181" s="185"/>
      <c r="C1181" s="46">
        <f>C1180/I1180*100</f>
        <v>24.400274160383827</v>
      </c>
      <c r="D1181" s="25">
        <f>D1180/I1180*100</f>
        <v>12.954078135709391</v>
      </c>
      <c r="E1181" s="25">
        <f>E1180/I1180*100</f>
        <v>2.7416038382453736</v>
      </c>
      <c r="F1181" s="25">
        <f>F1180/I1180*100</f>
        <v>0.89102124742974653</v>
      </c>
      <c r="G1181" s="25">
        <f>G1180/I1180*100</f>
        <v>54.83207676490747</v>
      </c>
      <c r="H1181" s="26">
        <f>H1180/I1180*100</f>
        <v>4.1809458533241948</v>
      </c>
      <c r="I1181" s="27">
        <f t="shared" si="1023"/>
        <v>100</v>
      </c>
      <c r="O1181" s="147"/>
      <c r="P1181" s="147"/>
      <c r="Q1181" s="147"/>
    </row>
    <row r="1182" spans="1:18" s="55" customFormat="1" ht="11.45" customHeight="1">
      <c r="A1182" s="190"/>
      <c r="B1182" s="193" t="s">
        <v>20</v>
      </c>
      <c r="C1182" s="20">
        <v>120</v>
      </c>
      <c r="D1182" s="20">
        <v>58</v>
      </c>
      <c r="E1182" s="20">
        <v>24</v>
      </c>
      <c r="F1182" s="20">
        <v>5</v>
      </c>
      <c r="G1182" s="20">
        <v>236</v>
      </c>
      <c r="H1182" s="20">
        <v>41</v>
      </c>
      <c r="I1182" s="21">
        <f t="shared" si="1023"/>
        <v>484</v>
      </c>
      <c r="O1182" s="147"/>
      <c r="P1182" s="147"/>
      <c r="Q1182" s="147"/>
    </row>
    <row r="1183" spans="1:18" s="55" customFormat="1" ht="11.45" customHeight="1">
      <c r="A1183" s="190"/>
      <c r="B1183" s="193"/>
      <c r="C1183" s="29">
        <f>C1182/I1182*100</f>
        <v>24.793388429752067</v>
      </c>
      <c r="D1183" s="29">
        <f>D1182/I1182*100</f>
        <v>11.983471074380166</v>
      </c>
      <c r="E1183" s="29">
        <f>E1182/I1182*100</f>
        <v>4.9586776859504136</v>
      </c>
      <c r="F1183" s="29">
        <f>F1182/I1182*100</f>
        <v>1.0330578512396695</v>
      </c>
      <c r="G1183" s="29">
        <f>G1182/I1182*100</f>
        <v>48.760330578512395</v>
      </c>
      <c r="H1183" s="30">
        <f>H1182/I1182*100</f>
        <v>8.4710743801652892</v>
      </c>
      <c r="I1183" s="27">
        <f t="shared" si="1023"/>
        <v>100</v>
      </c>
      <c r="O1183" s="147"/>
      <c r="P1183" s="147"/>
      <c r="Q1183" s="147"/>
    </row>
    <row r="1184" spans="1:18" s="55" customFormat="1" ht="11.45" customHeight="1">
      <c r="A1184" s="190"/>
      <c r="B1184" s="184" t="s">
        <v>49</v>
      </c>
      <c r="C1184" s="20">
        <v>34</v>
      </c>
      <c r="D1184" s="20">
        <v>20</v>
      </c>
      <c r="E1184" s="20">
        <v>11</v>
      </c>
      <c r="F1184" s="20">
        <v>0</v>
      </c>
      <c r="G1184" s="20">
        <v>98</v>
      </c>
      <c r="H1184" s="20">
        <v>4</v>
      </c>
      <c r="I1184" s="21">
        <f t="shared" si="1023"/>
        <v>167</v>
      </c>
      <c r="O1184" s="147"/>
      <c r="P1184" s="147"/>
      <c r="Q1184" s="147"/>
    </row>
    <row r="1185" spans="1:17" s="55" customFormat="1" ht="11.45" customHeight="1">
      <c r="A1185" s="190"/>
      <c r="B1185" s="185"/>
      <c r="C1185" s="25">
        <f>C1184/I1184*100</f>
        <v>20.359281437125748</v>
      </c>
      <c r="D1185" s="25">
        <f>D1184/I1184*100</f>
        <v>11.976047904191617</v>
      </c>
      <c r="E1185" s="25">
        <f>E1184/I1184*100</f>
        <v>6.5868263473053901</v>
      </c>
      <c r="F1185" s="25">
        <f>F1184/I1184*100</f>
        <v>0</v>
      </c>
      <c r="G1185" s="25">
        <f>G1184/I1184*100</f>
        <v>58.682634730538922</v>
      </c>
      <c r="H1185" s="26">
        <f>H1184/I1184*100</f>
        <v>2.3952095808383236</v>
      </c>
      <c r="I1185" s="27">
        <f t="shared" si="1023"/>
        <v>100</v>
      </c>
      <c r="O1185" s="147"/>
      <c r="P1185" s="147"/>
      <c r="Q1185" s="147"/>
    </row>
    <row r="1186" spans="1:17" s="55" customFormat="1" ht="11.45" customHeight="1">
      <c r="A1186" s="190"/>
      <c r="B1186" s="193" t="s">
        <v>50</v>
      </c>
      <c r="C1186" s="20">
        <v>12</v>
      </c>
      <c r="D1186" s="20">
        <v>7</v>
      </c>
      <c r="E1186" s="20">
        <v>2</v>
      </c>
      <c r="F1186" s="20">
        <v>0</v>
      </c>
      <c r="G1186" s="20">
        <v>48</v>
      </c>
      <c r="H1186" s="20">
        <v>4</v>
      </c>
      <c r="I1186" s="21">
        <f t="shared" si="1023"/>
        <v>73</v>
      </c>
      <c r="O1186" s="147"/>
      <c r="P1186" s="147"/>
      <c r="Q1186" s="147"/>
    </row>
    <row r="1187" spans="1:17" s="55" customFormat="1" ht="11.45" customHeight="1" thickBot="1">
      <c r="A1187" s="190"/>
      <c r="B1187" s="193"/>
      <c r="C1187" s="33">
        <f>C1186/I1186*100</f>
        <v>16.43835616438356</v>
      </c>
      <c r="D1187" s="33">
        <f>D1186/I1186*100</f>
        <v>9.5890410958904102</v>
      </c>
      <c r="E1187" s="33">
        <f>E1186/I1186*100</f>
        <v>2.7397260273972601</v>
      </c>
      <c r="F1187" s="33">
        <f>F1186/I1186*100</f>
        <v>0</v>
      </c>
      <c r="G1187" s="33">
        <f>G1186/I1186*100</f>
        <v>65.753424657534239</v>
      </c>
      <c r="H1187" s="34">
        <f>H1186/I1186*100</f>
        <v>5.4794520547945202</v>
      </c>
      <c r="I1187" s="58">
        <f t="shared" si="1023"/>
        <v>99.999999999999986</v>
      </c>
      <c r="O1187" s="147"/>
      <c r="P1187" s="147"/>
      <c r="Q1187" s="147"/>
    </row>
    <row r="1188" spans="1:17" s="55" customFormat="1" ht="11.45" customHeight="1">
      <c r="A1188" s="189" t="s">
        <v>51</v>
      </c>
      <c r="B1188" s="192" t="s">
        <v>1</v>
      </c>
      <c r="C1188" s="20">
        <v>253</v>
      </c>
      <c r="D1188" s="20">
        <v>141</v>
      </c>
      <c r="E1188" s="20">
        <v>32</v>
      </c>
      <c r="F1188" s="20">
        <v>5</v>
      </c>
      <c r="G1188" s="20">
        <v>507</v>
      </c>
      <c r="H1188" s="20">
        <v>30</v>
      </c>
      <c r="I1188" s="8">
        <f t="shared" si="1023"/>
        <v>968</v>
      </c>
      <c r="O1188" s="147"/>
      <c r="P1188" s="147"/>
      <c r="Q1188" s="147"/>
    </row>
    <row r="1189" spans="1:17" s="55" customFormat="1" ht="11.45" customHeight="1">
      <c r="A1189" s="190"/>
      <c r="B1189" s="193"/>
      <c r="C1189" s="46">
        <f>C1188/I1188*100</f>
        <v>26.136363636363637</v>
      </c>
      <c r="D1189" s="25">
        <f>D1188/I1188*100</f>
        <v>14.566115702479337</v>
      </c>
      <c r="E1189" s="25">
        <f>E1188/I1188*100</f>
        <v>3.3057851239669422</v>
      </c>
      <c r="F1189" s="25">
        <f>F1188/I1188*100</f>
        <v>0.51652892561983477</v>
      </c>
      <c r="G1189" s="25">
        <f>G1188/I1188*100</f>
        <v>52.376033057851231</v>
      </c>
      <c r="H1189" s="26">
        <f>H1188/I1188*100</f>
        <v>3.0991735537190084</v>
      </c>
      <c r="I1189" s="27">
        <f t="shared" si="1023"/>
        <v>100</v>
      </c>
      <c r="O1189" s="147"/>
      <c r="P1189" s="147"/>
      <c r="Q1189" s="147"/>
    </row>
    <row r="1190" spans="1:17" s="55" customFormat="1" ht="11.45" customHeight="1">
      <c r="A1190" s="190"/>
      <c r="B1190" s="184" t="s">
        <v>2</v>
      </c>
      <c r="C1190" s="20">
        <v>266</v>
      </c>
      <c r="D1190" s="20">
        <v>128</v>
      </c>
      <c r="E1190" s="20">
        <v>45</v>
      </c>
      <c r="F1190" s="20">
        <v>13</v>
      </c>
      <c r="G1190" s="20">
        <v>672</v>
      </c>
      <c r="H1190" s="20">
        <v>53</v>
      </c>
      <c r="I1190" s="21">
        <f t="shared" si="1023"/>
        <v>1177</v>
      </c>
      <c r="O1190" s="147"/>
      <c r="P1190" s="147"/>
      <c r="Q1190" s="147"/>
    </row>
    <row r="1191" spans="1:17" s="55" customFormat="1" ht="11.45" customHeight="1">
      <c r="A1191" s="190"/>
      <c r="B1191" s="185"/>
      <c r="C1191" s="29">
        <f>C1190/I1190*100</f>
        <v>22.59983007646559</v>
      </c>
      <c r="D1191" s="29">
        <f>D1190/I1190*100</f>
        <v>10.875106202209006</v>
      </c>
      <c r="E1191" s="29">
        <f>E1190/I1190*100</f>
        <v>3.8232795242141036</v>
      </c>
      <c r="F1191" s="29">
        <f>F1190/I1190*100</f>
        <v>1.1045029736618521</v>
      </c>
      <c r="G1191" s="29">
        <f>G1190/I1190*100</f>
        <v>57.094307561597276</v>
      </c>
      <c r="H1191" s="30">
        <f>H1190/I1190*100</f>
        <v>4.5029736618521667</v>
      </c>
      <c r="I1191" s="27">
        <f t="shared" si="1023"/>
        <v>100</v>
      </c>
      <c r="O1191" s="147"/>
      <c r="P1191" s="147"/>
      <c r="Q1191" s="147"/>
    </row>
    <row r="1192" spans="1:17" s="55" customFormat="1" ht="11.45" customHeight="1">
      <c r="A1192" s="190"/>
      <c r="B1192" s="193" t="s">
        <v>5</v>
      </c>
      <c r="C1192" s="20">
        <v>3</v>
      </c>
      <c r="D1192" s="20">
        <v>5</v>
      </c>
      <c r="E1192" s="20">
        <v>0</v>
      </c>
      <c r="F1192" s="20">
        <v>0</v>
      </c>
      <c r="G1192" s="20">
        <v>3</v>
      </c>
      <c r="H1192" s="20">
        <v>27</v>
      </c>
      <c r="I1192" s="21">
        <f t="shared" si="1023"/>
        <v>38</v>
      </c>
      <c r="O1192" s="147"/>
      <c r="P1192" s="147"/>
      <c r="Q1192" s="147"/>
    </row>
    <row r="1193" spans="1:17" s="55" customFormat="1" ht="11.45" customHeight="1" thickBot="1">
      <c r="A1193" s="191"/>
      <c r="B1193" s="194"/>
      <c r="C1193" s="50">
        <f>C1192/I1192*100</f>
        <v>7.8947368421052628</v>
      </c>
      <c r="D1193" s="50">
        <f>D1192/I1192*100</f>
        <v>13.157894736842104</v>
      </c>
      <c r="E1193" s="50">
        <f>E1192/I1192*100</f>
        <v>0</v>
      </c>
      <c r="F1193" s="50">
        <f>F1192/I1192*100</f>
        <v>0</v>
      </c>
      <c r="G1193" s="50">
        <f>G1192/I1192*100</f>
        <v>7.8947368421052628</v>
      </c>
      <c r="H1193" s="64">
        <f>H1192/I1192*100</f>
        <v>71.05263157894737</v>
      </c>
      <c r="I1193" s="58">
        <f t="shared" si="1023"/>
        <v>100</v>
      </c>
      <c r="O1193" s="147"/>
      <c r="P1193" s="147"/>
      <c r="Q1193" s="147"/>
    </row>
    <row r="1194" spans="1:17" s="55" customFormat="1" ht="11.45" customHeight="1">
      <c r="A1194" s="189" t="s">
        <v>52</v>
      </c>
      <c r="B1194" s="192" t="s">
        <v>6</v>
      </c>
      <c r="C1194" s="20">
        <v>10</v>
      </c>
      <c r="D1194" s="20">
        <v>4</v>
      </c>
      <c r="E1194" s="20">
        <v>3</v>
      </c>
      <c r="F1194" s="20">
        <v>1</v>
      </c>
      <c r="G1194" s="20">
        <v>43</v>
      </c>
      <c r="H1194" s="20">
        <v>3</v>
      </c>
      <c r="I1194" s="8">
        <f t="shared" si="1023"/>
        <v>64</v>
      </c>
      <c r="O1194" s="147"/>
      <c r="P1194" s="147"/>
      <c r="Q1194" s="147"/>
    </row>
    <row r="1195" spans="1:17" s="55" customFormat="1" ht="11.45" customHeight="1">
      <c r="A1195" s="190"/>
      <c r="B1195" s="185"/>
      <c r="C1195" s="46">
        <f>C1194/I1194*100</f>
        <v>15.625</v>
      </c>
      <c r="D1195" s="25">
        <f>D1194/I1194*100</f>
        <v>6.25</v>
      </c>
      <c r="E1195" s="25">
        <f>E1194/I1194*100</f>
        <v>4.6875</v>
      </c>
      <c r="F1195" s="25">
        <f>F1194/I1194*100</f>
        <v>1.5625</v>
      </c>
      <c r="G1195" s="25">
        <f>G1194/I1194*100</f>
        <v>67.1875</v>
      </c>
      <c r="H1195" s="26">
        <f>H1194/I1194*100</f>
        <v>4.6875</v>
      </c>
      <c r="I1195" s="27">
        <f t="shared" si="1023"/>
        <v>100</v>
      </c>
      <c r="O1195" s="147"/>
      <c r="P1195" s="147"/>
      <c r="Q1195" s="147"/>
    </row>
    <row r="1196" spans="1:17" s="55" customFormat="1" ht="11.45" customHeight="1">
      <c r="A1196" s="190"/>
      <c r="B1196" s="193" t="s">
        <v>7</v>
      </c>
      <c r="C1196" s="20">
        <v>41</v>
      </c>
      <c r="D1196" s="20">
        <v>14</v>
      </c>
      <c r="E1196" s="20">
        <v>7</v>
      </c>
      <c r="F1196" s="20">
        <v>0</v>
      </c>
      <c r="G1196" s="20">
        <v>121</v>
      </c>
      <c r="H1196" s="20">
        <v>2</v>
      </c>
      <c r="I1196" s="21">
        <f t="shared" si="1023"/>
        <v>185</v>
      </c>
      <c r="O1196" s="147"/>
      <c r="P1196" s="147"/>
      <c r="Q1196" s="147"/>
    </row>
    <row r="1197" spans="1:17" s="55" customFormat="1" ht="11.45" customHeight="1">
      <c r="A1197" s="190"/>
      <c r="B1197" s="193"/>
      <c r="C1197" s="29">
        <f>C1196/I1196*100</f>
        <v>22.162162162162165</v>
      </c>
      <c r="D1197" s="29">
        <f>D1196/I1196*100</f>
        <v>7.5675675675675684</v>
      </c>
      <c r="E1197" s="29">
        <f>E1196/I1196*100</f>
        <v>3.7837837837837842</v>
      </c>
      <c r="F1197" s="29">
        <f>F1196/I1196*100</f>
        <v>0</v>
      </c>
      <c r="G1197" s="29">
        <f>G1196/I1196*100</f>
        <v>65.405405405405403</v>
      </c>
      <c r="H1197" s="30">
        <f>H1196/I1196*100</f>
        <v>1.0810810810810811</v>
      </c>
      <c r="I1197" s="27">
        <f t="shared" si="1023"/>
        <v>100</v>
      </c>
      <c r="O1197" s="147"/>
      <c r="P1197" s="147"/>
      <c r="Q1197" s="147"/>
    </row>
    <row r="1198" spans="1:17" s="55" customFormat="1" ht="11.45" customHeight="1">
      <c r="A1198" s="190"/>
      <c r="B1198" s="184" t="s">
        <v>8</v>
      </c>
      <c r="C1198" s="20">
        <v>56</v>
      </c>
      <c r="D1198" s="20">
        <v>21</v>
      </c>
      <c r="E1198" s="20">
        <v>3</v>
      </c>
      <c r="F1198" s="20">
        <v>3</v>
      </c>
      <c r="G1198" s="20">
        <v>161</v>
      </c>
      <c r="H1198" s="20">
        <v>3</v>
      </c>
      <c r="I1198" s="21">
        <f t="shared" si="1023"/>
        <v>247</v>
      </c>
      <c r="O1198" s="147"/>
      <c r="P1198" s="147"/>
      <c r="Q1198" s="147"/>
    </row>
    <row r="1199" spans="1:17" s="55" customFormat="1" ht="11.45" customHeight="1">
      <c r="A1199" s="190"/>
      <c r="B1199" s="185"/>
      <c r="C1199" s="29">
        <f t="shared" ref="C1199" si="1024">C1198/I1198*100</f>
        <v>22.672064777327936</v>
      </c>
      <c r="D1199" s="29">
        <f t="shared" ref="D1199" si="1025">D1198/I1198*100</f>
        <v>8.5020242914979747</v>
      </c>
      <c r="E1199" s="29">
        <f t="shared" ref="E1199" si="1026">E1198/I1198*100</f>
        <v>1.214574898785425</v>
      </c>
      <c r="F1199" s="29">
        <f t="shared" ref="F1199" si="1027">F1198/I1198*100</f>
        <v>1.214574898785425</v>
      </c>
      <c r="G1199" s="29">
        <f t="shared" ref="G1199" si="1028">G1198/I1198*100</f>
        <v>65.18218623481782</v>
      </c>
      <c r="H1199" s="30">
        <f t="shared" ref="H1199" si="1029">H1198/I1198*100</f>
        <v>1.214574898785425</v>
      </c>
      <c r="I1199" s="27">
        <f t="shared" si="1023"/>
        <v>100</v>
      </c>
      <c r="O1199" s="147"/>
      <c r="P1199" s="147"/>
      <c r="Q1199" s="147"/>
    </row>
    <row r="1200" spans="1:17" s="55" customFormat="1" ht="11.45" customHeight="1">
      <c r="A1200" s="190"/>
      <c r="B1200" s="193" t="s">
        <v>9</v>
      </c>
      <c r="C1200" s="20">
        <v>47</v>
      </c>
      <c r="D1200" s="20">
        <v>31</v>
      </c>
      <c r="E1200" s="20">
        <v>7</v>
      </c>
      <c r="F1200" s="20">
        <v>3</v>
      </c>
      <c r="G1200" s="20">
        <v>220</v>
      </c>
      <c r="H1200" s="20">
        <v>7</v>
      </c>
      <c r="I1200" s="21">
        <f t="shared" si="1023"/>
        <v>315</v>
      </c>
      <c r="O1200" s="147"/>
      <c r="P1200" s="147"/>
      <c r="Q1200" s="147"/>
    </row>
    <row r="1201" spans="1:17" s="55" customFormat="1" ht="11.45" customHeight="1">
      <c r="A1201" s="190"/>
      <c r="B1201" s="193"/>
      <c r="C1201" s="29">
        <f t="shared" ref="C1201" si="1030">C1200/I1200*100</f>
        <v>14.920634920634921</v>
      </c>
      <c r="D1201" s="29">
        <f t="shared" ref="D1201" si="1031">D1200/I1200*100</f>
        <v>9.8412698412698418</v>
      </c>
      <c r="E1201" s="29">
        <f t="shared" ref="E1201" si="1032">E1200/I1200*100</f>
        <v>2.2222222222222223</v>
      </c>
      <c r="F1201" s="29">
        <f t="shared" ref="F1201" si="1033">F1200/I1200*100</f>
        <v>0.95238095238095244</v>
      </c>
      <c r="G1201" s="29">
        <f t="shared" ref="G1201" si="1034">G1200/I1200*100</f>
        <v>69.841269841269835</v>
      </c>
      <c r="H1201" s="30">
        <f t="shared" ref="H1201" si="1035">H1200/I1200*100</f>
        <v>2.2222222222222223</v>
      </c>
      <c r="I1201" s="27">
        <f t="shared" si="1023"/>
        <v>100</v>
      </c>
      <c r="O1201" s="147"/>
      <c r="P1201" s="147"/>
      <c r="Q1201" s="147"/>
    </row>
    <row r="1202" spans="1:17" s="55" customFormat="1" ht="11.45" customHeight="1">
      <c r="A1202" s="190"/>
      <c r="B1202" s="184" t="s">
        <v>10</v>
      </c>
      <c r="C1202" s="20">
        <v>82</v>
      </c>
      <c r="D1202" s="20">
        <v>29</v>
      </c>
      <c r="E1202" s="20">
        <v>17</v>
      </c>
      <c r="F1202" s="20">
        <v>1</v>
      </c>
      <c r="G1202" s="20">
        <v>223</v>
      </c>
      <c r="H1202" s="20">
        <v>15</v>
      </c>
      <c r="I1202" s="21">
        <f t="shared" si="1023"/>
        <v>367</v>
      </c>
      <c r="O1202" s="147"/>
      <c r="P1202" s="147"/>
      <c r="Q1202" s="147"/>
    </row>
    <row r="1203" spans="1:17" s="55" customFormat="1" ht="11.45" customHeight="1">
      <c r="A1203" s="190"/>
      <c r="B1203" s="185"/>
      <c r="C1203" s="29">
        <f t="shared" ref="C1203" si="1036">C1202/I1202*100</f>
        <v>22.343324250681199</v>
      </c>
      <c r="D1203" s="29">
        <f t="shared" ref="D1203" si="1037">D1202/I1202*100</f>
        <v>7.9019073569482288</v>
      </c>
      <c r="E1203" s="29">
        <f t="shared" ref="E1203" si="1038">E1202/I1202*100</f>
        <v>4.6321525885558579</v>
      </c>
      <c r="F1203" s="29">
        <f t="shared" ref="F1203" si="1039">F1202/I1202*100</f>
        <v>0.27247956403269752</v>
      </c>
      <c r="G1203" s="29">
        <f t="shared" ref="G1203" si="1040">G1202/I1202*100</f>
        <v>60.762942779291549</v>
      </c>
      <c r="H1203" s="30">
        <f t="shared" ref="H1203" si="1041">H1202/I1202*100</f>
        <v>4.0871934604904636</v>
      </c>
      <c r="I1203" s="27">
        <f t="shared" si="1023"/>
        <v>100.00000000000001</v>
      </c>
      <c r="O1203" s="147"/>
      <c r="P1203" s="147"/>
      <c r="Q1203" s="147"/>
    </row>
    <row r="1204" spans="1:17" s="55" customFormat="1" ht="11.45" customHeight="1">
      <c r="A1204" s="190"/>
      <c r="B1204" s="193" t="s">
        <v>11</v>
      </c>
      <c r="C1204" s="20">
        <v>100</v>
      </c>
      <c r="D1204" s="20">
        <v>48</v>
      </c>
      <c r="E1204" s="20">
        <v>15</v>
      </c>
      <c r="F1204" s="20">
        <v>2</v>
      </c>
      <c r="G1204" s="20">
        <v>204</v>
      </c>
      <c r="H1204" s="20">
        <v>25</v>
      </c>
      <c r="I1204" s="21">
        <f t="shared" si="1023"/>
        <v>394</v>
      </c>
      <c r="O1204" s="147"/>
      <c r="P1204" s="147"/>
      <c r="Q1204" s="147"/>
    </row>
    <row r="1205" spans="1:17" s="55" customFormat="1" ht="11.45" customHeight="1">
      <c r="A1205" s="190"/>
      <c r="B1205" s="193"/>
      <c r="C1205" s="29">
        <f t="shared" ref="C1205" si="1042">C1204/I1204*100</f>
        <v>25.380710659898476</v>
      </c>
      <c r="D1205" s="29">
        <f t="shared" ref="D1205" si="1043">D1204/I1204*100</f>
        <v>12.18274111675127</v>
      </c>
      <c r="E1205" s="29">
        <f t="shared" ref="E1205" si="1044">E1204/I1204*100</f>
        <v>3.8071065989847721</v>
      </c>
      <c r="F1205" s="29">
        <f t="shared" ref="F1205" si="1045">F1204/I1204*100</f>
        <v>0.50761421319796951</v>
      </c>
      <c r="G1205" s="29">
        <f t="shared" ref="G1205" si="1046">G1204/I1204*100</f>
        <v>51.776649746192895</v>
      </c>
      <c r="H1205" s="30">
        <f t="shared" ref="H1205" si="1047">H1204/I1204*100</f>
        <v>6.345177664974619</v>
      </c>
      <c r="I1205" s="27">
        <f t="shared" si="1023"/>
        <v>100</v>
      </c>
      <c r="O1205" s="148"/>
      <c r="P1205" s="148"/>
      <c r="Q1205" s="148"/>
    </row>
    <row r="1206" spans="1:17" s="55" customFormat="1" ht="11.45" customHeight="1">
      <c r="A1206" s="190"/>
      <c r="B1206" s="184" t="s">
        <v>12</v>
      </c>
      <c r="C1206" s="20">
        <v>186</v>
      </c>
      <c r="D1206" s="20">
        <v>125</v>
      </c>
      <c r="E1206" s="20">
        <v>25</v>
      </c>
      <c r="F1206" s="20">
        <v>8</v>
      </c>
      <c r="G1206" s="20">
        <v>208</v>
      </c>
      <c r="H1206" s="20">
        <v>30</v>
      </c>
      <c r="I1206" s="21">
        <f t="shared" si="1023"/>
        <v>582</v>
      </c>
      <c r="O1206" s="148"/>
      <c r="P1206" s="148"/>
      <c r="Q1206" s="148"/>
    </row>
    <row r="1207" spans="1:17" s="55" customFormat="1" ht="11.45" customHeight="1">
      <c r="A1207" s="190"/>
      <c r="B1207" s="185"/>
      <c r="C1207" s="29">
        <f t="shared" ref="C1207" si="1048">C1206/I1206*100</f>
        <v>31.958762886597935</v>
      </c>
      <c r="D1207" s="29">
        <f t="shared" ref="D1207" si="1049">D1206/I1206*100</f>
        <v>21.477663230240548</v>
      </c>
      <c r="E1207" s="29">
        <f t="shared" ref="E1207" si="1050">E1206/I1206*100</f>
        <v>4.2955326460481098</v>
      </c>
      <c r="F1207" s="29">
        <f t="shared" ref="F1207" si="1051">F1206/I1206*100</f>
        <v>1.3745704467353952</v>
      </c>
      <c r="G1207" s="29">
        <f t="shared" ref="G1207" si="1052">G1206/I1206*100</f>
        <v>35.738831615120276</v>
      </c>
      <c r="H1207" s="30">
        <f t="shared" ref="H1207" si="1053">H1206/I1206*100</f>
        <v>5.1546391752577314</v>
      </c>
      <c r="I1207" s="27">
        <f t="shared" si="1023"/>
        <v>100</v>
      </c>
      <c r="O1207" s="148"/>
      <c r="P1207" s="148"/>
      <c r="Q1207" s="148"/>
    </row>
    <row r="1208" spans="1:17" s="55" customFormat="1" ht="11.45" customHeight="1">
      <c r="A1208" s="190"/>
      <c r="B1208" s="193" t="s">
        <v>24</v>
      </c>
      <c r="C1208" s="20">
        <v>0</v>
      </c>
      <c r="D1208" s="20">
        <v>2</v>
      </c>
      <c r="E1208" s="20">
        <v>0</v>
      </c>
      <c r="F1208" s="20">
        <v>0</v>
      </c>
      <c r="G1208" s="20">
        <v>2</v>
      </c>
      <c r="H1208" s="20">
        <v>25</v>
      </c>
      <c r="I1208" s="21">
        <f t="shared" si="1023"/>
        <v>29</v>
      </c>
      <c r="O1208" s="148"/>
      <c r="P1208" s="148"/>
      <c r="Q1208" s="148"/>
    </row>
    <row r="1209" spans="1:17" s="55" customFormat="1" ht="11.45" customHeight="1" thickBot="1">
      <c r="A1209" s="191"/>
      <c r="B1209" s="194"/>
      <c r="C1209" s="50">
        <f t="shared" ref="C1209" si="1054">C1208/I1208*100</f>
        <v>0</v>
      </c>
      <c r="D1209" s="50">
        <f t="shared" ref="D1209" si="1055">D1208/I1208*100</f>
        <v>6.8965517241379306</v>
      </c>
      <c r="E1209" s="50">
        <f t="shared" ref="E1209" si="1056">E1208/I1208*100</f>
        <v>0</v>
      </c>
      <c r="F1209" s="50">
        <f t="shared" ref="F1209" si="1057">F1208/I1208*100</f>
        <v>0</v>
      </c>
      <c r="G1209" s="50">
        <f t="shared" ref="G1209" si="1058">G1208/I1208*100</f>
        <v>6.8965517241379306</v>
      </c>
      <c r="H1209" s="79">
        <f t="shared" ref="H1209" si="1059">H1208/I1208*100</f>
        <v>86.206896551724128</v>
      </c>
      <c r="I1209" s="58">
        <f t="shared" si="1023"/>
        <v>99.999999999999986</v>
      </c>
      <c r="O1209" s="148"/>
      <c r="P1209" s="148"/>
      <c r="Q1209" s="148"/>
    </row>
    <row r="1210" spans="1:17" s="55" customFormat="1" ht="11.45" customHeight="1" thickBot="1">
      <c r="A1210" s="211" t="s">
        <v>53</v>
      </c>
      <c r="B1210" s="192" t="s">
        <v>23</v>
      </c>
      <c r="C1210" s="20">
        <v>34</v>
      </c>
      <c r="D1210" s="20">
        <v>24</v>
      </c>
      <c r="E1210" s="20">
        <v>11</v>
      </c>
      <c r="F1210" s="20">
        <v>1</v>
      </c>
      <c r="G1210" s="20">
        <v>131</v>
      </c>
      <c r="H1210" s="20">
        <v>15</v>
      </c>
      <c r="I1210" s="110">
        <f t="shared" si="1023"/>
        <v>216</v>
      </c>
      <c r="O1210" s="148"/>
      <c r="P1210" s="148"/>
      <c r="Q1210" s="148"/>
    </row>
    <row r="1211" spans="1:17" s="55" customFormat="1" ht="11.45" customHeight="1" thickTop="1" thickBot="1">
      <c r="A1211" s="212"/>
      <c r="B1211" s="185"/>
      <c r="C1211" s="46">
        <f>C1210/I1210*100</f>
        <v>15.74074074074074</v>
      </c>
      <c r="D1211" s="25">
        <f>D1210/I1210*100</f>
        <v>11.111111111111111</v>
      </c>
      <c r="E1211" s="25">
        <f>E1210/I1210*100</f>
        <v>5.0925925925925926</v>
      </c>
      <c r="F1211" s="25">
        <f>F1210/I1210*100</f>
        <v>0.46296296296296291</v>
      </c>
      <c r="G1211" s="25">
        <f>G1210/I1210*100</f>
        <v>60.648148148148152</v>
      </c>
      <c r="H1211" s="26">
        <f>H1210/I1210*100</f>
        <v>6.9444444444444446</v>
      </c>
      <c r="I1211" s="27">
        <f t="shared" si="1023"/>
        <v>100</v>
      </c>
      <c r="O1211" s="148"/>
      <c r="P1211" s="148"/>
      <c r="Q1211" s="148"/>
    </row>
    <row r="1212" spans="1:17" s="55" customFormat="1" ht="11.45" customHeight="1" thickTop="1" thickBot="1">
      <c r="A1212" s="212"/>
      <c r="B1212" s="193" t="s">
        <v>3</v>
      </c>
      <c r="C1212" s="20">
        <v>34</v>
      </c>
      <c r="D1212" s="20">
        <v>14</v>
      </c>
      <c r="E1212" s="20">
        <v>4</v>
      </c>
      <c r="F1212" s="20">
        <v>0</v>
      </c>
      <c r="G1212" s="20">
        <v>86</v>
      </c>
      <c r="H1212" s="20">
        <v>5</v>
      </c>
      <c r="I1212" s="21">
        <f t="shared" si="1023"/>
        <v>143</v>
      </c>
      <c r="O1212" s="148"/>
      <c r="P1212" s="148"/>
      <c r="Q1212" s="148"/>
    </row>
    <row r="1213" spans="1:17" s="55" customFormat="1" ht="11.45" customHeight="1" thickTop="1" thickBot="1">
      <c r="A1213" s="212"/>
      <c r="B1213" s="193"/>
      <c r="C1213" s="29">
        <f>C1212/I1212*100</f>
        <v>23.776223776223777</v>
      </c>
      <c r="D1213" s="29">
        <f>D1212/I1212*100</f>
        <v>9.79020979020979</v>
      </c>
      <c r="E1213" s="29">
        <f>E1212/I1212*100</f>
        <v>2.7972027972027971</v>
      </c>
      <c r="F1213" s="29">
        <f>F1212/I1212*100</f>
        <v>0</v>
      </c>
      <c r="G1213" s="29">
        <f>G1212/I1212*100</f>
        <v>60.139860139860133</v>
      </c>
      <c r="H1213" s="30">
        <f>H1212/I1212*100</f>
        <v>3.4965034965034967</v>
      </c>
      <c r="I1213" s="27">
        <f t="shared" si="1023"/>
        <v>100</v>
      </c>
      <c r="O1213" s="148"/>
      <c r="P1213" s="148"/>
      <c r="Q1213" s="148"/>
    </row>
    <row r="1214" spans="1:17" s="55" customFormat="1" ht="11.45" customHeight="1" thickTop="1" thickBot="1">
      <c r="A1214" s="212"/>
      <c r="B1214" s="184" t="s">
        <v>13</v>
      </c>
      <c r="C1214" s="20">
        <v>189</v>
      </c>
      <c r="D1214" s="20">
        <v>63</v>
      </c>
      <c r="E1214" s="20">
        <v>22</v>
      </c>
      <c r="F1214" s="20">
        <v>5</v>
      </c>
      <c r="G1214" s="20">
        <v>605</v>
      </c>
      <c r="H1214" s="20">
        <v>19</v>
      </c>
      <c r="I1214" s="21">
        <f t="shared" si="1023"/>
        <v>903</v>
      </c>
      <c r="O1214" s="148"/>
      <c r="P1214" s="148"/>
      <c r="Q1214" s="148"/>
    </row>
    <row r="1215" spans="1:17" s="55" customFormat="1" ht="11.45" customHeight="1" thickTop="1" thickBot="1">
      <c r="A1215" s="212"/>
      <c r="B1215" s="185"/>
      <c r="C1215" s="29">
        <f t="shared" ref="C1215" si="1060">C1214/I1214*100</f>
        <v>20.930232558139537</v>
      </c>
      <c r="D1215" s="29">
        <f t="shared" ref="D1215" si="1061">D1214/I1214*100</f>
        <v>6.9767441860465116</v>
      </c>
      <c r="E1215" s="29">
        <f t="shared" ref="E1215" si="1062">E1214/I1214*100</f>
        <v>2.436323366555925</v>
      </c>
      <c r="F1215" s="29">
        <f t="shared" ref="F1215" si="1063">F1214/I1214*100</f>
        <v>0.55370985603543743</v>
      </c>
      <c r="G1215" s="29">
        <f t="shared" ref="G1215" si="1064">G1214/I1214*100</f>
        <v>66.998892580287929</v>
      </c>
      <c r="H1215" s="30">
        <f t="shared" ref="H1215" si="1065">H1214/I1214*100</f>
        <v>2.1040974529346621</v>
      </c>
      <c r="I1215" s="27">
        <f t="shared" si="1023"/>
        <v>100</v>
      </c>
      <c r="O1215" s="148"/>
      <c r="P1215" s="148"/>
      <c r="Q1215" s="148"/>
    </row>
    <row r="1216" spans="1:17" s="55" customFormat="1" ht="11.45" customHeight="1" thickTop="1" thickBot="1">
      <c r="A1216" s="212"/>
      <c r="B1216" s="193" t="s">
        <v>14</v>
      </c>
      <c r="C1216" s="20">
        <v>68</v>
      </c>
      <c r="D1216" s="20">
        <v>38</v>
      </c>
      <c r="E1216" s="20">
        <v>5</v>
      </c>
      <c r="F1216" s="20">
        <v>1</v>
      </c>
      <c r="G1216" s="20">
        <v>82</v>
      </c>
      <c r="H1216" s="20">
        <v>4</v>
      </c>
      <c r="I1216" s="21">
        <f t="shared" si="1023"/>
        <v>198</v>
      </c>
      <c r="O1216" s="148"/>
      <c r="P1216" s="148"/>
      <c r="Q1216" s="148"/>
    </row>
    <row r="1217" spans="1:17" s="55" customFormat="1" ht="11.45" customHeight="1" thickTop="1" thickBot="1">
      <c r="A1217" s="212"/>
      <c r="B1217" s="193"/>
      <c r="C1217" s="29">
        <f t="shared" ref="C1217" si="1066">C1216/I1216*100</f>
        <v>34.343434343434339</v>
      </c>
      <c r="D1217" s="29">
        <f t="shared" ref="D1217" si="1067">D1216/I1216*100</f>
        <v>19.19191919191919</v>
      </c>
      <c r="E1217" s="29">
        <f t="shared" ref="E1217" si="1068">E1216/I1216*100</f>
        <v>2.5252525252525251</v>
      </c>
      <c r="F1217" s="29">
        <f t="shared" ref="F1217" si="1069">F1216/I1216*100</f>
        <v>0.50505050505050508</v>
      </c>
      <c r="G1217" s="29">
        <f t="shared" ref="G1217" si="1070">G1216/I1216*100</f>
        <v>41.414141414141412</v>
      </c>
      <c r="H1217" s="30">
        <f t="shared" ref="H1217" si="1071">H1216/I1216*100</f>
        <v>2.0202020202020203</v>
      </c>
      <c r="I1217" s="27">
        <f t="shared" si="1023"/>
        <v>100</v>
      </c>
      <c r="O1217" s="148"/>
      <c r="P1217" s="148"/>
      <c r="Q1217" s="148"/>
    </row>
    <row r="1218" spans="1:17" s="55" customFormat="1" ht="11.45" customHeight="1" thickTop="1" thickBot="1">
      <c r="A1218" s="212"/>
      <c r="B1218" s="184" t="s">
        <v>25</v>
      </c>
      <c r="C1218" s="20">
        <v>15</v>
      </c>
      <c r="D1218" s="20">
        <v>6</v>
      </c>
      <c r="E1218" s="20">
        <v>4</v>
      </c>
      <c r="F1218" s="20">
        <v>1</v>
      </c>
      <c r="G1218" s="20">
        <v>65</v>
      </c>
      <c r="H1218" s="20">
        <v>2</v>
      </c>
      <c r="I1218" s="21">
        <f t="shared" si="1023"/>
        <v>93</v>
      </c>
      <c r="O1218" s="148"/>
      <c r="P1218" s="148"/>
      <c r="Q1218" s="148"/>
    </row>
    <row r="1219" spans="1:17" s="55" customFormat="1" ht="11.45" customHeight="1" thickTop="1" thickBot="1">
      <c r="A1219" s="212"/>
      <c r="B1219" s="185"/>
      <c r="C1219" s="29">
        <f t="shared" ref="C1219" si="1072">C1218/I1218*100</f>
        <v>16.129032258064516</v>
      </c>
      <c r="D1219" s="29">
        <f t="shared" ref="D1219" si="1073">D1218/I1218*100</f>
        <v>6.4516129032258061</v>
      </c>
      <c r="E1219" s="29">
        <f t="shared" ref="E1219" si="1074">E1218/I1218*100</f>
        <v>4.3010752688172049</v>
      </c>
      <c r="F1219" s="29">
        <f t="shared" ref="F1219" si="1075">F1218/I1218*100</f>
        <v>1.0752688172043012</v>
      </c>
      <c r="G1219" s="29">
        <f t="shared" ref="G1219" si="1076">G1218/I1218*100</f>
        <v>69.892473118279568</v>
      </c>
      <c r="H1219" s="30">
        <f t="shared" ref="H1219" si="1077">H1218/I1218*100</f>
        <v>2.1505376344086025</v>
      </c>
      <c r="I1219" s="27">
        <f t="shared" si="1023"/>
        <v>100</v>
      </c>
      <c r="O1219" s="148"/>
      <c r="P1219" s="148"/>
      <c r="Q1219" s="148"/>
    </row>
    <row r="1220" spans="1:17" s="1" customFormat="1" ht="11.45" customHeight="1" thickTop="1" thickBot="1">
      <c r="A1220" s="212"/>
      <c r="B1220" s="193" t="s">
        <v>26</v>
      </c>
      <c r="C1220" s="20">
        <v>155</v>
      </c>
      <c r="D1220" s="20">
        <v>108</v>
      </c>
      <c r="E1220" s="20">
        <v>26</v>
      </c>
      <c r="F1220" s="20">
        <v>9</v>
      </c>
      <c r="G1220" s="20">
        <v>170</v>
      </c>
      <c r="H1220" s="20">
        <v>30</v>
      </c>
      <c r="I1220" s="21">
        <f t="shared" si="1023"/>
        <v>498</v>
      </c>
      <c r="O1220" s="148"/>
      <c r="P1220" s="148"/>
      <c r="Q1220" s="148"/>
    </row>
    <row r="1221" spans="1:17" s="1" customFormat="1" ht="11.45" customHeight="1" thickTop="1" thickBot="1">
      <c r="A1221" s="212"/>
      <c r="B1221" s="193"/>
      <c r="C1221" s="29">
        <f t="shared" ref="C1221" si="1078">C1220/I1220*100</f>
        <v>31.124497991967871</v>
      </c>
      <c r="D1221" s="29">
        <f t="shared" ref="D1221" si="1079">D1220/I1220*100</f>
        <v>21.686746987951807</v>
      </c>
      <c r="E1221" s="29">
        <f t="shared" ref="E1221" si="1080">E1220/I1220*100</f>
        <v>5.2208835341365463</v>
      </c>
      <c r="F1221" s="29">
        <f t="shared" ref="F1221" si="1081">F1220/I1220*100</f>
        <v>1.8072289156626504</v>
      </c>
      <c r="G1221" s="29">
        <f t="shared" ref="G1221" si="1082">G1220/I1220*100</f>
        <v>34.136546184738961</v>
      </c>
      <c r="H1221" s="30">
        <f t="shared" ref="H1221" si="1083">H1220/I1220*100</f>
        <v>6.024096385542169</v>
      </c>
      <c r="I1221" s="27">
        <f t="shared" si="1023"/>
        <v>100</v>
      </c>
      <c r="O1221" s="148"/>
      <c r="P1221" s="148"/>
      <c r="Q1221" s="148"/>
    </row>
    <row r="1222" spans="1:17" s="1" customFormat="1" ht="11.45" customHeight="1" thickTop="1" thickBot="1">
      <c r="A1222" s="212"/>
      <c r="B1222" s="184" t="s">
        <v>0</v>
      </c>
      <c r="C1222" s="20">
        <v>24</v>
      </c>
      <c r="D1222" s="20">
        <v>14</v>
      </c>
      <c r="E1222" s="20">
        <v>4</v>
      </c>
      <c r="F1222" s="20">
        <v>1</v>
      </c>
      <c r="G1222" s="20">
        <v>35</v>
      </c>
      <c r="H1222" s="20">
        <v>5</v>
      </c>
      <c r="I1222" s="21">
        <f t="shared" si="1023"/>
        <v>83</v>
      </c>
      <c r="O1222" s="148"/>
      <c r="P1222" s="148"/>
      <c r="Q1222" s="148"/>
    </row>
    <row r="1223" spans="1:17" s="1" customFormat="1" ht="11.45" customHeight="1" thickTop="1" thickBot="1">
      <c r="A1223" s="212"/>
      <c r="B1223" s="185"/>
      <c r="C1223" s="29">
        <f t="shared" ref="C1223" si="1084">C1222/I1222*100</f>
        <v>28.915662650602407</v>
      </c>
      <c r="D1223" s="29">
        <f t="shared" ref="D1223" si="1085">D1222/I1222*100</f>
        <v>16.867469879518072</v>
      </c>
      <c r="E1223" s="29">
        <f t="shared" ref="E1223" si="1086">E1222/I1222*100</f>
        <v>4.8192771084337354</v>
      </c>
      <c r="F1223" s="29">
        <f t="shared" ref="F1223" si="1087">F1222/I1222*100</f>
        <v>1.2048192771084338</v>
      </c>
      <c r="G1223" s="29">
        <f t="shared" ref="G1223" si="1088">G1222/I1222*100</f>
        <v>42.168674698795186</v>
      </c>
      <c r="H1223" s="30">
        <f t="shared" ref="H1223" si="1089">H1222/I1222*100</f>
        <v>6.024096385542169</v>
      </c>
      <c r="I1223" s="27">
        <f t="shared" si="1023"/>
        <v>100.00000000000001</v>
      </c>
      <c r="O1223" s="150"/>
      <c r="P1223" s="150"/>
      <c r="Q1223" s="150"/>
    </row>
    <row r="1224" spans="1:17" s="1" customFormat="1" ht="11.45" customHeight="1" thickTop="1" thickBot="1">
      <c r="A1224" s="212"/>
      <c r="B1224" s="193" t="s">
        <v>24</v>
      </c>
      <c r="C1224" s="20">
        <v>3</v>
      </c>
      <c r="D1224" s="20">
        <v>7</v>
      </c>
      <c r="E1224" s="20">
        <v>1</v>
      </c>
      <c r="F1224" s="20">
        <v>0</v>
      </c>
      <c r="G1224" s="20">
        <v>8</v>
      </c>
      <c r="H1224" s="20">
        <v>30</v>
      </c>
      <c r="I1224" s="21">
        <f t="shared" si="1023"/>
        <v>49</v>
      </c>
      <c r="O1224" s="150"/>
      <c r="P1224" s="150"/>
      <c r="Q1224" s="150"/>
    </row>
    <row r="1225" spans="1:17" s="1" customFormat="1" ht="11.45" customHeight="1" thickTop="1" thickBot="1">
      <c r="A1225" s="213"/>
      <c r="B1225" s="194"/>
      <c r="C1225" s="50">
        <f t="shared" ref="C1225" si="1090">C1224/I1224*100</f>
        <v>6.1224489795918364</v>
      </c>
      <c r="D1225" s="50">
        <f t="shared" ref="D1225" si="1091">D1224/I1224*100</f>
        <v>14.285714285714285</v>
      </c>
      <c r="E1225" s="50">
        <f t="shared" ref="E1225" si="1092">E1224/I1224*100</f>
        <v>2.0408163265306123</v>
      </c>
      <c r="F1225" s="50">
        <f t="shared" ref="F1225" si="1093">F1224/I1224*100</f>
        <v>0</v>
      </c>
      <c r="G1225" s="50">
        <f t="shared" ref="G1225" si="1094">G1224/I1224*100</f>
        <v>16.326530612244898</v>
      </c>
      <c r="H1225" s="79">
        <f t="shared" ref="H1225" si="1095">H1224/I1224*100</f>
        <v>61.224489795918366</v>
      </c>
      <c r="I1225" s="58">
        <f t="shared" si="1023"/>
        <v>100</v>
      </c>
      <c r="O1225" s="148"/>
      <c r="P1225" s="148"/>
      <c r="Q1225" s="148"/>
    </row>
    <row r="1226" spans="1:17" s="1" customFormat="1" ht="11.45" customHeight="1">
      <c r="A1226" s="189" t="s">
        <v>21</v>
      </c>
      <c r="B1226" s="192" t="s">
        <v>27</v>
      </c>
      <c r="C1226" s="20">
        <v>71</v>
      </c>
      <c r="D1226" s="20">
        <v>42</v>
      </c>
      <c r="E1226" s="20">
        <v>8</v>
      </c>
      <c r="F1226" s="20">
        <v>3</v>
      </c>
      <c r="G1226" s="20">
        <v>155</v>
      </c>
      <c r="H1226" s="20">
        <v>17</v>
      </c>
      <c r="I1226" s="8">
        <f t="shared" si="1023"/>
        <v>296</v>
      </c>
      <c r="O1226" s="6"/>
      <c r="P1226" s="6"/>
      <c r="Q1226" s="6"/>
    </row>
    <row r="1227" spans="1:17" s="1" customFormat="1" ht="11.45" customHeight="1">
      <c r="A1227" s="190"/>
      <c r="B1227" s="185"/>
      <c r="C1227" s="46">
        <f>C1226/I1226*100</f>
        <v>23.986486486486484</v>
      </c>
      <c r="D1227" s="25">
        <f>D1226/I1226*100</f>
        <v>14.189189189189189</v>
      </c>
      <c r="E1227" s="25">
        <f>E1226/I1226*100</f>
        <v>2.7027027027027026</v>
      </c>
      <c r="F1227" s="25">
        <f>F1226/I1226*100</f>
        <v>1.0135135135135136</v>
      </c>
      <c r="G1227" s="25">
        <f>G1226/I1226*100</f>
        <v>52.36486486486487</v>
      </c>
      <c r="H1227" s="26">
        <f>H1226/I1226*100</f>
        <v>5.7432432432432439</v>
      </c>
      <c r="I1227" s="27">
        <f t="shared" si="1023"/>
        <v>100.00000000000001</v>
      </c>
      <c r="O1227" s="147"/>
      <c r="P1227" s="147"/>
      <c r="Q1227" s="147"/>
    </row>
    <row r="1228" spans="1:17" s="1" customFormat="1" ht="11.45" customHeight="1">
      <c r="A1228" s="190"/>
      <c r="B1228" s="193" t="s">
        <v>28</v>
      </c>
      <c r="C1228" s="20">
        <v>102</v>
      </c>
      <c r="D1228" s="20">
        <v>57</v>
      </c>
      <c r="E1228" s="20">
        <v>8</v>
      </c>
      <c r="F1228" s="20">
        <v>2</v>
      </c>
      <c r="G1228" s="20">
        <v>167</v>
      </c>
      <c r="H1228" s="20">
        <v>6</v>
      </c>
      <c r="I1228" s="21">
        <f t="shared" si="1023"/>
        <v>342</v>
      </c>
      <c r="O1228" s="147"/>
      <c r="P1228" s="147"/>
      <c r="Q1228" s="147"/>
    </row>
    <row r="1229" spans="1:17" s="1" customFormat="1" ht="11.45" customHeight="1">
      <c r="A1229" s="190"/>
      <c r="B1229" s="193"/>
      <c r="C1229" s="29">
        <f>C1228/I1228*100</f>
        <v>29.82456140350877</v>
      </c>
      <c r="D1229" s="29">
        <f>D1228/I1228*100</f>
        <v>16.666666666666664</v>
      </c>
      <c r="E1229" s="29">
        <f>E1228/I1228*100</f>
        <v>2.3391812865497075</v>
      </c>
      <c r="F1229" s="29">
        <f>F1228/I1228*100</f>
        <v>0.58479532163742687</v>
      </c>
      <c r="G1229" s="29">
        <f>G1228/I1228*100</f>
        <v>48.830409356725148</v>
      </c>
      <c r="H1229" s="30">
        <f>H1228/I1228*100</f>
        <v>1.7543859649122806</v>
      </c>
      <c r="I1229" s="27">
        <f t="shared" si="1023"/>
        <v>100</v>
      </c>
      <c r="O1229" s="147"/>
      <c r="P1229" s="147"/>
      <c r="Q1229" s="147"/>
    </row>
    <row r="1230" spans="1:17" s="1" customFormat="1" ht="11.45" customHeight="1">
      <c r="A1230" s="190"/>
      <c r="B1230" s="184" t="s">
        <v>29</v>
      </c>
      <c r="C1230" s="20">
        <v>214</v>
      </c>
      <c r="D1230" s="20">
        <v>100</v>
      </c>
      <c r="E1230" s="20">
        <v>34</v>
      </c>
      <c r="F1230" s="20">
        <v>6</v>
      </c>
      <c r="G1230" s="20">
        <v>556</v>
      </c>
      <c r="H1230" s="20">
        <v>37</v>
      </c>
      <c r="I1230" s="21">
        <f t="shared" si="1023"/>
        <v>947</v>
      </c>
      <c r="O1230" s="147"/>
      <c r="P1230" s="147"/>
      <c r="Q1230" s="147"/>
    </row>
    <row r="1231" spans="1:17" s="1" customFormat="1" ht="11.45" customHeight="1">
      <c r="A1231" s="190"/>
      <c r="B1231" s="185"/>
      <c r="C1231" s="29">
        <f t="shared" ref="C1231" si="1096">C1230/I1230*100</f>
        <v>22.597676874340024</v>
      </c>
      <c r="D1231" s="29">
        <f t="shared" ref="D1231" si="1097">D1230/I1230*100</f>
        <v>10.559662090813093</v>
      </c>
      <c r="E1231" s="29">
        <f t="shared" ref="E1231" si="1098">E1230/I1230*100</f>
        <v>3.5902851108764517</v>
      </c>
      <c r="F1231" s="29">
        <f t="shared" ref="F1231" si="1099">F1230/I1230*100</f>
        <v>0.63357972544878571</v>
      </c>
      <c r="G1231" s="29">
        <f t="shared" ref="G1231" si="1100">G1230/I1230*100</f>
        <v>58.711721224920801</v>
      </c>
      <c r="H1231" s="30">
        <f t="shared" ref="H1231" si="1101">H1230/I1230*100</f>
        <v>3.907074973600845</v>
      </c>
      <c r="I1231" s="27">
        <f t="shared" si="1023"/>
        <v>99.999999999999986</v>
      </c>
      <c r="O1231" s="147"/>
      <c r="P1231" s="147"/>
      <c r="Q1231" s="147"/>
    </row>
    <row r="1232" spans="1:17" s="1" customFormat="1" ht="11.45" customHeight="1">
      <c r="A1232" s="190"/>
      <c r="B1232" s="193" t="s">
        <v>30</v>
      </c>
      <c r="C1232" s="20">
        <v>102</v>
      </c>
      <c r="D1232" s="20">
        <v>44</v>
      </c>
      <c r="E1232" s="20">
        <v>18</v>
      </c>
      <c r="F1232" s="20">
        <v>4</v>
      </c>
      <c r="G1232" s="20">
        <v>225</v>
      </c>
      <c r="H1232" s="20">
        <v>17</v>
      </c>
      <c r="I1232" s="21">
        <f t="shared" si="1023"/>
        <v>410</v>
      </c>
      <c r="O1232" s="147"/>
      <c r="P1232" s="147"/>
      <c r="Q1232" s="147"/>
    </row>
    <row r="1233" spans="1:18" s="1" customFormat="1" ht="11.45" customHeight="1">
      <c r="A1233" s="190"/>
      <c r="B1233" s="193"/>
      <c r="C1233" s="29">
        <f t="shared" ref="C1233" si="1102">C1232/I1232*100</f>
        <v>24.878048780487806</v>
      </c>
      <c r="D1233" s="29">
        <f t="shared" ref="D1233" si="1103">D1232/I1232*100</f>
        <v>10.731707317073171</v>
      </c>
      <c r="E1233" s="29">
        <f t="shared" ref="E1233" si="1104">E1232/I1232*100</f>
        <v>4.3902439024390238</v>
      </c>
      <c r="F1233" s="29">
        <f t="shared" ref="F1233" si="1105">F1232/I1232*100</f>
        <v>0.97560975609756095</v>
      </c>
      <c r="G1233" s="29">
        <f t="shared" ref="G1233" si="1106">G1232/I1232*100</f>
        <v>54.878048780487809</v>
      </c>
      <c r="H1233" s="30">
        <f t="shared" ref="H1233" si="1107">H1232/I1232*100</f>
        <v>4.1463414634146343</v>
      </c>
      <c r="I1233" s="27">
        <f t="shared" si="1023"/>
        <v>100</v>
      </c>
      <c r="O1233" s="147"/>
      <c r="P1233" s="147"/>
      <c r="Q1233" s="147"/>
    </row>
    <row r="1234" spans="1:18" s="1" customFormat="1" ht="11.45" customHeight="1">
      <c r="A1234" s="190"/>
      <c r="B1234" s="184" t="s">
        <v>42</v>
      </c>
      <c r="C1234" s="20">
        <v>29</v>
      </c>
      <c r="D1234" s="20">
        <v>24</v>
      </c>
      <c r="E1234" s="20">
        <v>7</v>
      </c>
      <c r="F1234" s="20">
        <v>2</v>
      </c>
      <c r="G1234" s="20">
        <v>64</v>
      </c>
      <c r="H1234" s="20">
        <v>4</v>
      </c>
      <c r="I1234" s="21">
        <f t="shared" si="1023"/>
        <v>130</v>
      </c>
      <c r="O1234" s="147"/>
      <c r="P1234" s="147"/>
      <c r="Q1234" s="147"/>
    </row>
    <row r="1235" spans="1:18" s="1" customFormat="1" ht="11.45" customHeight="1">
      <c r="A1235" s="190"/>
      <c r="B1235" s="185"/>
      <c r="C1235" s="29">
        <f t="shared" ref="C1235" si="1108">C1234/I1234*100</f>
        <v>22.30769230769231</v>
      </c>
      <c r="D1235" s="29">
        <f t="shared" ref="D1235" si="1109">D1234/I1234*100</f>
        <v>18.461538461538463</v>
      </c>
      <c r="E1235" s="29">
        <f t="shared" ref="E1235" si="1110">E1234/I1234*100</f>
        <v>5.384615384615385</v>
      </c>
      <c r="F1235" s="29">
        <f t="shared" ref="F1235" si="1111">F1234/I1234*100</f>
        <v>1.5384615384615385</v>
      </c>
      <c r="G1235" s="29">
        <f t="shared" ref="G1235" si="1112">G1234/I1234*100</f>
        <v>49.230769230769234</v>
      </c>
      <c r="H1235" s="30">
        <f t="shared" ref="H1235" si="1113">H1234/I1234*100</f>
        <v>3.0769230769230771</v>
      </c>
      <c r="I1235" s="27">
        <f t="shared" si="1023"/>
        <v>100.00000000000001</v>
      </c>
      <c r="O1235" s="147"/>
      <c r="P1235" s="147"/>
      <c r="Q1235" s="147"/>
    </row>
    <row r="1236" spans="1:18" s="1" customFormat="1" ht="11.45" customHeight="1">
      <c r="A1236" s="190"/>
      <c r="B1236" s="193" t="s">
        <v>24</v>
      </c>
      <c r="C1236" s="20">
        <v>4</v>
      </c>
      <c r="D1236" s="20">
        <v>7</v>
      </c>
      <c r="E1236" s="20">
        <v>2</v>
      </c>
      <c r="F1236" s="20">
        <v>1</v>
      </c>
      <c r="G1236" s="20">
        <v>15</v>
      </c>
      <c r="H1236" s="20">
        <v>29</v>
      </c>
      <c r="I1236" s="21">
        <f t="shared" si="1023"/>
        <v>58</v>
      </c>
      <c r="O1236" s="147"/>
      <c r="P1236" s="147"/>
      <c r="Q1236" s="147"/>
    </row>
    <row r="1237" spans="1:18" s="1" customFormat="1" ht="11.45" customHeight="1" thickBot="1">
      <c r="A1237" s="191"/>
      <c r="B1237" s="194"/>
      <c r="C1237" s="33">
        <f>C1236/I1236*100</f>
        <v>6.8965517241379306</v>
      </c>
      <c r="D1237" s="33">
        <f>D1236/I1236*100</f>
        <v>12.068965517241379</v>
      </c>
      <c r="E1237" s="33">
        <f>E1236/I1236*100</f>
        <v>3.4482758620689653</v>
      </c>
      <c r="F1237" s="33">
        <f>F1236/I1236*100</f>
        <v>1.7241379310344827</v>
      </c>
      <c r="G1237" s="33">
        <f>G1236/I1236*100</f>
        <v>25.862068965517242</v>
      </c>
      <c r="H1237" s="34">
        <f>H1236/I1236*100</f>
        <v>50</v>
      </c>
      <c r="I1237" s="58">
        <f t="shared" si="1023"/>
        <v>100</v>
      </c>
      <c r="O1237" s="147"/>
      <c r="P1237" s="147"/>
      <c r="Q1237" s="147"/>
    </row>
    <row r="1238" spans="1:18" s="1" customFormat="1" ht="11.45" customHeight="1">
      <c r="A1238" s="40"/>
      <c r="B1238" s="41"/>
      <c r="C1238" s="97"/>
      <c r="D1238" s="97"/>
      <c r="E1238" s="97"/>
      <c r="F1238" s="42"/>
      <c r="O1238" s="147"/>
      <c r="P1238" s="147"/>
      <c r="Q1238" s="147"/>
    </row>
    <row r="1239" spans="1:18" s="1" customFormat="1" ht="11.45" customHeight="1">
      <c r="A1239" s="40"/>
      <c r="B1239" s="41"/>
      <c r="C1239" s="97"/>
      <c r="D1239" s="97"/>
      <c r="E1239" s="97"/>
      <c r="F1239" s="42"/>
      <c r="O1239" s="147"/>
      <c r="P1239" s="147"/>
      <c r="Q1239" s="147"/>
    </row>
    <row r="1240" spans="1:18" s="3" customFormat="1" ht="30" customHeight="1" thickBot="1">
      <c r="A1240" s="177" t="s">
        <v>178</v>
      </c>
      <c r="B1240" s="177"/>
      <c r="C1240" s="177"/>
      <c r="D1240" s="177"/>
      <c r="E1240" s="177"/>
      <c r="F1240" s="177"/>
      <c r="G1240" s="177"/>
      <c r="H1240" s="177"/>
      <c r="I1240" s="177"/>
      <c r="J1240" s="177"/>
      <c r="K1240" s="177"/>
      <c r="L1240" s="177"/>
      <c r="M1240" s="1"/>
      <c r="N1240" s="1"/>
      <c r="O1240" s="147"/>
      <c r="P1240" s="147"/>
      <c r="Q1240" s="147"/>
      <c r="R1240" s="1"/>
    </row>
    <row r="1241" spans="1:18" s="1" customFormat="1" ht="10.15" customHeight="1">
      <c r="A1241" s="203"/>
      <c r="B1241" s="204"/>
      <c r="C1241" s="99">
        <v>1</v>
      </c>
      <c r="D1241" s="99">
        <v>2</v>
      </c>
      <c r="E1241" s="99">
        <v>3</v>
      </c>
      <c r="F1241" s="99">
        <v>4</v>
      </c>
      <c r="G1241" s="99">
        <v>5</v>
      </c>
      <c r="H1241" s="214" t="s">
        <v>45</v>
      </c>
      <c r="I1241" s="207" t="s">
        <v>149</v>
      </c>
      <c r="J1241" s="100" t="s">
        <v>46</v>
      </c>
      <c r="K1241" s="99">
        <v>3</v>
      </c>
      <c r="L1241" s="101" t="s">
        <v>47</v>
      </c>
      <c r="O1241" s="147"/>
      <c r="P1241" s="147"/>
      <c r="Q1241" s="147"/>
    </row>
    <row r="1242" spans="1:18" s="6" customFormat="1" ht="60" customHeight="1" thickBot="1">
      <c r="A1242" s="209" t="s">
        <v>33</v>
      </c>
      <c r="B1242" s="210"/>
      <c r="C1242" s="117" t="s">
        <v>15</v>
      </c>
      <c r="D1242" s="114" t="s">
        <v>16</v>
      </c>
      <c r="E1242" s="114" t="s">
        <v>43</v>
      </c>
      <c r="F1242" s="114" t="s">
        <v>17</v>
      </c>
      <c r="G1242" s="139" t="s">
        <v>18</v>
      </c>
      <c r="H1242" s="222"/>
      <c r="I1242" s="208"/>
      <c r="J1242" s="115" t="s">
        <v>15</v>
      </c>
      <c r="K1242" s="139" t="s">
        <v>43</v>
      </c>
      <c r="L1242" s="116" t="s">
        <v>18</v>
      </c>
      <c r="O1242" s="147"/>
      <c r="P1242" s="147"/>
      <c r="Q1242" s="147"/>
    </row>
    <row r="1243" spans="1:18" s="55" customFormat="1" ht="11.25" customHeight="1">
      <c r="A1243" s="219" t="s">
        <v>22</v>
      </c>
      <c r="B1243" s="220"/>
      <c r="C1243" s="111">
        <v>149</v>
      </c>
      <c r="D1243" s="111">
        <v>470</v>
      </c>
      <c r="E1243" s="111">
        <v>1094</v>
      </c>
      <c r="F1243" s="111">
        <v>197</v>
      </c>
      <c r="G1243" s="111">
        <v>161</v>
      </c>
      <c r="H1243" s="111">
        <v>112</v>
      </c>
      <c r="I1243" s="110">
        <f t="shared" ref="I1243:I1302" si="1114">SUM(C1243:H1243)</f>
        <v>2183</v>
      </c>
      <c r="J1243" s="112">
        <f>C1243+D1243</f>
        <v>619</v>
      </c>
      <c r="K1243" s="111">
        <f>E1243</f>
        <v>1094</v>
      </c>
      <c r="L1243" s="113">
        <f>SUM(F1243:G1243)</f>
        <v>358</v>
      </c>
      <c r="O1243" s="147"/>
      <c r="P1243" s="147"/>
      <c r="Q1243" s="147"/>
    </row>
    <row r="1244" spans="1:18" s="55" customFormat="1" ht="11.25" customHeight="1" thickBot="1">
      <c r="A1244" s="201"/>
      <c r="B1244" s="202"/>
      <c r="C1244" s="56">
        <f>C1243/I1243*100</f>
        <v>6.8254695373339445</v>
      </c>
      <c r="D1244" s="56">
        <f>D1243/I1243*100</f>
        <v>21.53000458085204</v>
      </c>
      <c r="E1244" s="56">
        <f>E1243/I1243*100</f>
        <v>50.114521300961975</v>
      </c>
      <c r="F1244" s="56">
        <f>F1243/I1243*100</f>
        <v>9.0242785158039389</v>
      </c>
      <c r="G1244" s="56">
        <f>G1243/I1243*100</f>
        <v>7.3751717819514422</v>
      </c>
      <c r="H1244" s="59">
        <f>H1243/I1243*100</f>
        <v>5.1305542830966564</v>
      </c>
      <c r="I1244" s="58">
        <f t="shared" si="1114"/>
        <v>100</v>
      </c>
      <c r="J1244" s="57">
        <f>J1243/I1243*100</f>
        <v>28.355474118185981</v>
      </c>
      <c r="K1244" s="35">
        <f>K1243/I1243*100</f>
        <v>50.114521300961975</v>
      </c>
      <c r="L1244" s="31">
        <f>L1243/I1243*100</f>
        <v>16.399450297755383</v>
      </c>
      <c r="O1244" s="147"/>
      <c r="P1244" s="147"/>
      <c r="Q1244" s="147"/>
    </row>
    <row r="1245" spans="1:18" s="55" customFormat="1" ht="11.45" customHeight="1">
      <c r="A1245" s="189" t="s">
        <v>48</v>
      </c>
      <c r="B1245" s="192" t="s">
        <v>19</v>
      </c>
      <c r="C1245" s="20">
        <v>89</v>
      </c>
      <c r="D1245" s="20">
        <v>317</v>
      </c>
      <c r="E1245" s="20">
        <v>741</v>
      </c>
      <c r="F1245" s="20">
        <v>138</v>
      </c>
      <c r="G1245" s="20">
        <v>114</v>
      </c>
      <c r="H1245" s="20">
        <v>60</v>
      </c>
      <c r="I1245" s="8">
        <f t="shared" si="1114"/>
        <v>1459</v>
      </c>
      <c r="J1245" s="9">
        <f>C1245+D1245</f>
        <v>406</v>
      </c>
      <c r="K1245" s="7">
        <f>E1245</f>
        <v>741</v>
      </c>
      <c r="L1245" s="10">
        <f>SUM(F1245:G1245)</f>
        <v>252</v>
      </c>
      <c r="O1245" s="147"/>
      <c r="P1245" s="147"/>
      <c r="Q1245" s="147"/>
    </row>
    <row r="1246" spans="1:18" s="55" customFormat="1" ht="11.45" customHeight="1">
      <c r="A1246" s="190"/>
      <c r="B1246" s="185"/>
      <c r="C1246" s="46">
        <f>C1245/I1245*100</f>
        <v>6.1000685400959567</v>
      </c>
      <c r="D1246" s="25">
        <f>D1245/I1245*100</f>
        <v>21.727210418094586</v>
      </c>
      <c r="E1246" s="25">
        <f>E1245/I1245*100</f>
        <v>50.788211103495541</v>
      </c>
      <c r="F1246" s="25">
        <f>F1245/I1245*100</f>
        <v>9.4585332419465384</v>
      </c>
      <c r="G1246" s="25">
        <f>G1245/I1245*100</f>
        <v>7.8135709389993142</v>
      </c>
      <c r="H1246" s="26">
        <f>H1245/I1245*100</f>
        <v>4.1124057573680606</v>
      </c>
      <c r="I1246" s="27">
        <f t="shared" si="1114"/>
        <v>100.00000000000001</v>
      </c>
      <c r="J1246" s="38">
        <f>J1245/I1245*100</f>
        <v>27.827278958190544</v>
      </c>
      <c r="K1246" s="18">
        <f>K1245/I1245*100</f>
        <v>50.788211103495541</v>
      </c>
      <c r="L1246" s="19">
        <f>L1245/I1245*100</f>
        <v>17.272104180945853</v>
      </c>
      <c r="O1246" s="147"/>
      <c r="P1246" s="147"/>
      <c r="Q1246" s="147"/>
    </row>
    <row r="1247" spans="1:18" s="55" customFormat="1" ht="11.45" customHeight="1">
      <c r="A1247" s="190"/>
      <c r="B1247" s="193" t="s">
        <v>20</v>
      </c>
      <c r="C1247" s="20">
        <v>41</v>
      </c>
      <c r="D1247" s="20">
        <v>104</v>
      </c>
      <c r="E1247" s="20">
        <v>222</v>
      </c>
      <c r="F1247" s="20">
        <v>41</v>
      </c>
      <c r="G1247" s="20">
        <v>32</v>
      </c>
      <c r="H1247" s="20">
        <v>44</v>
      </c>
      <c r="I1247" s="21">
        <f t="shared" si="1114"/>
        <v>484</v>
      </c>
      <c r="J1247" s="28">
        <f>C1247+D1247</f>
        <v>145</v>
      </c>
      <c r="K1247" s="23">
        <f>E1247</f>
        <v>222</v>
      </c>
      <c r="L1247" s="24">
        <f>SUM(F1247:G1247)</f>
        <v>73</v>
      </c>
      <c r="O1247" s="147"/>
      <c r="P1247" s="147"/>
      <c r="Q1247" s="147"/>
    </row>
    <row r="1248" spans="1:18" s="55" customFormat="1" ht="11.45" customHeight="1">
      <c r="A1248" s="190"/>
      <c r="B1248" s="193"/>
      <c r="C1248" s="29">
        <f>C1247/I1247*100</f>
        <v>8.4710743801652892</v>
      </c>
      <c r="D1248" s="29">
        <f>D1247/I1247*100</f>
        <v>21.487603305785125</v>
      </c>
      <c r="E1248" s="29">
        <f>E1247/I1247*100</f>
        <v>45.867768595041326</v>
      </c>
      <c r="F1248" s="29">
        <f>F1247/I1247*100</f>
        <v>8.4710743801652892</v>
      </c>
      <c r="G1248" s="29">
        <f>G1247/I1247*100</f>
        <v>6.6115702479338845</v>
      </c>
      <c r="H1248" s="30">
        <f>H1247/I1247*100</f>
        <v>9.0909090909090917</v>
      </c>
      <c r="I1248" s="27">
        <f t="shared" si="1114"/>
        <v>100.00000000000001</v>
      </c>
      <c r="J1248" s="38">
        <f>J1247/I1247*100</f>
        <v>29.958677685950413</v>
      </c>
      <c r="K1248" s="18">
        <f>K1247/I1247*100</f>
        <v>45.867768595041326</v>
      </c>
      <c r="L1248" s="19">
        <f>L1247/I1247*100</f>
        <v>15.082644628099173</v>
      </c>
      <c r="O1248" s="147"/>
      <c r="P1248" s="147"/>
      <c r="Q1248" s="147"/>
    </row>
    <row r="1249" spans="1:17" s="55" customFormat="1" ht="11.45" customHeight="1">
      <c r="A1249" s="190"/>
      <c r="B1249" s="184" t="s">
        <v>49</v>
      </c>
      <c r="C1249" s="20">
        <v>14</v>
      </c>
      <c r="D1249" s="20">
        <v>35</v>
      </c>
      <c r="E1249" s="20">
        <v>93</v>
      </c>
      <c r="F1249" s="20">
        <v>11</v>
      </c>
      <c r="G1249" s="20">
        <v>9</v>
      </c>
      <c r="H1249" s="20">
        <v>5</v>
      </c>
      <c r="I1249" s="21">
        <f t="shared" si="1114"/>
        <v>167</v>
      </c>
      <c r="J1249" s="28">
        <f>C1249+D1249</f>
        <v>49</v>
      </c>
      <c r="K1249" s="23">
        <f>E1249</f>
        <v>93</v>
      </c>
      <c r="L1249" s="24">
        <f>SUM(F1249:G1249)</f>
        <v>20</v>
      </c>
      <c r="O1249" s="147"/>
      <c r="P1249" s="147"/>
      <c r="Q1249" s="147"/>
    </row>
    <row r="1250" spans="1:17" s="55" customFormat="1" ht="11.45" customHeight="1">
      <c r="A1250" s="190"/>
      <c r="B1250" s="185"/>
      <c r="C1250" s="25">
        <f>C1249/I1249*100</f>
        <v>8.3832335329341312</v>
      </c>
      <c r="D1250" s="25">
        <f>D1249/I1249*100</f>
        <v>20.958083832335326</v>
      </c>
      <c r="E1250" s="25">
        <f>E1249/I1249*100</f>
        <v>55.688622754491014</v>
      </c>
      <c r="F1250" s="25">
        <f>F1249/I1249*100</f>
        <v>6.5868263473053901</v>
      </c>
      <c r="G1250" s="25">
        <f>G1249/I1249*100</f>
        <v>5.3892215568862278</v>
      </c>
      <c r="H1250" s="26">
        <f>H1249/I1249*100</f>
        <v>2.9940119760479043</v>
      </c>
      <c r="I1250" s="27">
        <f t="shared" si="1114"/>
        <v>99.999999999999986</v>
      </c>
      <c r="J1250" s="38">
        <f>J1249/I1249*100</f>
        <v>29.341317365269461</v>
      </c>
      <c r="K1250" s="18">
        <f>K1249/I1249*100</f>
        <v>55.688622754491014</v>
      </c>
      <c r="L1250" s="19">
        <f>L1249/I1249*100</f>
        <v>11.976047904191617</v>
      </c>
      <c r="O1250" s="147"/>
      <c r="P1250" s="147"/>
      <c r="Q1250" s="147"/>
    </row>
    <row r="1251" spans="1:17" s="55" customFormat="1" ht="11.45" customHeight="1">
      <c r="A1251" s="190"/>
      <c r="B1251" s="193" t="s">
        <v>50</v>
      </c>
      <c r="C1251" s="20">
        <v>5</v>
      </c>
      <c r="D1251" s="20">
        <v>14</v>
      </c>
      <c r="E1251" s="20">
        <v>38</v>
      </c>
      <c r="F1251" s="20">
        <v>7</v>
      </c>
      <c r="G1251" s="20">
        <v>6</v>
      </c>
      <c r="H1251" s="20">
        <v>3</v>
      </c>
      <c r="I1251" s="21">
        <f t="shared" si="1114"/>
        <v>73</v>
      </c>
      <c r="J1251" s="28">
        <f>C1251+D1251</f>
        <v>19</v>
      </c>
      <c r="K1251" s="23">
        <f>E1251</f>
        <v>38</v>
      </c>
      <c r="L1251" s="24">
        <f>SUM(F1251:G1251)</f>
        <v>13</v>
      </c>
      <c r="O1251" s="147"/>
      <c r="P1251" s="147"/>
      <c r="Q1251" s="147"/>
    </row>
    <row r="1252" spans="1:17" s="55" customFormat="1" ht="11.45" customHeight="1" thickBot="1">
      <c r="A1252" s="190"/>
      <c r="B1252" s="193"/>
      <c r="C1252" s="33">
        <f>C1251/I1251*100</f>
        <v>6.8493150684931505</v>
      </c>
      <c r="D1252" s="33">
        <f>D1251/I1251*100</f>
        <v>19.17808219178082</v>
      </c>
      <c r="E1252" s="33">
        <f>E1251/I1251*100</f>
        <v>52.054794520547944</v>
      </c>
      <c r="F1252" s="33">
        <f>F1251/I1251*100</f>
        <v>9.5890410958904102</v>
      </c>
      <c r="G1252" s="33">
        <f>G1251/I1251*100</f>
        <v>8.2191780821917799</v>
      </c>
      <c r="H1252" s="34">
        <f>H1251/I1251*100</f>
        <v>4.10958904109589</v>
      </c>
      <c r="I1252" s="58">
        <f t="shared" si="1114"/>
        <v>99.999999999999986</v>
      </c>
      <c r="J1252" s="38">
        <f>J1251/I1251*100</f>
        <v>26.027397260273972</v>
      </c>
      <c r="K1252" s="18">
        <f>K1251/I1251*100</f>
        <v>52.054794520547944</v>
      </c>
      <c r="L1252" s="19">
        <f>L1251/I1251*100</f>
        <v>17.80821917808219</v>
      </c>
      <c r="O1252" s="147"/>
      <c r="P1252" s="147"/>
      <c r="Q1252" s="147"/>
    </row>
    <row r="1253" spans="1:17" s="55" customFormat="1" ht="11.45" customHeight="1">
      <c r="A1253" s="189" t="s">
        <v>51</v>
      </c>
      <c r="B1253" s="192" t="s">
        <v>1</v>
      </c>
      <c r="C1253" s="20">
        <v>57</v>
      </c>
      <c r="D1253" s="20">
        <v>218</v>
      </c>
      <c r="E1253" s="20">
        <v>501</v>
      </c>
      <c r="F1253" s="20">
        <v>71</v>
      </c>
      <c r="G1253" s="20">
        <v>86</v>
      </c>
      <c r="H1253" s="20">
        <v>35</v>
      </c>
      <c r="I1253" s="8">
        <f t="shared" si="1114"/>
        <v>968</v>
      </c>
      <c r="J1253" s="9">
        <f>C1253+D1253</f>
        <v>275</v>
      </c>
      <c r="K1253" s="7">
        <f>E1253</f>
        <v>501</v>
      </c>
      <c r="L1253" s="10">
        <f>SUM(F1253:G1253)</f>
        <v>157</v>
      </c>
      <c r="O1253" s="147"/>
      <c r="P1253" s="147"/>
      <c r="Q1253" s="147"/>
    </row>
    <row r="1254" spans="1:17" s="55" customFormat="1" ht="11.45" customHeight="1">
      <c r="A1254" s="190"/>
      <c r="B1254" s="193"/>
      <c r="C1254" s="46">
        <f>C1253/I1253*100</f>
        <v>5.8884297520661155</v>
      </c>
      <c r="D1254" s="25">
        <f>D1253/I1253*100</f>
        <v>22.520661157024794</v>
      </c>
      <c r="E1254" s="25">
        <f>E1253/I1253*100</f>
        <v>51.756198347107443</v>
      </c>
      <c r="F1254" s="25">
        <f>F1253/I1253*100</f>
        <v>7.3347107438016534</v>
      </c>
      <c r="G1254" s="25">
        <f>G1253/I1253*100</f>
        <v>8.884297520661157</v>
      </c>
      <c r="H1254" s="26">
        <f>H1253/I1253*100</f>
        <v>3.6157024793388426</v>
      </c>
      <c r="I1254" s="27">
        <f t="shared" si="1114"/>
        <v>100</v>
      </c>
      <c r="J1254" s="38">
        <f>J1253/I1253*100</f>
        <v>28.40909090909091</v>
      </c>
      <c r="K1254" s="18">
        <f>K1253/I1253*100</f>
        <v>51.756198347107443</v>
      </c>
      <c r="L1254" s="19">
        <f>L1253/I1253*100</f>
        <v>16.219008264462808</v>
      </c>
      <c r="O1254" s="147"/>
      <c r="P1254" s="147"/>
      <c r="Q1254" s="147"/>
    </row>
    <row r="1255" spans="1:17" s="55" customFormat="1" ht="11.45" customHeight="1">
      <c r="A1255" s="190"/>
      <c r="B1255" s="184" t="s">
        <v>2</v>
      </c>
      <c r="C1255" s="20">
        <v>89</v>
      </c>
      <c r="D1255" s="20">
        <v>248</v>
      </c>
      <c r="E1255" s="20">
        <v>587</v>
      </c>
      <c r="F1255" s="20">
        <v>126</v>
      </c>
      <c r="G1255" s="20">
        <v>74</v>
      </c>
      <c r="H1255" s="20">
        <v>53</v>
      </c>
      <c r="I1255" s="21">
        <f t="shared" si="1114"/>
        <v>1177</v>
      </c>
      <c r="J1255" s="28">
        <f>C1255+D1255</f>
        <v>337</v>
      </c>
      <c r="K1255" s="23">
        <f>E1255</f>
        <v>587</v>
      </c>
      <c r="L1255" s="24">
        <f>SUM(F1255:G1255)</f>
        <v>200</v>
      </c>
      <c r="O1255" s="147"/>
      <c r="P1255" s="147"/>
      <c r="Q1255" s="147"/>
    </row>
    <row r="1256" spans="1:17" s="55" customFormat="1" ht="11.45" customHeight="1">
      <c r="A1256" s="190"/>
      <c r="B1256" s="185"/>
      <c r="C1256" s="29">
        <f>C1255/I1255*100</f>
        <v>7.5615972812234489</v>
      </c>
      <c r="D1256" s="29">
        <f>D1255/I1255*100</f>
        <v>21.070518266779949</v>
      </c>
      <c r="E1256" s="29">
        <f>E1255/I1255*100</f>
        <v>49.872557349192867</v>
      </c>
      <c r="F1256" s="29">
        <f>F1255/I1255*100</f>
        <v>10.705182667799489</v>
      </c>
      <c r="G1256" s="29">
        <f>G1255/I1255*100</f>
        <v>6.2871707731520816</v>
      </c>
      <c r="H1256" s="30">
        <f>H1255/I1255*100</f>
        <v>4.5029736618521667</v>
      </c>
      <c r="I1256" s="27">
        <f t="shared" si="1114"/>
        <v>100</v>
      </c>
      <c r="J1256" s="38">
        <f>J1255/I1255*100</f>
        <v>28.632115548003402</v>
      </c>
      <c r="K1256" s="18">
        <f>K1255/I1255*100</f>
        <v>49.872557349192867</v>
      </c>
      <c r="L1256" s="19">
        <f>L1255/I1255*100</f>
        <v>16.992353440951572</v>
      </c>
      <c r="O1256" s="147"/>
      <c r="P1256" s="147"/>
      <c r="Q1256" s="147"/>
    </row>
    <row r="1257" spans="1:17" s="55" customFormat="1" ht="11.45" customHeight="1">
      <c r="A1257" s="190"/>
      <c r="B1257" s="193" t="s">
        <v>5</v>
      </c>
      <c r="C1257" s="20">
        <v>3</v>
      </c>
      <c r="D1257" s="20">
        <v>4</v>
      </c>
      <c r="E1257" s="20">
        <v>6</v>
      </c>
      <c r="F1257" s="20">
        <v>0</v>
      </c>
      <c r="G1257" s="20">
        <v>1</v>
      </c>
      <c r="H1257" s="20">
        <v>24</v>
      </c>
      <c r="I1257" s="21">
        <f t="shared" si="1114"/>
        <v>38</v>
      </c>
      <c r="J1257" s="28">
        <f>C1257+D1257</f>
        <v>7</v>
      </c>
      <c r="K1257" s="23">
        <f>E1257</f>
        <v>6</v>
      </c>
      <c r="L1257" s="24">
        <f>SUM(F1257:G1257)</f>
        <v>1</v>
      </c>
      <c r="O1257" s="147"/>
      <c r="P1257" s="147"/>
      <c r="Q1257" s="147"/>
    </row>
    <row r="1258" spans="1:17" s="55" customFormat="1" ht="11.45" customHeight="1" thickBot="1">
      <c r="A1258" s="191"/>
      <c r="B1258" s="194"/>
      <c r="C1258" s="50">
        <f>C1257/I1257*100</f>
        <v>7.8947368421052628</v>
      </c>
      <c r="D1258" s="50">
        <f>D1257/I1257*100</f>
        <v>10.526315789473683</v>
      </c>
      <c r="E1258" s="50">
        <f>E1257/I1257*100</f>
        <v>15.789473684210526</v>
      </c>
      <c r="F1258" s="50">
        <f>F1257/I1257*100</f>
        <v>0</v>
      </c>
      <c r="G1258" s="50">
        <f>G1257/I1257*100</f>
        <v>2.6315789473684208</v>
      </c>
      <c r="H1258" s="64">
        <f>H1257/I1257*100</f>
        <v>63.157894736842103</v>
      </c>
      <c r="I1258" s="58">
        <f t="shared" si="1114"/>
        <v>100</v>
      </c>
      <c r="J1258" s="57">
        <f>J1257/I1257*100</f>
        <v>18.421052631578945</v>
      </c>
      <c r="K1258" s="35">
        <f>K1257/I1257*100</f>
        <v>15.789473684210526</v>
      </c>
      <c r="L1258" s="31">
        <f>L1257/I1257*100</f>
        <v>2.6315789473684208</v>
      </c>
      <c r="O1258" s="147"/>
      <c r="P1258" s="147"/>
      <c r="Q1258" s="147"/>
    </row>
    <row r="1259" spans="1:17" s="55" customFormat="1" ht="11.45" customHeight="1">
      <c r="A1259" s="189" t="s">
        <v>52</v>
      </c>
      <c r="B1259" s="192" t="s">
        <v>6</v>
      </c>
      <c r="C1259" s="20">
        <v>10</v>
      </c>
      <c r="D1259" s="20">
        <v>20</v>
      </c>
      <c r="E1259" s="20">
        <v>27</v>
      </c>
      <c r="F1259" s="20">
        <v>4</v>
      </c>
      <c r="G1259" s="20">
        <v>3</v>
      </c>
      <c r="H1259" s="20">
        <v>0</v>
      </c>
      <c r="I1259" s="8">
        <f t="shared" si="1114"/>
        <v>64</v>
      </c>
      <c r="J1259" s="9">
        <f>C1259+D1259</f>
        <v>30</v>
      </c>
      <c r="K1259" s="7">
        <f>E1259</f>
        <v>27</v>
      </c>
      <c r="L1259" s="10">
        <f>SUM(F1259:G1259)</f>
        <v>7</v>
      </c>
      <c r="O1259" s="147"/>
      <c r="P1259" s="147"/>
      <c r="Q1259" s="147"/>
    </row>
    <row r="1260" spans="1:17" s="55" customFormat="1" ht="11.45" customHeight="1">
      <c r="A1260" s="190"/>
      <c r="B1260" s="185"/>
      <c r="C1260" s="46">
        <f>C1259/I1259*100</f>
        <v>15.625</v>
      </c>
      <c r="D1260" s="25">
        <f>D1259/I1259*100</f>
        <v>31.25</v>
      </c>
      <c r="E1260" s="25">
        <f>E1259/I1259*100</f>
        <v>42.1875</v>
      </c>
      <c r="F1260" s="25">
        <f>F1259/I1259*100</f>
        <v>6.25</v>
      </c>
      <c r="G1260" s="25">
        <f>G1259/I1259*100</f>
        <v>4.6875</v>
      </c>
      <c r="H1260" s="26">
        <f>H1259/I1259*100</f>
        <v>0</v>
      </c>
      <c r="I1260" s="27">
        <f t="shared" si="1114"/>
        <v>100</v>
      </c>
      <c r="J1260" s="38">
        <f>J1259/I1259*100</f>
        <v>46.875</v>
      </c>
      <c r="K1260" s="18">
        <f>K1259/I1259*100</f>
        <v>42.1875</v>
      </c>
      <c r="L1260" s="19">
        <f>L1259/I1259*100</f>
        <v>10.9375</v>
      </c>
      <c r="O1260" s="147"/>
      <c r="P1260" s="147"/>
      <c r="Q1260" s="147"/>
    </row>
    <row r="1261" spans="1:17" s="55" customFormat="1" ht="11.45" customHeight="1">
      <c r="A1261" s="190"/>
      <c r="B1261" s="193" t="s">
        <v>7</v>
      </c>
      <c r="C1261" s="20">
        <v>8</v>
      </c>
      <c r="D1261" s="20">
        <v>40</v>
      </c>
      <c r="E1261" s="20">
        <v>102</v>
      </c>
      <c r="F1261" s="20">
        <v>23</v>
      </c>
      <c r="G1261" s="20">
        <v>10</v>
      </c>
      <c r="H1261" s="20">
        <v>2</v>
      </c>
      <c r="I1261" s="21">
        <f t="shared" si="1114"/>
        <v>185</v>
      </c>
      <c r="J1261" s="28">
        <f>C1261+D1261</f>
        <v>48</v>
      </c>
      <c r="K1261" s="23">
        <f>E1261</f>
        <v>102</v>
      </c>
      <c r="L1261" s="24">
        <f>SUM(F1261:G1261)</f>
        <v>33</v>
      </c>
      <c r="O1261" s="147"/>
      <c r="P1261" s="147"/>
      <c r="Q1261" s="147"/>
    </row>
    <row r="1262" spans="1:17" s="55" customFormat="1" ht="11.45" customHeight="1">
      <c r="A1262" s="190"/>
      <c r="B1262" s="193"/>
      <c r="C1262" s="29">
        <f>C1261/I1261*100</f>
        <v>4.3243243243243246</v>
      </c>
      <c r="D1262" s="29">
        <f>D1261/I1261*100</f>
        <v>21.621621621621621</v>
      </c>
      <c r="E1262" s="29">
        <f>E1261/I1261*100</f>
        <v>55.135135135135137</v>
      </c>
      <c r="F1262" s="29">
        <f>F1261/I1261*100</f>
        <v>12.432432432432433</v>
      </c>
      <c r="G1262" s="29">
        <f>G1261/I1261*100</f>
        <v>5.4054054054054053</v>
      </c>
      <c r="H1262" s="30">
        <f>H1261/I1261*100</f>
        <v>1.0810810810810811</v>
      </c>
      <c r="I1262" s="27">
        <f t="shared" si="1114"/>
        <v>100</v>
      </c>
      <c r="J1262" s="38">
        <f>J1261/I1261*100</f>
        <v>25.945945945945947</v>
      </c>
      <c r="K1262" s="18">
        <f>K1261/I1261*100</f>
        <v>55.135135135135137</v>
      </c>
      <c r="L1262" s="19">
        <f>L1261/I1261*100</f>
        <v>17.837837837837839</v>
      </c>
      <c r="O1262" s="147"/>
      <c r="P1262" s="147"/>
      <c r="Q1262" s="147"/>
    </row>
    <row r="1263" spans="1:17" s="55" customFormat="1" ht="11.45" customHeight="1">
      <c r="A1263" s="190"/>
      <c r="B1263" s="184" t="s">
        <v>8</v>
      </c>
      <c r="C1263" s="20">
        <v>9</v>
      </c>
      <c r="D1263" s="20">
        <v>45</v>
      </c>
      <c r="E1263" s="20">
        <v>143</v>
      </c>
      <c r="F1263" s="20">
        <v>32</v>
      </c>
      <c r="G1263" s="20">
        <v>15</v>
      </c>
      <c r="H1263" s="20">
        <v>3</v>
      </c>
      <c r="I1263" s="21">
        <f t="shared" si="1114"/>
        <v>247</v>
      </c>
      <c r="J1263" s="28">
        <f>C1263+D1263</f>
        <v>54</v>
      </c>
      <c r="K1263" s="23">
        <f>E1263</f>
        <v>143</v>
      </c>
      <c r="L1263" s="24">
        <f>SUM(F1263:G1263)</f>
        <v>47</v>
      </c>
      <c r="O1263" s="147"/>
      <c r="P1263" s="147"/>
      <c r="Q1263" s="147"/>
    </row>
    <row r="1264" spans="1:17" s="55" customFormat="1" ht="11.45" customHeight="1">
      <c r="A1264" s="190"/>
      <c r="B1264" s="185"/>
      <c r="C1264" s="29">
        <f t="shared" ref="C1264" si="1115">C1263/I1263*100</f>
        <v>3.6437246963562751</v>
      </c>
      <c r="D1264" s="29">
        <f t="shared" ref="D1264" si="1116">D1263/I1263*100</f>
        <v>18.218623481781375</v>
      </c>
      <c r="E1264" s="29">
        <f t="shared" ref="E1264" si="1117">E1263/I1263*100</f>
        <v>57.894736842105267</v>
      </c>
      <c r="F1264" s="29">
        <f t="shared" ref="F1264" si="1118">F1263/I1263*100</f>
        <v>12.955465587044534</v>
      </c>
      <c r="G1264" s="29">
        <f t="shared" ref="G1264" si="1119">G1263/I1263*100</f>
        <v>6.0728744939271255</v>
      </c>
      <c r="H1264" s="30">
        <f t="shared" ref="H1264" si="1120">H1263/I1263*100</f>
        <v>1.214574898785425</v>
      </c>
      <c r="I1264" s="27">
        <f t="shared" si="1114"/>
        <v>100.00000000000001</v>
      </c>
      <c r="J1264" s="38">
        <f>J1263/I1263*100</f>
        <v>21.862348178137651</v>
      </c>
      <c r="K1264" s="18">
        <f>K1263/I1263*100</f>
        <v>57.894736842105267</v>
      </c>
      <c r="L1264" s="19">
        <f>L1263/I1263*100</f>
        <v>19.02834008097166</v>
      </c>
      <c r="O1264" s="147"/>
      <c r="P1264" s="147"/>
      <c r="Q1264" s="147"/>
    </row>
    <row r="1265" spans="1:17" s="55" customFormat="1" ht="11.45" customHeight="1">
      <c r="A1265" s="190"/>
      <c r="B1265" s="193" t="s">
        <v>9</v>
      </c>
      <c r="C1265" s="20">
        <v>16</v>
      </c>
      <c r="D1265" s="20">
        <v>46</v>
      </c>
      <c r="E1265" s="20">
        <v>174</v>
      </c>
      <c r="F1265" s="20">
        <v>34</v>
      </c>
      <c r="G1265" s="20">
        <v>40</v>
      </c>
      <c r="H1265" s="20">
        <v>5</v>
      </c>
      <c r="I1265" s="21">
        <f t="shared" si="1114"/>
        <v>315</v>
      </c>
      <c r="J1265" s="28">
        <f>C1265+D1265</f>
        <v>62</v>
      </c>
      <c r="K1265" s="23">
        <f>E1265</f>
        <v>174</v>
      </c>
      <c r="L1265" s="24">
        <f>SUM(F1265:G1265)</f>
        <v>74</v>
      </c>
    </row>
    <row r="1266" spans="1:17" s="55" customFormat="1" ht="11.45" customHeight="1">
      <c r="A1266" s="190"/>
      <c r="B1266" s="193"/>
      <c r="C1266" s="29">
        <f t="shared" ref="C1266" si="1121">C1265/I1265*100</f>
        <v>5.0793650793650791</v>
      </c>
      <c r="D1266" s="29">
        <f t="shared" ref="D1266" si="1122">D1265/I1265*100</f>
        <v>14.603174603174605</v>
      </c>
      <c r="E1266" s="29">
        <f t="shared" ref="E1266" si="1123">E1265/I1265*100</f>
        <v>55.238095238095241</v>
      </c>
      <c r="F1266" s="29">
        <f t="shared" ref="F1266" si="1124">F1265/I1265*100</f>
        <v>10.793650793650794</v>
      </c>
      <c r="G1266" s="29">
        <f t="shared" ref="G1266" si="1125">G1265/I1265*100</f>
        <v>12.698412698412698</v>
      </c>
      <c r="H1266" s="30">
        <f t="shared" ref="H1266" si="1126">H1265/I1265*100</f>
        <v>1.5873015873015872</v>
      </c>
      <c r="I1266" s="27">
        <f t="shared" si="1114"/>
        <v>100</v>
      </c>
      <c r="J1266" s="38">
        <f>J1265/I1265*100</f>
        <v>19.682539682539684</v>
      </c>
      <c r="K1266" s="18">
        <f>K1265/I1265*100</f>
        <v>55.238095238095241</v>
      </c>
      <c r="L1266" s="19">
        <f>L1265/I1265*100</f>
        <v>23.49206349206349</v>
      </c>
    </row>
    <row r="1267" spans="1:17" s="55" customFormat="1" ht="11.45" customHeight="1">
      <c r="A1267" s="190"/>
      <c r="B1267" s="184" t="s">
        <v>10</v>
      </c>
      <c r="C1267" s="20">
        <v>15</v>
      </c>
      <c r="D1267" s="20">
        <v>64</v>
      </c>
      <c r="E1267" s="20">
        <v>207</v>
      </c>
      <c r="F1267" s="20">
        <v>33</v>
      </c>
      <c r="G1267" s="20">
        <v>38</v>
      </c>
      <c r="H1267" s="20">
        <v>10</v>
      </c>
      <c r="I1267" s="21">
        <f t="shared" si="1114"/>
        <v>367</v>
      </c>
      <c r="J1267" s="28">
        <f>C1267+D1267</f>
        <v>79</v>
      </c>
      <c r="K1267" s="23">
        <f>E1267</f>
        <v>207</v>
      </c>
      <c r="L1267" s="24">
        <f>SUM(F1267:G1267)</f>
        <v>71</v>
      </c>
    </row>
    <row r="1268" spans="1:17" s="55" customFormat="1" ht="11.45" customHeight="1">
      <c r="A1268" s="190"/>
      <c r="B1268" s="185"/>
      <c r="C1268" s="29">
        <f t="shared" ref="C1268" si="1127">C1267/I1267*100</f>
        <v>4.0871934604904636</v>
      </c>
      <c r="D1268" s="29">
        <f t="shared" ref="D1268" si="1128">D1267/I1267*100</f>
        <v>17.438692098092641</v>
      </c>
      <c r="E1268" s="29">
        <f t="shared" ref="E1268" si="1129">E1267/I1267*100</f>
        <v>56.403269754768395</v>
      </c>
      <c r="F1268" s="29">
        <f t="shared" ref="F1268" si="1130">F1267/I1267*100</f>
        <v>8.9918256130790191</v>
      </c>
      <c r="G1268" s="29">
        <f t="shared" ref="G1268" si="1131">G1267/I1267*100</f>
        <v>10.354223433242508</v>
      </c>
      <c r="H1268" s="30">
        <f t="shared" ref="H1268" si="1132">H1267/I1267*100</f>
        <v>2.7247956403269753</v>
      </c>
      <c r="I1268" s="27">
        <f t="shared" si="1114"/>
        <v>100</v>
      </c>
      <c r="J1268" s="38">
        <f>J1267/I1267*100</f>
        <v>21.525885558583106</v>
      </c>
      <c r="K1268" s="18">
        <f>K1267/I1267*100</f>
        <v>56.403269754768395</v>
      </c>
      <c r="L1268" s="19">
        <f>L1267/I1267*100</f>
        <v>19.346049046321525</v>
      </c>
    </row>
    <row r="1269" spans="1:17" s="55" customFormat="1" ht="11.45" customHeight="1">
      <c r="A1269" s="190"/>
      <c r="B1269" s="193" t="s">
        <v>11</v>
      </c>
      <c r="C1269" s="20">
        <v>28</v>
      </c>
      <c r="D1269" s="20">
        <v>86</v>
      </c>
      <c r="E1269" s="20">
        <v>191</v>
      </c>
      <c r="F1269" s="20">
        <v>38</v>
      </c>
      <c r="G1269" s="20">
        <v>32</v>
      </c>
      <c r="H1269" s="20">
        <v>19</v>
      </c>
      <c r="I1269" s="21">
        <f t="shared" si="1114"/>
        <v>394</v>
      </c>
      <c r="J1269" s="28">
        <f>C1269+D1269</f>
        <v>114</v>
      </c>
      <c r="K1269" s="23">
        <f>E1269</f>
        <v>191</v>
      </c>
      <c r="L1269" s="24">
        <f>SUM(F1269:G1269)</f>
        <v>70</v>
      </c>
      <c r="O1269" s="148"/>
      <c r="P1269" s="148"/>
      <c r="Q1269" s="148"/>
    </row>
    <row r="1270" spans="1:17" s="55" customFormat="1" ht="11.45" customHeight="1">
      <c r="A1270" s="190"/>
      <c r="B1270" s="193"/>
      <c r="C1270" s="29">
        <f t="shared" ref="C1270" si="1133">C1269/I1269*100</f>
        <v>7.1065989847715745</v>
      </c>
      <c r="D1270" s="29">
        <f t="shared" ref="D1270" si="1134">D1269/I1269*100</f>
        <v>21.82741116751269</v>
      </c>
      <c r="E1270" s="29">
        <f t="shared" ref="E1270" si="1135">E1269/I1269*100</f>
        <v>48.477157360406089</v>
      </c>
      <c r="F1270" s="29">
        <f t="shared" ref="F1270" si="1136">F1269/I1269*100</f>
        <v>9.6446700507614214</v>
      </c>
      <c r="G1270" s="29">
        <f t="shared" ref="G1270" si="1137">G1269/I1269*100</f>
        <v>8.1218274111675122</v>
      </c>
      <c r="H1270" s="30">
        <f t="shared" ref="H1270" si="1138">H1269/I1269*100</f>
        <v>4.8223350253807107</v>
      </c>
      <c r="I1270" s="27">
        <f t="shared" si="1114"/>
        <v>100</v>
      </c>
      <c r="J1270" s="38">
        <f>J1269/I1269*100</f>
        <v>28.934010152284262</v>
      </c>
      <c r="K1270" s="18">
        <f>K1269/I1269*100</f>
        <v>48.477157360406089</v>
      </c>
      <c r="L1270" s="19">
        <f>L1269/I1269*100</f>
        <v>17.766497461928935</v>
      </c>
      <c r="O1270" s="148"/>
      <c r="P1270" s="148"/>
      <c r="Q1270" s="148"/>
    </row>
    <row r="1271" spans="1:17" s="55" customFormat="1" ht="11.45" customHeight="1">
      <c r="A1271" s="190"/>
      <c r="B1271" s="184" t="s">
        <v>12</v>
      </c>
      <c r="C1271" s="20">
        <v>61</v>
      </c>
      <c r="D1271" s="20">
        <v>167</v>
      </c>
      <c r="E1271" s="20">
        <v>249</v>
      </c>
      <c r="F1271" s="20">
        <v>33</v>
      </c>
      <c r="G1271" s="20">
        <v>22</v>
      </c>
      <c r="H1271" s="20">
        <v>50</v>
      </c>
      <c r="I1271" s="21">
        <f t="shared" si="1114"/>
        <v>582</v>
      </c>
      <c r="J1271" s="28">
        <f>C1271+D1271</f>
        <v>228</v>
      </c>
      <c r="K1271" s="23">
        <f>E1271</f>
        <v>249</v>
      </c>
      <c r="L1271" s="24">
        <f>SUM(F1271:G1271)</f>
        <v>55</v>
      </c>
      <c r="O1271" s="148"/>
      <c r="P1271" s="148"/>
      <c r="Q1271" s="148"/>
    </row>
    <row r="1272" spans="1:17" s="55" customFormat="1" ht="11.45" customHeight="1">
      <c r="A1272" s="190"/>
      <c r="B1272" s="185"/>
      <c r="C1272" s="29">
        <f t="shared" ref="C1272" si="1139">C1271/I1271*100</f>
        <v>10.481099656357388</v>
      </c>
      <c r="D1272" s="29">
        <f t="shared" ref="D1272" si="1140">D1271/I1271*100</f>
        <v>28.694158075601372</v>
      </c>
      <c r="E1272" s="29">
        <f t="shared" ref="E1272" si="1141">E1271/I1271*100</f>
        <v>42.783505154639172</v>
      </c>
      <c r="F1272" s="29">
        <f t="shared" ref="F1272" si="1142">F1271/I1271*100</f>
        <v>5.6701030927835054</v>
      </c>
      <c r="G1272" s="29">
        <f t="shared" ref="G1272" si="1143">G1271/I1271*100</f>
        <v>3.7800687285223367</v>
      </c>
      <c r="H1272" s="30">
        <f t="shared" ref="H1272" si="1144">H1271/I1271*100</f>
        <v>8.5910652920962196</v>
      </c>
      <c r="I1272" s="27">
        <f t="shared" si="1114"/>
        <v>99.999999999999986</v>
      </c>
      <c r="J1272" s="38">
        <f>J1271/I1271*100</f>
        <v>39.175257731958766</v>
      </c>
      <c r="K1272" s="18">
        <f>K1271/I1271*100</f>
        <v>42.783505154639172</v>
      </c>
      <c r="L1272" s="19">
        <f>L1271/I1271*100</f>
        <v>9.4501718213058421</v>
      </c>
      <c r="O1272" s="148"/>
      <c r="P1272" s="148"/>
      <c r="Q1272" s="148"/>
    </row>
    <row r="1273" spans="1:17" s="55" customFormat="1" ht="11.45" customHeight="1">
      <c r="A1273" s="190"/>
      <c r="B1273" s="193" t="s">
        <v>24</v>
      </c>
      <c r="C1273" s="20">
        <v>2</v>
      </c>
      <c r="D1273" s="20">
        <v>2</v>
      </c>
      <c r="E1273" s="20">
        <v>1</v>
      </c>
      <c r="F1273" s="20">
        <v>0</v>
      </c>
      <c r="G1273" s="20">
        <v>1</v>
      </c>
      <c r="H1273" s="20">
        <v>23</v>
      </c>
      <c r="I1273" s="21">
        <f t="shared" si="1114"/>
        <v>29</v>
      </c>
      <c r="J1273" s="28">
        <f>C1273+D1273</f>
        <v>4</v>
      </c>
      <c r="K1273" s="23">
        <f>E1273</f>
        <v>1</v>
      </c>
      <c r="L1273" s="24">
        <f>SUM(F1273:G1273)</f>
        <v>1</v>
      </c>
      <c r="O1273" s="148"/>
      <c r="P1273" s="148"/>
      <c r="Q1273" s="148"/>
    </row>
    <row r="1274" spans="1:17" s="55" customFormat="1" ht="11.45" customHeight="1" thickBot="1">
      <c r="A1274" s="191"/>
      <c r="B1274" s="194"/>
      <c r="C1274" s="50">
        <f t="shared" ref="C1274" si="1145">C1273/I1273*100</f>
        <v>6.8965517241379306</v>
      </c>
      <c r="D1274" s="50">
        <f t="shared" ref="D1274" si="1146">D1273/I1273*100</f>
        <v>6.8965517241379306</v>
      </c>
      <c r="E1274" s="50">
        <f t="shared" ref="E1274" si="1147">E1273/I1273*100</f>
        <v>3.4482758620689653</v>
      </c>
      <c r="F1274" s="50">
        <f t="shared" ref="F1274" si="1148">F1273/I1273*100</f>
        <v>0</v>
      </c>
      <c r="G1274" s="50">
        <f t="shared" ref="G1274" si="1149">G1273/I1273*100</f>
        <v>3.4482758620689653</v>
      </c>
      <c r="H1274" s="79">
        <f t="shared" ref="H1274" si="1150">H1273/I1273*100</f>
        <v>79.310344827586206</v>
      </c>
      <c r="I1274" s="58">
        <f t="shared" si="1114"/>
        <v>100</v>
      </c>
      <c r="J1274" s="57">
        <f>J1273/I1273*100</f>
        <v>13.793103448275861</v>
      </c>
      <c r="K1274" s="35">
        <f>K1273/I1273*100</f>
        <v>3.4482758620689653</v>
      </c>
      <c r="L1274" s="31">
        <f>L1273/I1273*100</f>
        <v>3.4482758620689653</v>
      </c>
      <c r="O1274" s="148"/>
      <c r="P1274" s="148"/>
      <c r="Q1274" s="148"/>
    </row>
    <row r="1275" spans="1:17" s="55" customFormat="1" ht="11.45" customHeight="1" thickBot="1">
      <c r="A1275" s="211" t="s">
        <v>53</v>
      </c>
      <c r="B1275" s="192" t="s">
        <v>23</v>
      </c>
      <c r="C1275" s="20">
        <v>16</v>
      </c>
      <c r="D1275" s="20">
        <v>53</v>
      </c>
      <c r="E1275" s="20">
        <v>104</v>
      </c>
      <c r="F1275" s="20">
        <v>12</v>
      </c>
      <c r="G1275" s="20">
        <v>15</v>
      </c>
      <c r="H1275" s="20">
        <v>16</v>
      </c>
      <c r="I1275" s="110">
        <f t="shared" si="1114"/>
        <v>216</v>
      </c>
      <c r="J1275" s="9">
        <f>C1275+D1275</f>
        <v>69</v>
      </c>
      <c r="K1275" s="7">
        <f>E1275</f>
        <v>104</v>
      </c>
      <c r="L1275" s="10">
        <f>SUM(F1275:G1275)</f>
        <v>27</v>
      </c>
      <c r="O1275" s="148"/>
      <c r="P1275" s="148"/>
      <c r="Q1275" s="148"/>
    </row>
    <row r="1276" spans="1:17" s="55" customFormat="1" ht="11.45" customHeight="1" thickTop="1" thickBot="1">
      <c r="A1276" s="212"/>
      <c r="B1276" s="185"/>
      <c r="C1276" s="46">
        <f>C1275/I1275*100</f>
        <v>7.4074074074074066</v>
      </c>
      <c r="D1276" s="25">
        <f>D1275/I1275*100</f>
        <v>24.537037037037038</v>
      </c>
      <c r="E1276" s="25">
        <f>E1275/I1275*100</f>
        <v>48.148148148148145</v>
      </c>
      <c r="F1276" s="25">
        <f>F1275/I1275*100</f>
        <v>5.5555555555555554</v>
      </c>
      <c r="G1276" s="25">
        <f>G1275/I1275*100</f>
        <v>6.9444444444444446</v>
      </c>
      <c r="H1276" s="26">
        <f>H1275/I1275*100</f>
        <v>7.4074074074074066</v>
      </c>
      <c r="I1276" s="27">
        <f t="shared" si="1114"/>
        <v>99.999999999999986</v>
      </c>
      <c r="J1276" s="38">
        <f>J1275/I1275*100</f>
        <v>31.944444444444443</v>
      </c>
      <c r="K1276" s="18">
        <f>K1275/I1275*100</f>
        <v>48.148148148148145</v>
      </c>
      <c r="L1276" s="19">
        <f>L1275/I1275*100</f>
        <v>12.5</v>
      </c>
      <c r="O1276" s="148"/>
      <c r="P1276" s="148"/>
      <c r="Q1276" s="148"/>
    </row>
    <row r="1277" spans="1:17" s="55" customFormat="1" ht="11.45" customHeight="1" thickTop="1" thickBot="1">
      <c r="A1277" s="212"/>
      <c r="B1277" s="193" t="s">
        <v>3</v>
      </c>
      <c r="C1277" s="20">
        <v>11</v>
      </c>
      <c r="D1277" s="20">
        <v>30</v>
      </c>
      <c r="E1277" s="20">
        <v>76</v>
      </c>
      <c r="F1277" s="20">
        <v>12</v>
      </c>
      <c r="G1277" s="20">
        <v>11</v>
      </c>
      <c r="H1277" s="20">
        <v>3</v>
      </c>
      <c r="I1277" s="21">
        <f t="shared" si="1114"/>
        <v>143</v>
      </c>
      <c r="J1277" s="28">
        <f>C1277+D1277</f>
        <v>41</v>
      </c>
      <c r="K1277" s="23">
        <f>E1277</f>
        <v>76</v>
      </c>
      <c r="L1277" s="24">
        <f>SUM(F1277:G1277)</f>
        <v>23</v>
      </c>
      <c r="O1277" s="148"/>
      <c r="P1277" s="148"/>
      <c r="Q1277" s="148"/>
    </row>
    <row r="1278" spans="1:17" s="55" customFormat="1" ht="11.45" customHeight="1" thickTop="1" thickBot="1">
      <c r="A1278" s="212"/>
      <c r="B1278" s="193"/>
      <c r="C1278" s="29">
        <f>C1277/I1277*100</f>
        <v>7.6923076923076925</v>
      </c>
      <c r="D1278" s="29">
        <f>D1277/I1277*100</f>
        <v>20.97902097902098</v>
      </c>
      <c r="E1278" s="29">
        <f>E1277/I1277*100</f>
        <v>53.146853146853147</v>
      </c>
      <c r="F1278" s="29">
        <f>F1277/I1277*100</f>
        <v>8.3916083916083917</v>
      </c>
      <c r="G1278" s="29">
        <f>G1277/I1277*100</f>
        <v>7.6923076923076925</v>
      </c>
      <c r="H1278" s="30">
        <f>H1277/I1277*100</f>
        <v>2.0979020979020979</v>
      </c>
      <c r="I1278" s="27">
        <f t="shared" si="1114"/>
        <v>99.999999999999986</v>
      </c>
      <c r="J1278" s="38">
        <f>J1277/I1277*100</f>
        <v>28.671328671328673</v>
      </c>
      <c r="K1278" s="18">
        <f>K1277/I1277*100</f>
        <v>53.146853146853147</v>
      </c>
      <c r="L1278" s="19">
        <f>L1277/I1277*100</f>
        <v>16.083916083916083</v>
      </c>
      <c r="O1278" s="148"/>
      <c r="P1278" s="148"/>
      <c r="Q1278" s="148"/>
    </row>
    <row r="1279" spans="1:17" s="55" customFormat="1" ht="11.45" customHeight="1" thickTop="1" thickBot="1">
      <c r="A1279" s="212"/>
      <c r="B1279" s="184" t="s">
        <v>13</v>
      </c>
      <c r="C1279" s="20">
        <v>35</v>
      </c>
      <c r="D1279" s="20">
        <v>153</v>
      </c>
      <c r="E1279" s="20">
        <v>510</v>
      </c>
      <c r="F1279" s="20">
        <v>111</v>
      </c>
      <c r="G1279" s="20">
        <v>77</v>
      </c>
      <c r="H1279" s="20">
        <v>17</v>
      </c>
      <c r="I1279" s="21">
        <f t="shared" si="1114"/>
        <v>903</v>
      </c>
      <c r="J1279" s="28">
        <f>C1279+D1279</f>
        <v>188</v>
      </c>
      <c r="K1279" s="23">
        <f>E1279</f>
        <v>510</v>
      </c>
      <c r="L1279" s="24">
        <f>SUM(F1279:G1279)</f>
        <v>188</v>
      </c>
      <c r="O1279" s="148"/>
      <c r="P1279" s="148"/>
      <c r="Q1279" s="148"/>
    </row>
    <row r="1280" spans="1:17" s="55" customFormat="1" ht="11.45" customHeight="1" thickTop="1" thickBot="1">
      <c r="A1280" s="212"/>
      <c r="B1280" s="185"/>
      <c r="C1280" s="29">
        <f t="shared" ref="C1280" si="1151">C1279/I1279*100</f>
        <v>3.8759689922480618</v>
      </c>
      <c r="D1280" s="29">
        <f t="shared" ref="D1280" si="1152">D1279/I1279*100</f>
        <v>16.943521594684384</v>
      </c>
      <c r="E1280" s="29">
        <f t="shared" ref="E1280" si="1153">E1279/I1279*100</f>
        <v>56.478405315614623</v>
      </c>
      <c r="F1280" s="29">
        <f t="shared" ref="F1280" si="1154">F1279/I1279*100</f>
        <v>12.29235880398671</v>
      </c>
      <c r="G1280" s="29">
        <f t="shared" ref="G1280" si="1155">G1279/I1279*100</f>
        <v>8.5271317829457356</v>
      </c>
      <c r="H1280" s="30">
        <f t="shared" ref="H1280" si="1156">H1279/I1279*100</f>
        <v>1.8826135105204873</v>
      </c>
      <c r="I1280" s="27">
        <f t="shared" si="1114"/>
        <v>100</v>
      </c>
      <c r="J1280" s="38">
        <f>J1279/I1279*100</f>
        <v>20.819490586932449</v>
      </c>
      <c r="K1280" s="18">
        <f>K1279/I1279*100</f>
        <v>56.478405315614623</v>
      </c>
      <c r="L1280" s="19">
        <f>L1279/I1279*100</f>
        <v>20.819490586932449</v>
      </c>
      <c r="O1280" s="148"/>
      <c r="P1280" s="148"/>
      <c r="Q1280" s="148"/>
    </row>
    <row r="1281" spans="1:17" s="55" customFormat="1" ht="11.45" customHeight="1" thickTop="1" thickBot="1">
      <c r="A1281" s="212"/>
      <c r="B1281" s="193" t="s">
        <v>14</v>
      </c>
      <c r="C1281" s="20">
        <v>14</v>
      </c>
      <c r="D1281" s="20">
        <v>53</v>
      </c>
      <c r="E1281" s="20">
        <v>98</v>
      </c>
      <c r="F1281" s="20">
        <v>15</v>
      </c>
      <c r="G1281" s="20">
        <v>9</v>
      </c>
      <c r="H1281" s="20">
        <v>9</v>
      </c>
      <c r="I1281" s="21">
        <f t="shared" si="1114"/>
        <v>198</v>
      </c>
      <c r="J1281" s="28">
        <f>C1281+D1281</f>
        <v>67</v>
      </c>
      <c r="K1281" s="23">
        <f>E1281</f>
        <v>98</v>
      </c>
      <c r="L1281" s="24">
        <f>SUM(F1281:G1281)</f>
        <v>24</v>
      </c>
      <c r="O1281" s="148"/>
      <c r="P1281" s="148"/>
      <c r="Q1281" s="148"/>
    </row>
    <row r="1282" spans="1:17" s="55" customFormat="1" ht="11.45" customHeight="1" thickTop="1" thickBot="1">
      <c r="A1282" s="212"/>
      <c r="B1282" s="193"/>
      <c r="C1282" s="29">
        <f t="shared" ref="C1282" si="1157">C1281/I1281*100</f>
        <v>7.0707070707070701</v>
      </c>
      <c r="D1282" s="29">
        <f t="shared" ref="D1282" si="1158">D1281/I1281*100</f>
        <v>26.767676767676768</v>
      </c>
      <c r="E1282" s="29">
        <f t="shared" ref="E1282" si="1159">E1281/I1281*100</f>
        <v>49.494949494949495</v>
      </c>
      <c r="F1282" s="29">
        <f t="shared" ref="F1282" si="1160">F1281/I1281*100</f>
        <v>7.5757575757575761</v>
      </c>
      <c r="G1282" s="29">
        <f t="shared" ref="G1282" si="1161">G1281/I1281*100</f>
        <v>4.5454545454545459</v>
      </c>
      <c r="H1282" s="30">
        <f t="shared" ref="H1282" si="1162">H1281/I1281*100</f>
        <v>4.5454545454545459</v>
      </c>
      <c r="I1282" s="27">
        <f t="shared" si="1114"/>
        <v>100.00000000000001</v>
      </c>
      <c r="J1282" s="38">
        <f>J1281/I1281*100</f>
        <v>33.838383838383841</v>
      </c>
      <c r="K1282" s="18">
        <f>K1281/I1281*100</f>
        <v>49.494949494949495</v>
      </c>
      <c r="L1282" s="19">
        <f>L1281/I1281*100</f>
        <v>12.121212121212121</v>
      </c>
      <c r="O1282" s="148"/>
      <c r="P1282" s="148"/>
      <c r="Q1282" s="148"/>
    </row>
    <row r="1283" spans="1:17" s="55" customFormat="1" ht="11.45" customHeight="1" thickTop="1" thickBot="1">
      <c r="A1283" s="212"/>
      <c r="B1283" s="184" t="s">
        <v>25</v>
      </c>
      <c r="C1283" s="20">
        <v>10</v>
      </c>
      <c r="D1283" s="20">
        <v>30</v>
      </c>
      <c r="E1283" s="20">
        <v>40</v>
      </c>
      <c r="F1283" s="20">
        <v>7</v>
      </c>
      <c r="G1283" s="20">
        <v>5</v>
      </c>
      <c r="H1283" s="20">
        <v>1</v>
      </c>
      <c r="I1283" s="21">
        <f t="shared" si="1114"/>
        <v>93</v>
      </c>
      <c r="J1283" s="28">
        <f>C1283+D1283</f>
        <v>40</v>
      </c>
      <c r="K1283" s="23">
        <f>E1283</f>
        <v>40</v>
      </c>
      <c r="L1283" s="24">
        <f>SUM(F1283:G1283)</f>
        <v>12</v>
      </c>
      <c r="O1283" s="148"/>
      <c r="P1283" s="148"/>
      <c r="Q1283" s="148"/>
    </row>
    <row r="1284" spans="1:17" s="55" customFormat="1" ht="11.45" customHeight="1" thickTop="1" thickBot="1">
      <c r="A1284" s="212"/>
      <c r="B1284" s="185"/>
      <c r="C1284" s="29">
        <f t="shared" ref="C1284" si="1163">C1283/I1283*100</f>
        <v>10.75268817204301</v>
      </c>
      <c r="D1284" s="29">
        <f t="shared" ref="D1284" si="1164">D1283/I1283*100</f>
        <v>32.258064516129032</v>
      </c>
      <c r="E1284" s="29">
        <f t="shared" ref="E1284" si="1165">E1283/I1283*100</f>
        <v>43.01075268817204</v>
      </c>
      <c r="F1284" s="29">
        <f t="shared" ref="F1284" si="1166">F1283/I1283*100</f>
        <v>7.5268817204301079</v>
      </c>
      <c r="G1284" s="29">
        <f t="shared" ref="G1284" si="1167">G1283/I1283*100</f>
        <v>5.376344086021505</v>
      </c>
      <c r="H1284" s="30">
        <f t="shared" ref="H1284" si="1168">H1283/I1283*100</f>
        <v>1.0752688172043012</v>
      </c>
      <c r="I1284" s="27">
        <f t="shared" si="1114"/>
        <v>100</v>
      </c>
      <c r="J1284" s="38">
        <f>J1283/I1283*100</f>
        <v>43.01075268817204</v>
      </c>
      <c r="K1284" s="18">
        <f>K1283/I1283*100</f>
        <v>43.01075268817204</v>
      </c>
      <c r="L1284" s="19">
        <f>L1283/I1283*100</f>
        <v>12.903225806451612</v>
      </c>
      <c r="O1284" s="148"/>
      <c r="P1284" s="148"/>
      <c r="Q1284" s="148"/>
    </row>
    <row r="1285" spans="1:17" s="1" customFormat="1" ht="11.45" customHeight="1" thickTop="1" thickBot="1">
      <c r="A1285" s="212"/>
      <c r="B1285" s="193" t="s">
        <v>26</v>
      </c>
      <c r="C1285" s="20">
        <v>52</v>
      </c>
      <c r="D1285" s="20">
        <v>128</v>
      </c>
      <c r="E1285" s="20">
        <v>219</v>
      </c>
      <c r="F1285" s="20">
        <v>34</v>
      </c>
      <c r="G1285" s="20">
        <v>30</v>
      </c>
      <c r="H1285" s="20">
        <v>35</v>
      </c>
      <c r="I1285" s="21">
        <f t="shared" si="1114"/>
        <v>498</v>
      </c>
      <c r="J1285" s="28">
        <f>C1285+D1285</f>
        <v>180</v>
      </c>
      <c r="K1285" s="23">
        <f>E1285</f>
        <v>219</v>
      </c>
      <c r="L1285" s="24">
        <f>SUM(F1285:G1285)</f>
        <v>64</v>
      </c>
      <c r="O1285" s="148"/>
      <c r="P1285" s="148"/>
      <c r="Q1285" s="148"/>
    </row>
    <row r="1286" spans="1:17" s="1" customFormat="1" ht="11.45" customHeight="1" thickTop="1" thickBot="1">
      <c r="A1286" s="212"/>
      <c r="B1286" s="193"/>
      <c r="C1286" s="29">
        <f t="shared" ref="C1286" si="1169">C1285/I1285*100</f>
        <v>10.441767068273093</v>
      </c>
      <c r="D1286" s="29">
        <f t="shared" ref="D1286" si="1170">D1285/I1285*100</f>
        <v>25.702811244979916</v>
      </c>
      <c r="E1286" s="29">
        <f t="shared" ref="E1286" si="1171">E1285/I1285*100</f>
        <v>43.975903614457827</v>
      </c>
      <c r="F1286" s="29">
        <f t="shared" ref="F1286" si="1172">F1285/I1285*100</f>
        <v>6.8273092369477917</v>
      </c>
      <c r="G1286" s="29">
        <f t="shared" ref="G1286" si="1173">G1285/I1285*100</f>
        <v>6.024096385542169</v>
      </c>
      <c r="H1286" s="30">
        <f t="shared" ref="H1286" si="1174">H1285/I1285*100</f>
        <v>7.0281124497991971</v>
      </c>
      <c r="I1286" s="27">
        <f t="shared" si="1114"/>
        <v>100</v>
      </c>
      <c r="J1286" s="38">
        <f>J1285/I1285*100</f>
        <v>36.144578313253014</v>
      </c>
      <c r="K1286" s="18">
        <f>K1285/I1285*100</f>
        <v>43.975903614457827</v>
      </c>
      <c r="L1286" s="19">
        <f>L1285/I1285*100</f>
        <v>12.851405622489958</v>
      </c>
      <c r="O1286" s="148"/>
      <c r="P1286" s="148"/>
      <c r="Q1286" s="148"/>
    </row>
    <row r="1287" spans="1:17" s="1" customFormat="1" ht="11.45" customHeight="1" thickTop="1" thickBot="1">
      <c r="A1287" s="212"/>
      <c r="B1287" s="184" t="s">
        <v>0</v>
      </c>
      <c r="C1287" s="20">
        <v>7</v>
      </c>
      <c r="D1287" s="20">
        <v>19</v>
      </c>
      <c r="E1287" s="20">
        <v>37</v>
      </c>
      <c r="F1287" s="20">
        <v>4</v>
      </c>
      <c r="G1287" s="20">
        <v>12</v>
      </c>
      <c r="H1287" s="20">
        <v>4</v>
      </c>
      <c r="I1287" s="21">
        <f t="shared" si="1114"/>
        <v>83</v>
      </c>
      <c r="J1287" s="28">
        <f>C1287+D1287</f>
        <v>26</v>
      </c>
      <c r="K1287" s="23">
        <f>E1287</f>
        <v>37</v>
      </c>
      <c r="L1287" s="24">
        <f>SUM(F1287:G1287)</f>
        <v>16</v>
      </c>
      <c r="O1287" s="148"/>
      <c r="P1287" s="148"/>
      <c r="Q1287" s="148"/>
    </row>
    <row r="1288" spans="1:17" s="1" customFormat="1" ht="11.45" customHeight="1" thickTop="1" thickBot="1">
      <c r="A1288" s="212"/>
      <c r="B1288" s="185"/>
      <c r="C1288" s="29">
        <f t="shared" ref="C1288" si="1175">C1287/I1287*100</f>
        <v>8.4337349397590362</v>
      </c>
      <c r="D1288" s="29">
        <f t="shared" ref="D1288" si="1176">D1287/I1287*100</f>
        <v>22.891566265060241</v>
      </c>
      <c r="E1288" s="29">
        <f t="shared" ref="E1288" si="1177">E1287/I1287*100</f>
        <v>44.578313253012048</v>
      </c>
      <c r="F1288" s="29">
        <f t="shared" ref="F1288" si="1178">F1287/I1287*100</f>
        <v>4.8192771084337354</v>
      </c>
      <c r="G1288" s="29">
        <f t="shared" ref="G1288" si="1179">G1287/I1287*100</f>
        <v>14.457831325301203</v>
      </c>
      <c r="H1288" s="30">
        <f t="shared" ref="H1288" si="1180">H1287/I1287*100</f>
        <v>4.8192771084337354</v>
      </c>
      <c r="I1288" s="27">
        <f t="shared" si="1114"/>
        <v>100</v>
      </c>
      <c r="J1288" s="38">
        <f>J1287/I1287*100</f>
        <v>31.325301204819279</v>
      </c>
      <c r="K1288" s="18">
        <f>K1287/I1287*100</f>
        <v>44.578313253012048</v>
      </c>
      <c r="L1288" s="19">
        <f>L1287/I1287*100</f>
        <v>19.277108433734941</v>
      </c>
      <c r="O1288" s="148"/>
      <c r="P1288" s="148"/>
      <c r="Q1288" s="148"/>
    </row>
    <row r="1289" spans="1:17" s="1" customFormat="1" ht="11.45" customHeight="1" thickTop="1" thickBot="1">
      <c r="A1289" s="212"/>
      <c r="B1289" s="193" t="s">
        <v>24</v>
      </c>
      <c r="C1289" s="20">
        <v>4</v>
      </c>
      <c r="D1289" s="20">
        <v>4</v>
      </c>
      <c r="E1289" s="20">
        <v>10</v>
      </c>
      <c r="F1289" s="20">
        <v>2</v>
      </c>
      <c r="G1289" s="20">
        <v>2</v>
      </c>
      <c r="H1289" s="20">
        <v>27</v>
      </c>
      <c r="I1289" s="21">
        <f t="shared" si="1114"/>
        <v>49</v>
      </c>
      <c r="J1289" s="28">
        <f>C1289+D1289</f>
        <v>8</v>
      </c>
      <c r="K1289" s="23">
        <f>E1289</f>
        <v>10</v>
      </c>
      <c r="L1289" s="24">
        <f>SUM(F1289:G1289)</f>
        <v>4</v>
      </c>
      <c r="O1289" s="150"/>
      <c r="P1289" s="150"/>
      <c r="Q1289" s="150"/>
    </row>
    <row r="1290" spans="1:17" s="1" customFormat="1" ht="11.45" customHeight="1" thickTop="1" thickBot="1">
      <c r="A1290" s="213"/>
      <c r="B1290" s="194"/>
      <c r="C1290" s="50">
        <f t="shared" ref="C1290" si="1181">C1289/I1289*100</f>
        <v>8.1632653061224492</v>
      </c>
      <c r="D1290" s="50">
        <f t="shared" ref="D1290" si="1182">D1289/I1289*100</f>
        <v>8.1632653061224492</v>
      </c>
      <c r="E1290" s="50">
        <f t="shared" ref="E1290" si="1183">E1289/I1289*100</f>
        <v>20.408163265306122</v>
      </c>
      <c r="F1290" s="50">
        <f t="shared" ref="F1290" si="1184">F1289/I1289*100</f>
        <v>4.0816326530612246</v>
      </c>
      <c r="G1290" s="50">
        <f t="shared" ref="G1290" si="1185">G1289/I1289*100</f>
        <v>4.0816326530612246</v>
      </c>
      <c r="H1290" s="79">
        <f t="shared" ref="H1290" si="1186">H1289/I1289*100</f>
        <v>55.102040816326522</v>
      </c>
      <c r="I1290" s="58">
        <f t="shared" si="1114"/>
        <v>100</v>
      </c>
      <c r="J1290" s="57">
        <f>J1289/I1289*100</f>
        <v>16.326530612244898</v>
      </c>
      <c r="K1290" s="35">
        <f>K1289/I1289*100</f>
        <v>20.408163265306122</v>
      </c>
      <c r="L1290" s="31">
        <f>L1289/I1289*100</f>
        <v>8.1632653061224492</v>
      </c>
      <c r="O1290" s="150"/>
      <c r="P1290" s="150"/>
      <c r="Q1290" s="150"/>
    </row>
    <row r="1291" spans="1:17" s="1" customFormat="1" ht="11.45" customHeight="1">
      <c r="A1291" s="189" t="s">
        <v>21</v>
      </c>
      <c r="B1291" s="192" t="s">
        <v>27</v>
      </c>
      <c r="C1291" s="20">
        <v>29</v>
      </c>
      <c r="D1291" s="20">
        <v>60</v>
      </c>
      <c r="E1291" s="20">
        <v>135</v>
      </c>
      <c r="F1291" s="20">
        <v>31</v>
      </c>
      <c r="G1291" s="20">
        <v>24</v>
      </c>
      <c r="H1291" s="20">
        <v>17</v>
      </c>
      <c r="I1291" s="8">
        <f t="shared" si="1114"/>
        <v>296</v>
      </c>
      <c r="J1291" s="9">
        <f>C1291+D1291</f>
        <v>89</v>
      </c>
      <c r="K1291" s="7">
        <f>E1291</f>
        <v>135</v>
      </c>
      <c r="L1291" s="10">
        <f>SUM(F1291:G1291)</f>
        <v>55</v>
      </c>
      <c r="O1291" s="148"/>
      <c r="P1291" s="148"/>
      <c r="Q1291" s="148"/>
    </row>
    <row r="1292" spans="1:17" s="1" customFormat="1" ht="11.45" customHeight="1">
      <c r="A1292" s="190"/>
      <c r="B1292" s="185"/>
      <c r="C1292" s="46">
        <f>C1291/I1291*100</f>
        <v>9.7972972972972965</v>
      </c>
      <c r="D1292" s="25">
        <f>D1291/I1291*100</f>
        <v>20.27027027027027</v>
      </c>
      <c r="E1292" s="25">
        <f>E1291/I1291*100</f>
        <v>45.608108108108105</v>
      </c>
      <c r="F1292" s="25">
        <f>F1291/I1291*100</f>
        <v>10.472972972972974</v>
      </c>
      <c r="G1292" s="25">
        <f>G1291/I1291*100</f>
        <v>8.1081081081081088</v>
      </c>
      <c r="H1292" s="26">
        <f>H1291/I1291*100</f>
        <v>5.7432432432432439</v>
      </c>
      <c r="I1292" s="27">
        <f t="shared" si="1114"/>
        <v>100</v>
      </c>
      <c r="J1292" s="38">
        <f>J1291/I1291*100</f>
        <v>30.067567567567565</v>
      </c>
      <c r="K1292" s="18">
        <f>K1291/I1291*100</f>
        <v>45.608108108108105</v>
      </c>
      <c r="L1292" s="19">
        <f>L1291/I1291*100</f>
        <v>18.581081081081081</v>
      </c>
      <c r="O1292" s="6"/>
      <c r="P1292" s="6"/>
      <c r="Q1292" s="6"/>
    </row>
    <row r="1293" spans="1:17" s="1" customFormat="1" ht="11.45" customHeight="1">
      <c r="A1293" s="190"/>
      <c r="B1293" s="193" t="s">
        <v>28</v>
      </c>
      <c r="C1293" s="20">
        <v>27</v>
      </c>
      <c r="D1293" s="20">
        <v>78</v>
      </c>
      <c r="E1293" s="20">
        <v>178</v>
      </c>
      <c r="F1293" s="20">
        <v>21</v>
      </c>
      <c r="G1293" s="20">
        <v>28</v>
      </c>
      <c r="H1293" s="20">
        <v>10</v>
      </c>
      <c r="I1293" s="21">
        <f t="shared" si="1114"/>
        <v>342</v>
      </c>
      <c r="J1293" s="28">
        <f>C1293+D1293</f>
        <v>105</v>
      </c>
      <c r="K1293" s="23">
        <f>E1293</f>
        <v>178</v>
      </c>
      <c r="L1293" s="24">
        <f>SUM(F1293:G1293)</f>
        <v>49</v>
      </c>
      <c r="O1293" s="147"/>
      <c r="P1293" s="147"/>
      <c r="Q1293" s="147"/>
    </row>
    <row r="1294" spans="1:17" s="1" customFormat="1" ht="11.45" customHeight="1">
      <c r="A1294" s="190"/>
      <c r="B1294" s="193"/>
      <c r="C1294" s="29">
        <f>C1293/I1293*100</f>
        <v>7.8947368421052628</v>
      </c>
      <c r="D1294" s="29">
        <f>D1293/I1293*100</f>
        <v>22.807017543859647</v>
      </c>
      <c r="E1294" s="29">
        <f>E1293/I1293*100</f>
        <v>52.046783625730995</v>
      </c>
      <c r="F1294" s="29">
        <f>F1293/I1293*100</f>
        <v>6.140350877192982</v>
      </c>
      <c r="G1294" s="29">
        <f>G1293/I1293*100</f>
        <v>8.1871345029239766</v>
      </c>
      <c r="H1294" s="30">
        <f>H1293/I1293*100</f>
        <v>2.9239766081871341</v>
      </c>
      <c r="I1294" s="27">
        <f t="shared" si="1114"/>
        <v>100</v>
      </c>
      <c r="J1294" s="38">
        <f>J1293/I1293*100</f>
        <v>30.701754385964914</v>
      </c>
      <c r="K1294" s="18">
        <f>K1293/I1293*100</f>
        <v>52.046783625730995</v>
      </c>
      <c r="L1294" s="19">
        <f>L1293/I1293*100</f>
        <v>14.327485380116958</v>
      </c>
      <c r="O1294" s="147"/>
      <c r="P1294" s="147"/>
      <c r="Q1294" s="147"/>
    </row>
    <row r="1295" spans="1:17" s="1" customFormat="1" ht="11.45" customHeight="1">
      <c r="A1295" s="190"/>
      <c r="B1295" s="184" t="s">
        <v>29</v>
      </c>
      <c r="C1295" s="20">
        <v>48</v>
      </c>
      <c r="D1295" s="20">
        <v>197</v>
      </c>
      <c r="E1295" s="20">
        <v>512</v>
      </c>
      <c r="F1295" s="20">
        <v>92</v>
      </c>
      <c r="G1295" s="20">
        <v>64</v>
      </c>
      <c r="H1295" s="20">
        <v>34</v>
      </c>
      <c r="I1295" s="21">
        <f t="shared" si="1114"/>
        <v>947</v>
      </c>
      <c r="J1295" s="28">
        <f>C1295+D1295</f>
        <v>245</v>
      </c>
      <c r="K1295" s="23">
        <f>E1295</f>
        <v>512</v>
      </c>
      <c r="L1295" s="24">
        <f>SUM(F1295:G1295)</f>
        <v>156</v>
      </c>
      <c r="O1295" s="147"/>
      <c r="P1295" s="147"/>
      <c r="Q1295" s="147"/>
    </row>
    <row r="1296" spans="1:17" s="1" customFormat="1" ht="11.45" customHeight="1">
      <c r="A1296" s="190"/>
      <c r="B1296" s="185"/>
      <c r="C1296" s="29">
        <f t="shared" ref="C1296" si="1187">C1295/I1295*100</f>
        <v>5.0686378035902857</v>
      </c>
      <c r="D1296" s="29">
        <f t="shared" ref="D1296" si="1188">D1295/I1295*100</f>
        <v>20.802534318901795</v>
      </c>
      <c r="E1296" s="29">
        <f t="shared" ref="E1296" si="1189">E1295/I1295*100</f>
        <v>54.065469904963038</v>
      </c>
      <c r="F1296" s="29">
        <f t="shared" ref="F1296" si="1190">F1295/I1295*100</f>
        <v>9.7148891235480477</v>
      </c>
      <c r="G1296" s="29">
        <f t="shared" ref="G1296" si="1191">G1295/I1295*100</f>
        <v>6.7581837381203798</v>
      </c>
      <c r="H1296" s="30">
        <f t="shared" ref="H1296" si="1192">H1295/I1295*100</f>
        <v>3.5902851108764517</v>
      </c>
      <c r="I1296" s="27">
        <f t="shared" si="1114"/>
        <v>100</v>
      </c>
      <c r="J1296" s="38">
        <f>J1295/I1295*100</f>
        <v>25.87117212249208</v>
      </c>
      <c r="K1296" s="18">
        <f>K1295/I1295*100</f>
        <v>54.065469904963038</v>
      </c>
      <c r="L1296" s="19">
        <f>L1295/I1295*100</f>
        <v>16.473072861668427</v>
      </c>
      <c r="O1296" s="147"/>
      <c r="P1296" s="147"/>
      <c r="Q1296" s="147"/>
    </row>
    <row r="1297" spans="1:18" s="1" customFormat="1" ht="11.45" customHeight="1">
      <c r="A1297" s="190"/>
      <c r="B1297" s="193" t="s">
        <v>30</v>
      </c>
      <c r="C1297" s="20">
        <v>35</v>
      </c>
      <c r="D1297" s="20">
        <v>100</v>
      </c>
      <c r="E1297" s="20">
        <v>189</v>
      </c>
      <c r="F1297" s="20">
        <v>37</v>
      </c>
      <c r="G1297" s="20">
        <v>31</v>
      </c>
      <c r="H1297" s="20">
        <v>18</v>
      </c>
      <c r="I1297" s="21">
        <f t="shared" si="1114"/>
        <v>410</v>
      </c>
      <c r="J1297" s="28">
        <f>C1297+D1297</f>
        <v>135</v>
      </c>
      <c r="K1297" s="23">
        <f>E1297</f>
        <v>189</v>
      </c>
      <c r="L1297" s="24">
        <f>SUM(F1297:G1297)</f>
        <v>68</v>
      </c>
      <c r="O1297" s="147"/>
      <c r="P1297" s="147"/>
      <c r="Q1297" s="147"/>
    </row>
    <row r="1298" spans="1:18" s="1" customFormat="1" ht="11.45" customHeight="1">
      <c r="A1298" s="190"/>
      <c r="B1298" s="193"/>
      <c r="C1298" s="29">
        <f t="shared" ref="C1298" si="1193">C1297/I1297*100</f>
        <v>8.536585365853659</v>
      </c>
      <c r="D1298" s="29">
        <f t="shared" ref="D1298" si="1194">D1297/I1297*100</f>
        <v>24.390243902439025</v>
      </c>
      <c r="E1298" s="29">
        <f t="shared" ref="E1298" si="1195">E1297/I1297*100</f>
        <v>46.09756097560976</v>
      </c>
      <c r="F1298" s="29">
        <f t="shared" ref="F1298" si="1196">F1297/I1297*100</f>
        <v>9.0243902439024382</v>
      </c>
      <c r="G1298" s="29">
        <f t="shared" ref="G1298" si="1197">G1297/I1297*100</f>
        <v>7.5609756097560972</v>
      </c>
      <c r="H1298" s="30">
        <f t="shared" ref="H1298" si="1198">H1297/I1297*100</f>
        <v>4.3902439024390238</v>
      </c>
      <c r="I1298" s="27">
        <f t="shared" si="1114"/>
        <v>100.00000000000001</v>
      </c>
      <c r="J1298" s="38">
        <f>J1297/I1297*100</f>
        <v>32.926829268292686</v>
      </c>
      <c r="K1298" s="18">
        <f>K1297/I1297*100</f>
        <v>46.09756097560976</v>
      </c>
      <c r="L1298" s="19">
        <f>L1297/I1297*100</f>
        <v>16.585365853658537</v>
      </c>
      <c r="O1298" s="147"/>
      <c r="P1298" s="147"/>
      <c r="Q1298" s="147"/>
    </row>
    <row r="1299" spans="1:18" s="1" customFormat="1" ht="11.45" customHeight="1">
      <c r="A1299" s="190"/>
      <c r="B1299" s="184" t="s">
        <v>42</v>
      </c>
      <c r="C1299" s="20">
        <v>6</v>
      </c>
      <c r="D1299" s="20">
        <v>30</v>
      </c>
      <c r="E1299" s="20">
        <v>63</v>
      </c>
      <c r="F1299" s="20">
        <v>14</v>
      </c>
      <c r="G1299" s="20">
        <v>13</v>
      </c>
      <c r="H1299" s="20">
        <v>4</v>
      </c>
      <c r="I1299" s="21">
        <f t="shared" si="1114"/>
        <v>130</v>
      </c>
      <c r="J1299" s="28">
        <f>C1299+D1299</f>
        <v>36</v>
      </c>
      <c r="K1299" s="23">
        <f>E1299</f>
        <v>63</v>
      </c>
      <c r="L1299" s="24">
        <f>SUM(F1299:G1299)</f>
        <v>27</v>
      </c>
      <c r="O1299" s="147"/>
      <c r="P1299" s="147"/>
      <c r="Q1299" s="147"/>
    </row>
    <row r="1300" spans="1:18" s="1" customFormat="1" ht="11.45" customHeight="1">
      <c r="A1300" s="190"/>
      <c r="B1300" s="185"/>
      <c r="C1300" s="29">
        <f t="shared" ref="C1300" si="1199">C1299/I1299*100</f>
        <v>4.6153846153846159</v>
      </c>
      <c r="D1300" s="29">
        <f t="shared" ref="D1300" si="1200">D1299/I1299*100</f>
        <v>23.076923076923077</v>
      </c>
      <c r="E1300" s="29">
        <f t="shared" ref="E1300" si="1201">E1299/I1299*100</f>
        <v>48.46153846153846</v>
      </c>
      <c r="F1300" s="29">
        <f t="shared" ref="F1300" si="1202">F1299/I1299*100</f>
        <v>10.76923076923077</v>
      </c>
      <c r="G1300" s="29">
        <f t="shared" ref="G1300" si="1203">G1299/I1299*100</f>
        <v>10</v>
      </c>
      <c r="H1300" s="30">
        <f t="shared" ref="H1300" si="1204">H1299/I1299*100</f>
        <v>3.0769230769230771</v>
      </c>
      <c r="I1300" s="27">
        <f t="shared" si="1114"/>
        <v>100.00000000000001</v>
      </c>
      <c r="J1300" s="38">
        <f>J1299/I1299*100</f>
        <v>27.692307692307693</v>
      </c>
      <c r="K1300" s="18">
        <f>K1299/I1299*100</f>
        <v>48.46153846153846</v>
      </c>
      <c r="L1300" s="19">
        <f>L1299/I1299*100</f>
        <v>20.76923076923077</v>
      </c>
      <c r="O1300" s="147"/>
      <c r="P1300" s="147"/>
      <c r="Q1300" s="147"/>
    </row>
    <row r="1301" spans="1:18" s="1" customFormat="1" ht="11.45" customHeight="1">
      <c r="A1301" s="190"/>
      <c r="B1301" s="193" t="s">
        <v>24</v>
      </c>
      <c r="C1301" s="20">
        <v>4</v>
      </c>
      <c r="D1301" s="20">
        <v>5</v>
      </c>
      <c r="E1301" s="20">
        <v>17</v>
      </c>
      <c r="F1301" s="20">
        <v>2</v>
      </c>
      <c r="G1301" s="20">
        <v>1</v>
      </c>
      <c r="H1301" s="20">
        <v>29</v>
      </c>
      <c r="I1301" s="21">
        <f t="shared" si="1114"/>
        <v>58</v>
      </c>
      <c r="J1301" s="22">
        <f>C1301+D1301</f>
        <v>9</v>
      </c>
      <c r="K1301" s="23">
        <f>E1301</f>
        <v>17</v>
      </c>
      <c r="L1301" s="24">
        <f>SUM(F1301:G1301)</f>
        <v>3</v>
      </c>
      <c r="O1301" s="147"/>
      <c r="P1301" s="147"/>
      <c r="Q1301" s="147"/>
    </row>
    <row r="1302" spans="1:18" s="1" customFormat="1" ht="11.45" customHeight="1" thickBot="1">
      <c r="A1302" s="191"/>
      <c r="B1302" s="194"/>
      <c r="C1302" s="33">
        <f>C1301/I1301*100</f>
        <v>6.8965517241379306</v>
      </c>
      <c r="D1302" s="33">
        <f>D1301/I1301*100</f>
        <v>8.6206896551724146</v>
      </c>
      <c r="E1302" s="33">
        <f>E1301/I1301*100</f>
        <v>29.310344827586203</v>
      </c>
      <c r="F1302" s="33">
        <f>F1301/I1301*100</f>
        <v>3.4482758620689653</v>
      </c>
      <c r="G1302" s="33">
        <f>G1301/I1301*100</f>
        <v>1.7241379310344827</v>
      </c>
      <c r="H1302" s="34">
        <f>H1301/I1301*100</f>
        <v>50</v>
      </c>
      <c r="I1302" s="58">
        <f t="shared" si="1114"/>
        <v>100</v>
      </c>
      <c r="J1302" s="14">
        <f>J1301/I1301*100</f>
        <v>15.517241379310345</v>
      </c>
      <c r="K1302" s="15">
        <f>K1301/I1301*100</f>
        <v>29.310344827586203</v>
      </c>
      <c r="L1302" s="16">
        <f>L1301/I1301*100</f>
        <v>5.1724137931034484</v>
      </c>
      <c r="O1302" s="147"/>
      <c r="P1302" s="147"/>
      <c r="Q1302" s="147"/>
    </row>
    <row r="1303" spans="1:18" s="54" customFormat="1" ht="11.25" customHeight="1">
      <c r="A1303" s="40"/>
      <c r="B1303" s="41"/>
      <c r="C1303" s="53"/>
      <c r="D1303" s="53"/>
      <c r="E1303" s="53"/>
      <c r="F1303" s="53"/>
      <c r="G1303" s="53"/>
      <c r="H1303" s="53"/>
      <c r="I1303" s="53"/>
      <c r="J1303" s="53"/>
      <c r="K1303" s="53"/>
      <c r="L1303" s="53"/>
      <c r="M1303" s="166"/>
      <c r="N1303" s="166"/>
      <c r="O1303" s="147"/>
      <c r="P1303" s="147"/>
      <c r="Q1303" s="147"/>
      <c r="R1303" s="166"/>
    </row>
    <row r="1304" spans="1:18" s="54" customFormat="1" ht="11.25" customHeight="1">
      <c r="A1304" s="40"/>
      <c r="B1304" s="41"/>
      <c r="C1304" s="53"/>
      <c r="D1304" s="53"/>
      <c r="E1304" s="53"/>
      <c r="F1304" s="53"/>
      <c r="G1304" s="53"/>
      <c r="H1304" s="53"/>
      <c r="I1304" s="53"/>
      <c r="J1304" s="53"/>
      <c r="K1304" s="53"/>
      <c r="L1304" s="53"/>
      <c r="M1304" s="166"/>
      <c r="N1304" s="166"/>
      <c r="O1304" s="147"/>
      <c r="P1304" s="147"/>
      <c r="Q1304" s="147"/>
      <c r="R1304" s="166"/>
    </row>
    <row r="1305" spans="1:18" s="3" customFormat="1" ht="43.5" customHeight="1" thickBot="1">
      <c r="A1305" s="196" t="s">
        <v>286</v>
      </c>
      <c r="B1305" s="196"/>
      <c r="C1305" s="196"/>
      <c r="D1305" s="196"/>
      <c r="E1305" s="196"/>
      <c r="F1305" s="196"/>
      <c r="G1305" s="196"/>
      <c r="H1305" s="196"/>
      <c r="I1305" s="196"/>
      <c r="J1305" s="196"/>
      <c r="K1305" s="196"/>
      <c r="L1305" s="196"/>
      <c r="M1305" s="1"/>
      <c r="N1305" s="1"/>
      <c r="O1305" s="147"/>
      <c r="P1305" s="147"/>
      <c r="Q1305" s="147"/>
      <c r="R1305" s="1"/>
    </row>
    <row r="1306" spans="1:18" s="6" customFormat="1" ht="60" customHeight="1" thickBot="1">
      <c r="A1306" s="197" t="s">
        <v>33</v>
      </c>
      <c r="B1306" s="198"/>
      <c r="C1306" s="103" t="s">
        <v>66</v>
      </c>
      <c r="D1306" s="103" t="s">
        <v>127</v>
      </c>
      <c r="E1306" s="106" t="s">
        <v>147</v>
      </c>
      <c r="F1306" s="105" t="s">
        <v>148</v>
      </c>
      <c r="G1306" s="163" t="s">
        <v>266</v>
      </c>
      <c r="H1306" s="164"/>
      <c r="I1306" s="164"/>
      <c r="J1306" s="164"/>
      <c r="K1306" s="164"/>
      <c r="L1306" s="164"/>
      <c r="O1306" s="147"/>
      <c r="P1306" s="147"/>
      <c r="Q1306" s="147"/>
    </row>
    <row r="1307" spans="1:18" s="55" customFormat="1" ht="11.25" customHeight="1">
      <c r="A1307" s="199" t="s">
        <v>22</v>
      </c>
      <c r="B1307" s="200"/>
      <c r="C1307" s="7">
        <v>101</v>
      </c>
      <c r="D1307" s="7">
        <v>644</v>
      </c>
      <c r="E1307" s="61">
        <v>34</v>
      </c>
      <c r="F1307" s="44">
        <f t="shared" ref="F1307:F1368" si="1205">SUM(C1307:E1307)</f>
        <v>779</v>
      </c>
      <c r="O1307" s="147"/>
      <c r="P1307" s="147"/>
      <c r="Q1307" s="147"/>
    </row>
    <row r="1308" spans="1:18" s="55" customFormat="1" ht="11.25" customHeight="1" thickBot="1">
      <c r="A1308" s="201"/>
      <c r="B1308" s="202"/>
      <c r="C1308" s="56">
        <f>C1307/F1307*100</f>
        <v>12.965340179717586</v>
      </c>
      <c r="D1308" s="56">
        <f>D1307/F1307*100</f>
        <v>82.670089858793332</v>
      </c>
      <c r="E1308" s="59">
        <f>E1307/F1307*100</f>
        <v>4.3645699614890887</v>
      </c>
      <c r="F1308" s="51">
        <f t="shared" si="1205"/>
        <v>100</v>
      </c>
      <c r="O1308" s="147"/>
      <c r="P1308" s="147"/>
      <c r="Q1308" s="147"/>
    </row>
    <row r="1309" spans="1:18" s="55" customFormat="1" ht="11.45" customHeight="1">
      <c r="A1309" s="189" t="s">
        <v>48</v>
      </c>
      <c r="B1309" s="192" t="s">
        <v>19</v>
      </c>
      <c r="C1309" s="161">
        <v>68</v>
      </c>
      <c r="D1309" s="161">
        <v>428</v>
      </c>
      <c r="E1309" s="161">
        <v>21</v>
      </c>
      <c r="F1309" s="44">
        <f t="shared" si="1205"/>
        <v>517</v>
      </c>
      <c r="O1309" s="147"/>
      <c r="P1309" s="147"/>
      <c r="Q1309" s="147"/>
    </row>
    <row r="1310" spans="1:18" s="55" customFormat="1" ht="11.45" customHeight="1">
      <c r="A1310" s="190"/>
      <c r="B1310" s="185"/>
      <c r="C1310" s="29">
        <f>C1309/F1309*100</f>
        <v>13.152804642166343</v>
      </c>
      <c r="D1310" s="29">
        <f>D1309/F1309*100</f>
        <v>82.785299806576404</v>
      </c>
      <c r="E1310" s="30">
        <f>E1309/F1309*100</f>
        <v>4.061895551257253</v>
      </c>
      <c r="F1310" s="45">
        <f t="shared" si="1205"/>
        <v>100</v>
      </c>
      <c r="O1310" s="147"/>
      <c r="P1310" s="147"/>
      <c r="Q1310" s="147"/>
    </row>
    <row r="1311" spans="1:18" s="55" customFormat="1" ht="11.45" customHeight="1">
      <c r="A1311" s="190"/>
      <c r="B1311" s="193" t="s">
        <v>20</v>
      </c>
      <c r="C1311" s="161">
        <v>25</v>
      </c>
      <c r="D1311" s="161">
        <v>148</v>
      </c>
      <c r="E1311" s="161">
        <v>11</v>
      </c>
      <c r="F1311" s="47">
        <f t="shared" si="1205"/>
        <v>184</v>
      </c>
      <c r="O1311" s="147"/>
      <c r="P1311" s="147"/>
      <c r="Q1311" s="147"/>
    </row>
    <row r="1312" spans="1:18" s="55" customFormat="1" ht="11.45" customHeight="1">
      <c r="A1312" s="190"/>
      <c r="B1312" s="193"/>
      <c r="C1312" s="25">
        <f>C1311/F1311*100</f>
        <v>13.586956521739129</v>
      </c>
      <c r="D1312" s="25">
        <f>D1311/F1311*100</f>
        <v>80.434782608695656</v>
      </c>
      <c r="E1312" s="26">
        <f>E1311/F1311*100</f>
        <v>5.9782608695652177</v>
      </c>
      <c r="F1312" s="45">
        <f t="shared" si="1205"/>
        <v>100</v>
      </c>
      <c r="O1312" s="147"/>
      <c r="P1312" s="147"/>
      <c r="Q1312" s="147"/>
    </row>
    <row r="1313" spans="1:17" s="55" customFormat="1" ht="11.45" customHeight="1">
      <c r="A1313" s="190"/>
      <c r="B1313" s="184" t="s">
        <v>49</v>
      </c>
      <c r="C1313" s="161">
        <v>5</v>
      </c>
      <c r="D1313" s="161">
        <v>52</v>
      </c>
      <c r="E1313" s="161">
        <v>2</v>
      </c>
      <c r="F1313" s="47">
        <f t="shared" si="1205"/>
        <v>59</v>
      </c>
      <c r="O1313" s="147"/>
      <c r="P1313" s="147"/>
      <c r="Q1313" s="147"/>
    </row>
    <row r="1314" spans="1:17" s="55" customFormat="1" ht="11.45" customHeight="1">
      <c r="A1314" s="190"/>
      <c r="B1314" s="185"/>
      <c r="C1314" s="29">
        <f>C1313/F1313*100</f>
        <v>8.4745762711864394</v>
      </c>
      <c r="D1314" s="29">
        <f>D1313/F1313*100</f>
        <v>88.135593220338976</v>
      </c>
      <c r="E1314" s="30">
        <f>E1313/F1313*100</f>
        <v>3.3898305084745761</v>
      </c>
      <c r="F1314" s="45">
        <f t="shared" si="1205"/>
        <v>99.999999999999986</v>
      </c>
      <c r="O1314" s="147"/>
      <c r="P1314" s="147"/>
      <c r="Q1314" s="147"/>
    </row>
    <row r="1315" spans="1:17" s="55" customFormat="1" ht="11.45" customHeight="1">
      <c r="A1315" s="190"/>
      <c r="B1315" s="193" t="s">
        <v>50</v>
      </c>
      <c r="C1315" s="161">
        <v>3</v>
      </c>
      <c r="D1315" s="161">
        <v>16</v>
      </c>
      <c r="E1315" s="161">
        <v>0</v>
      </c>
      <c r="F1315" s="47">
        <f t="shared" si="1205"/>
        <v>19</v>
      </c>
      <c r="O1315" s="147"/>
      <c r="P1315" s="147"/>
      <c r="Q1315" s="147"/>
    </row>
    <row r="1316" spans="1:17" s="55" customFormat="1" ht="11.45" customHeight="1" thickBot="1">
      <c r="A1316" s="190"/>
      <c r="B1316" s="193"/>
      <c r="C1316" s="50">
        <f>C1315/F1315*100</f>
        <v>15.789473684210526</v>
      </c>
      <c r="D1316" s="50">
        <f>D1315/F1315*100</f>
        <v>84.210526315789465</v>
      </c>
      <c r="E1316" s="64">
        <f>E1315/F1315*100</f>
        <v>0</v>
      </c>
      <c r="F1316" s="51">
        <f t="shared" si="1205"/>
        <v>99.999999999999986</v>
      </c>
      <c r="O1316" s="147"/>
      <c r="P1316" s="147"/>
      <c r="Q1316" s="147"/>
    </row>
    <row r="1317" spans="1:17" s="55" customFormat="1" ht="11.45" customHeight="1">
      <c r="A1317" s="189" t="s">
        <v>51</v>
      </c>
      <c r="B1317" s="192" t="s">
        <v>1</v>
      </c>
      <c r="C1317" s="161">
        <v>28</v>
      </c>
      <c r="D1317" s="161">
        <v>289</v>
      </c>
      <c r="E1317" s="161">
        <v>14</v>
      </c>
      <c r="F1317" s="44">
        <f t="shared" si="1205"/>
        <v>331</v>
      </c>
      <c r="O1317" s="147"/>
      <c r="P1317" s="147"/>
      <c r="Q1317" s="147"/>
    </row>
    <row r="1318" spans="1:17" s="55" customFormat="1" ht="11.45" customHeight="1">
      <c r="A1318" s="190"/>
      <c r="B1318" s="193"/>
      <c r="C1318" s="25">
        <f>C1317/F1317*100</f>
        <v>8.4592145015105746</v>
      </c>
      <c r="D1318" s="25">
        <f>D1317/F1317*100</f>
        <v>87.311178247734134</v>
      </c>
      <c r="E1318" s="26">
        <f>E1317/F1317*100</f>
        <v>4.2296072507552873</v>
      </c>
      <c r="F1318" s="45">
        <f t="shared" si="1205"/>
        <v>100</v>
      </c>
      <c r="O1318" s="147"/>
      <c r="P1318" s="147"/>
      <c r="Q1318" s="147"/>
    </row>
    <row r="1319" spans="1:17" s="55" customFormat="1" ht="11.45" customHeight="1">
      <c r="A1319" s="190"/>
      <c r="B1319" s="184" t="s">
        <v>2</v>
      </c>
      <c r="C1319" s="161">
        <v>72</v>
      </c>
      <c r="D1319" s="161">
        <v>349</v>
      </c>
      <c r="E1319" s="161">
        <v>19</v>
      </c>
      <c r="F1319" s="47">
        <f t="shared" si="1205"/>
        <v>440</v>
      </c>
      <c r="O1319" s="147"/>
      <c r="P1319" s="147"/>
      <c r="Q1319" s="147"/>
    </row>
    <row r="1320" spans="1:17" s="55" customFormat="1" ht="11.45" customHeight="1">
      <c r="A1320" s="190"/>
      <c r="B1320" s="185"/>
      <c r="C1320" s="29">
        <f>C1319/F1319*100</f>
        <v>16.363636363636363</v>
      </c>
      <c r="D1320" s="29">
        <f>D1319/F1319*100</f>
        <v>79.318181818181827</v>
      </c>
      <c r="E1320" s="30">
        <f>E1319/F1319*100</f>
        <v>4.3181818181818183</v>
      </c>
      <c r="F1320" s="45">
        <f t="shared" si="1205"/>
        <v>100</v>
      </c>
      <c r="O1320" s="147"/>
      <c r="P1320" s="147"/>
      <c r="Q1320" s="147"/>
    </row>
    <row r="1321" spans="1:17" s="55" customFormat="1" ht="11.45" customHeight="1">
      <c r="A1321" s="190"/>
      <c r="B1321" s="193" t="s">
        <v>5</v>
      </c>
      <c r="C1321" s="161">
        <v>1</v>
      </c>
      <c r="D1321" s="161">
        <v>6</v>
      </c>
      <c r="E1321" s="161">
        <v>1</v>
      </c>
      <c r="F1321" s="47">
        <f t="shared" si="1205"/>
        <v>8</v>
      </c>
      <c r="I1321" s="68"/>
      <c r="J1321" s="68"/>
      <c r="K1321" s="68"/>
      <c r="O1321" s="147"/>
      <c r="P1321" s="147"/>
      <c r="Q1321" s="147"/>
    </row>
    <row r="1322" spans="1:17" s="55" customFormat="1" ht="11.45" customHeight="1" thickBot="1">
      <c r="A1322" s="191"/>
      <c r="B1322" s="194"/>
      <c r="C1322" s="33">
        <f>C1321/F1321*100</f>
        <v>12.5</v>
      </c>
      <c r="D1322" s="33">
        <f>D1321/F1321*100</f>
        <v>75</v>
      </c>
      <c r="E1322" s="34">
        <f>E1321/F1321*100</f>
        <v>12.5</v>
      </c>
      <c r="F1322" s="51">
        <f t="shared" si="1205"/>
        <v>100</v>
      </c>
      <c r="H1322" s="68"/>
      <c r="I1322" s="68"/>
      <c r="J1322" s="68"/>
      <c r="K1322" s="68"/>
      <c r="O1322" s="147"/>
      <c r="P1322" s="147"/>
      <c r="Q1322" s="147"/>
    </row>
    <row r="1323" spans="1:17" s="55" customFormat="1" ht="11.45" customHeight="1">
      <c r="A1323" s="189" t="s">
        <v>52</v>
      </c>
      <c r="B1323" s="192" t="s">
        <v>6</v>
      </c>
      <c r="C1323" s="161">
        <v>0</v>
      </c>
      <c r="D1323" s="161">
        <v>0</v>
      </c>
      <c r="E1323" s="161">
        <v>0</v>
      </c>
      <c r="F1323" s="44">
        <f t="shared" si="1205"/>
        <v>0</v>
      </c>
      <c r="H1323" s="68"/>
      <c r="O1323" s="147"/>
      <c r="P1323" s="147"/>
      <c r="Q1323" s="147"/>
    </row>
    <row r="1324" spans="1:17" s="55" customFormat="1" ht="11.45" customHeight="1">
      <c r="A1324" s="190"/>
      <c r="B1324" s="185"/>
      <c r="C1324" s="29" t="str">
        <f>IFERROR(C1323/F1323*100,"-")</f>
        <v>-</v>
      </c>
      <c r="D1324" s="29" t="str">
        <f>IFERROR(D1323/F1323*100,"-")</f>
        <v>-</v>
      </c>
      <c r="E1324" s="30" t="str">
        <f>IFERROR(E1323/F1323*100,"-")</f>
        <v>-</v>
      </c>
      <c r="F1324" s="45">
        <f t="shared" si="1205"/>
        <v>0</v>
      </c>
      <c r="M1324" s="160"/>
      <c r="O1324" s="147"/>
      <c r="P1324" s="147"/>
      <c r="Q1324" s="147"/>
    </row>
    <row r="1325" spans="1:17" s="55" customFormat="1" ht="11.45" customHeight="1">
      <c r="A1325" s="190"/>
      <c r="B1325" s="193" t="s">
        <v>7</v>
      </c>
      <c r="C1325" s="161">
        <v>0</v>
      </c>
      <c r="D1325" s="161">
        <v>0</v>
      </c>
      <c r="E1325" s="161">
        <v>0</v>
      </c>
      <c r="F1325" s="47">
        <f t="shared" si="1205"/>
        <v>0</v>
      </c>
      <c r="O1325" s="147"/>
      <c r="P1325" s="147"/>
      <c r="Q1325" s="147"/>
    </row>
    <row r="1326" spans="1:17" s="55" customFormat="1" ht="11.45" customHeight="1">
      <c r="A1326" s="190"/>
      <c r="B1326" s="193"/>
      <c r="C1326" s="25" t="str">
        <f>IFERROR(C1325/F1325*100,"-")</f>
        <v>-</v>
      </c>
      <c r="D1326" s="25" t="str">
        <f>IFERROR(D1325/F1325*100,"-")</f>
        <v>-</v>
      </c>
      <c r="E1326" s="26" t="str">
        <f>IFERROR(E1325/F1325*100,"-")</f>
        <v>-</v>
      </c>
      <c r="F1326" s="45">
        <f t="shared" si="1205"/>
        <v>0</v>
      </c>
      <c r="O1326" s="147"/>
      <c r="P1326" s="147"/>
      <c r="Q1326" s="147"/>
    </row>
    <row r="1327" spans="1:17" s="55" customFormat="1" ht="11.45" customHeight="1">
      <c r="A1327" s="190"/>
      <c r="B1327" s="184" t="s">
        <v>8</v>
      </c>
      <c r="C1327" s="161">
        <v>0</v>
      </c>
      <c r="D1327" s="161">
        <v>0</v>
      </c>
      <c r="E1327" s="161">
        <v>0</v>
      </c>
      <c r="F1327" s="47">
        <f t="shared" si="1205"/>
        <v>0</v>
      </c>
      <c r="O1327" s="147"/>
      <c r="P1327" s="147"/>
      <c r="Q1327" s="147"/>
    </row>
    <row r="1328" spans="1:17" s="55" customFormat="1" ht="11.45" customHeight="1">
      <c r="A1328" s="190"/>
      <c r="B1328" s="185"/>
      <c r="C1328" s="29" t="str">
        <f>IFERROR(C1327/F1327*100,"-")</f>
        <v>-</v>
      </c>
      <c r="D1328" s="29" t="str">
        <f>IFERROR(D1327/F1327*100,"-")</f>
        <v>-</v>
      </c>
      <c r="E1328" s="30" t="str">
        <f>IFERROR(E1327/F1327*100,"-")</f>
        <v>-</v>
      </c>
      <c r="F1328" s="45">
        <f t="shared" si="1205"/>
        <v>0</v>
      </c>
      <c r="O1328" s="147"/>
      <c r="P1328" s="147"/>
      <c r="Q1328" s="147"/>
    </row>
    <row r="1329" spans="1:17" s="55" customFormat="1" ht="11.45" customHeight="1">
      <c r="A1329" s="190"/>
      <c r="B1329" s="193" t="s">
        <v>9</v>
      </c>
      <c r="C1329" s="161">
        <v>0</v>
      </c>
      <c r="D1329" s="161">
        <v>0</v>
      </c>
      <c r="E1329" s="161">
        <v>0</v>
      </c>
      <c r="F1329" s="47">
        <f t="shared" si="1205"/>
        <v>0</v>
      </c>
      <c r="O1329" s="147"/>
      <c r="P1329" s="147"/>
      <c r="Q1329" s="147"/>
    </row>
    <row r="1330" spans="1:17" s="55" customFormat="1" ht="11.45" customHeight="1">
      <c r="A1330" s="190"/>
      <c r="B1330" s="193"/>
      <c r="C1330" s="25" t="str">
        <f>IFERROR(C1329/F1329*100,"-")</f>
        <v>-</v>
      </c>
      <c r="D1330" s="25" t="str">
        <f>IFERROR(D1329/F1329*100,"-")</f>
        <v>-</v>
      </c>
      <c r="E1330" s="26" t="str">
        <f>IFERROR(E1329/F1329*100,"-")</f>
        <v>-</v>
      </c>
      <c r="F1330" s="45">
        <f t="shared" si="1205"/>
        <v>0</v>
      </c>
      <c r="O1330" s="147"/>
      <c r="P1330" s="147"/>
      <c r="Q1330" s="147"/>
    </row>
    <row r="1331" spans="1:17" s="55" customFormat="1" ht="11.45" customHeight="1">
      <c r="A1331" s="190"/>
      <c r="B1331" s="184" t="s">
        <v>10</v>
      </c>
      <c r="C1331" s="161">
        <v>0</v>
      </c>
      <c r="D1331" s="161">
        <v>0</v>
      </c>
      <c r="E1331" s="161">
        <v>0</v>
      </c>
      <c r="F1331" s="47">
        <f t="shared" si="1205"/>
        <v>0</v>
      </c>
      <c r="O1331" s="147"/>
      <c r="P1331" s="147"/>
      <c r="Q1331" s="147"/>
    </row>
    <row r="1332" spans="1:17" s="55" customFormat="1" ht="11.45" customHeight="1">
      <c r="A1332" s="190"/>
      <c r="B1332" s="185"/>
      <c r="C1332" s="29" t="str">
        <f>IFERROR(C1331/F1331*100,"-")</f>
        <v>-</v>
      </c>
      <c r="D1332" s="29" t="str">
        <f>IFERROR(D1331/F1331*100,"-")</f>
        <v>-</v>
      </c>
      <c r="E1332" s="30" t="str">
        <f>IFERROR(E1331/F1331*100,"-")</f>
        <v>-</v>
      </c>
      <c r="F1332" s="45">
        <f t="shared" si="1205"/>
        <v>0</v>
      </c>
      <c r="O1332" s="147"/>
      <c r="P1332" s="147"/>
      <c r="Q1332" s="147"/>
    </row>
    <row r="1333" spans="1:17" s="55" customFormat="1" ht="11.45" customHeight="1">
      <c r="A1333" s="190"/>
      <c r="B1333" s="184" t="s">
        <v>265</v>
      </c>
      <c r="C1333" s="161">
        <v>0</v>
      </c>
      <c r="D1333" s="161">
        <v>0</v>
      </c>
      <c r="E1333" s="161">
        <v>0</v>
      </c>
      <c r="F1333" s="47">
        <f t="shared" ref="F1333:F1334" si="1206">SUM(C1333:E1333)</f>
        <v>0</v>
      </c>
      <c r="O1333" s="147"/>
      <c r="P1333" s="147"/>
      <c r="Q1333" s="147"/>
    </row>
    <row r="1334" spans="1:17" s="55" customFormat="1" ht="11.45" customHeight="1">
      <c r="A1334" s="190"/>
      <c r="B1334" s="185"/>
      <c r="C1334" s="29" t="str">
        <f>IFERROR(C1333/F1333*100,"-")</f>
        <v>-</v>
      </c>
      <c r="D1334" s="29" t="str">
        <f>IFERROR(D1333/F1333*100,"-")</f>
        <v>-</v>
      </c>
      <c r="E1334" s="30" t="str">
        <f>IFERROR(E1333/F1333*100,"-")</f>
        <v>-</v>
      </c>
      <c r="F1334" s="45">
        <f t="shared" si="1206"/>
        <v>0</v>
      </c>
      <c r="O1334" s="147"/>
      <c r="P1334" s="147"/>
      <c r="Q1334" s="147"/>
    </row>
    <row r="1335" spans="1:17" s="55" customFormat="1" ht="11.45" customHeight="1">
      <c r="A1335" s="190"/>
      <c r="B1335" s="193" t="s">
        <v>264</v>
      </c>
      <c r="C1335" s="162">
        <v>14</v>
      </c>
      <c r="D1335" s="162">
        <v>173</v>
      </c>
      <c r="E1335" s="162">
        <v>10</v>
      </c>
      <c r="F1335" s="118">
        <f t="shared" si="1205"/>
        <v>197</v>
      </c>
      <c r="O1335" s="147"/>
      <c r="P1335" s="147"/>
      <c r="Q1335" s="147"/>
    </row>
    <row r="1336" spans="1:17" s="55" customFormat="1" ht="11.45" customHeight="1">
      <c r="A1336" s="190"/>
      <c r="B1336" s="193"/>
      <c r="C1336" s="25">
        <f>C1335/F1335*100</f>
        <v>7.1065989847715745</v>
      </c>
      <c r="D1336" s="25">
        <f>D1335/F1335*100</f>
        <v>87.817258883248726</v>
      </c>
      <c r="E1336" s="26">
        <f>E1335/F1335*100</f>
        <v>5.0761421319796955</v>
      </c>
      <c r="F1336" s="45">
        <f>SUM(C1336:E1336)</f>
        <v>100</v>
      </c>
      <c r="O1336" s="147"/>
      <c r="P1336" s="147"/>
      <c r="Q1336" s="147"/>
    </row>
    <row r="1337" spans="1:17" s="55" customFormat="1" ht="11.45" customHeight="1">
      <c r="A1337" s="190"/>
      <c r="B1337" s="184" t="s">
        <v>12</v>
      </c>
      <c r="C1337" s="161">
        <v>87</v>
      </c>
      <c r="D1337" s="161">
        <v>471</v>
      </c>
      <c r="E1337" s="161">
        <v>24</v>
      </c>
      <c r="F1337" s="47">
        <f t="shared" si="1205"/>
        <v>582</v>
      </c>
      <c r="O1337" s="148"/>
      <c r="P1337" s="148"/>
      <c r="Q1337" s="148"/>
    </row>
    <row r="1338" spans="1:17" s="55" customFormat="1" ht="11.45" customHeight="1">
      <c r="A1338" s="190"/>
      <c r="B1338" s="185"/>
      <c r="C1338" s="29">
        <f>C1337/F1337*100</f>
        <v>14.948453608247423</v>
      </c>
      <c r="D1338" s="29">
        <f>D1337/F1337*100</f>
        <v>80.927835051546396</v>
      </c>
      <c r="E1338" s="30">
        <f>E1337/F1337*100</f>
        <v>4.1237113402061851</v>
      </c>
      <c r="F1338" s="45">
        <f t="shared" si="1205"/>
        <v>100</v>
      </c>
      <c r="O1338" s="148"/>
      <c r="P1338" s="148"/>
      <c r="Q1338" s="148"/>
    </row>
    <row r="1339" spans="1:17" s="55" customFormat="1" ht="11.45" customHeight="1">
      <c r="A1339" s="190"/>
      <c r="B1339" s="193" t="s">
        <v>24</v>
      </c>
      <c r="C1339" s="161">
        <v>0</v>
      </c>
      <c r="D1339" s="161">
        <v>0</v>
      </c>
      <c r="E1339" s="161">
        <v>0</v>
      </c>
      <c r="F1339" s="47">
        <f t="shared" si="1205"/>
        <v>0</v>
      </c>
      <c r="O1339" s="148"/>
      <c r="P1339" s="148"/>
      <c r="Q1339" s="148"/>
    </row>
    <row r="1340" spans="1:17" s="55" customFormat="1" ht="11.45" customHeight="1" thickBot="1">
      <c r="A1340" s="191"/>
      <c r="B1340" s="194"/>
      <c r="C1340" s="33" t="str">
        <f t="shared" ref="C1340:E1340" si="1207">IFERROR(C1339/F1339*100,"-")</f>
        <v>-</v>
      </c>
      <c r="D1340" s="33" t="str">
        <f t="shared" si="1207"/>
        <v>-</v>
      </c>
      <c r="E1340" s="34" t="str">
        <f t="shared" si="1207"/>
        <v>-</v>
      </c>
      <c r="F1340" s="51">
        <f t="shared" si="1205"/>
        <v>0</v>
      </c>
      <c r="O1340" s="148"/>
      <c r="P1340" s="148"/>
      <c r="Q1340" s="148"/>
    </row>
    <row r="1341" spans="1:17" s="55" customFormat="1" ht="11.45" customHeight="1" thickBot="1">
      <c r="A1341" s="211" t="s">
        <v>53</v>
      </c>
      <c r="B1341" s="192" t="s">
        <v>23</v>
      </c>
      <c r="C1341" s="20">
        <v>11</v>
      </c>
      <c r="D1341" s="20">
        <v>89</v>
      </c>
      <c r="E1341" s="20">
        <v>4</v>
      </c>
      <c r="F1341" s="44">
        <f t="shared" si="1205"/>
        <v>104</v>
      </c>
      <c r="O1341" s="148"/>
      <c r="P1341" s="148"/>
      <c r="Q1341" s="148"/>
    </row>
    <row r="1342" spans="1:17" s="55" customFormat="1" ht="11.45" customHeight="1" thickTop="1" thickBot="1">
      <c r="A1342" s="212"/>
      <c r="B1342" s="185"/>
      <c r="C1342" s="29">
        <f>C1341/F1341*100</f>
        <v>10.576923076923077</v>
      </c>
      <c r="D1342" s="29">
        <f>D1341/F1341*100</f>
        <v>85.576923076923066</v>
      </c>
      <c r="E1342" s="30">
        <f>E1341/F1341*100</f>
        <v>3.8461538461538463</v>
      </c>
      <c r="F1342" s="45">
        <f t="shared" si="1205"/>
        <v>99.999999999999986</v>
      </c>
      <c r="O1342" s="148"/>
      <c r="P1342" s="148"/>
      <c r="Q1342" s="148"/>
    </row>
    <row r="1343" spans="1:17" s="55" customFormat="1" ht="11.45" customHeight="1" thickTop="1" thickBot="1">
      <c r="A1343" s="212"/>
      <c r="B1343" s="193" t="s">
        <v>3</v>
      </c>
      <c r="C1343" s="20">
        <v>4</v>
      </c>
      <c r="D1343" s="20">
        <v>55</v>
      </c>
      <c r="E1343" s="20">
        <v>2</v>
      </c>
      <c r="F1343" s="47">
        <f t="shared" si="1205"/>
        <v>61</v>
      </c>
      <c r="O1343" s="148"/>
      <c r="P1343" s="148"/>
      <c r="Q1343" s="148"/>
    </row>
    <row r="1344" spans="1:17" s="55" customFormat="1" ht="11.45" customHeight="1" thickTop="1" thickBot="1">
      <c r="A1344" s="212"/>
      <c r="B1344" s="193"/>
      <c r="C1344" s="25">
        <f>C1343/F1343*100</f>
        <v>6.557377049180328</v>
      </c>
      <c r="D1344" s="25">
        <f>D1343/F1343*100</f>
        <v>90.163934426229503</v>
      </c>
      <c r="E1344" s="26">
        <f>E1343/F1343*100</f>
        <v>3.278688524590164</v>
      </c>
      <c r="F1344" s="45">
        <f t="shared" si="1205"/>
        <v>100</v>
      </c>
      <c r="O1344" s="148"/>
      <c r="P1344" s="148"/>
      <c r="Q1344" s="148"/>
    </row>
    <row r="1345" spans="1:17" s="55" customFormat="1" ht="11.45" customHeight="1" thickTop="1" thickBot="1">
      <c r="A1345" s="212"/>
      <c r="B1345" s="184" t="s">
        <v>13</v>
      </c>
      <c r="C1345" s="20">
        <v>6</v>
      </c>
      <c r="D1345" s="20">
        <v>45</v>
      </c>
      <c r="E1345" s="20">
        <v>1</v>
      </c>
      <c r="F1345" s="47">
        <f t="shared" si="1205"/>
        <v>52</v>
      </c>
      <c r="O1345" s="148"/>
      <c r="P1345" s="148"/>
      <c r="Q1345" s="148"/>
    </row>
    <row r="1346" spans="1:17" s="55" customFormat="1" ht="11.45" customHeight="1" thickTop="1" thickBot="1">
      <c r="A1346" s="212"/>
      <c r="B1346" s="185"/>
      <c r="C1346" s="29">
        <f>C1345/F1345*100</f>
        <v>11.538461538461538</v>
      </c>
      <c r="D1346" s="29">
        <f>D1345/F1345*100</f>
        <v>86.538461538461547</v>
      </c>
      <c r="E1346" s="30">
        <f>E1345/F1345*100</f>
        <v>1.9230769230769231</v>
      </c>
      <c r="F1346" s="45">
        <f t="shared" si="1205"/>
        <v>100</v>
      </c>
      <c r="O1346" s="148"/>
      <c r="P1346" s="148"/>
      <c r="Q1346" s="148"/>
    </row>
    <row r="1347" spans="1:17" s="55" customFormat="1" ht="11.45" customHeight="1" thickTop="1" thickBot="1">
      <c r="A1347" s="212"/>
      <c r="B1347" s="193" t="s">
        <v>14</v>
      </c>
      <c r="C1347" s="20">
        <v>18</v>
      </c>
      <c r="D1347" s="20">
        <v>89</v>
      </c>
      <c r="E1347" s="20">
        <v>2</v>
      </c>
      <c r="F1347" s="47">
        <f t="shared" si="1205"/>
        <v>109</v>
      </c>
      <c r="O1347" s="148"/>
      <c r="P1347" s="148"/>
      <c r="Q1347" s="148"/>
    </row>
    <row r="1348" spans="1:17" s="55" customFormat="1" ht="11.45" customHeight="1" thickTop="1" thickBot="1">
      <c r="A1348" s="212"/>
      <c r="B1348" s="193"/>
      <c r="C1348" s="25">
        <f>C1347/F1347*100</f>
        <v>16.513761467889911</v>
      </c>
      <c r="D1348" s="25">
        <f>D1347/F1347*100</f>
        <v>81.651376146788991</v>
      </c>
      <c r="E1348" s="26">
        <f>E1347/F1347*100</f>
        <v>1.834862385321101</v>
      </c>
      <c r="F1348" s="45">
        <f t="shared" si="1205"/>
        <v>100</v>
      </c>
      <c r="O1348" s="148"/>
      <c r="P1348" s="148"/>
      <c r="Q1348" s="148"/>
    </row>
    <row r="1349" spans="1:17" s="55" customFormat="1" ht="11.45" customHeight="1" thickTop="1" thickBot="1">
      <c r="A1349" s="212"/>
      <c r="B1349" s="184" t="s">
        <v>25</v>
      </c>
      <c r="C1349" s="20">
        <v>0</v>
      </c>
      <c r="D1349" s="20">
        <v>0</v>
      </c>
      <c r="E1349" s="20">
        <v>0</v>
      </c>
      <c r="F1349" s="47">
        <f t="shared" si="1205"/>
        <v>0</v>
      </c>
      <c r="O1349" s="148"/>
      <c r="P1349" s="148"/>
      <c r="Q1349" s="148"/>
    </row>
    <row r="1350" spans="1:17" s="55" customFormat="1" ht="11.45" customHeight="1" thickTop="1" thickBot="1">
      <c r="A1350" s="212"/>
      <c r="B1350" s="185"/>
      <c r="C1350" s="29" t="str">
        <f>IFERROR(C1349/F1349*100,"-")</f>
        <v>-</v>
      </c>
      <c r="D1350" s="29" t="str">
        <f>IFERROR(D1349/F1349*100,"-")</f>
        <v>-</v>
      </c>
      <c r="E1350" s="30" t="str">
        <f>IFERROR(E1349/F1349*100,"-")</f>
        <v>-</v>
      </c>
      <c r="F1350" s="45">
        <f t="shared" si="1205"/>
        <v>0</v>
      </c>
      <c r="O1350" s="148"/>
      <c r="P1350" s="148"/>
      <c r="Q1350" s="148"/>
    </row>
    <row r="1351" spans="1:17" s="1" customFormat="1" ht="11.45" customHeight="1" thickTop="1" thickBot="1">
      <c r="A1351" s="212"/>
      <c r="B1351" s="193" t="s">
        <v>26</v>
      </c>
      <c r="C1351" s="20">
        <v>55</v>
      </c>
      <c r="D1351" s="20">
        <v>329</v>
      </c>
      <c r="E1351" s="20">
        <v>20</v>
      </c>
      <c r="F1351" s="47">
        <f t="shared" si="1205"/>
        <v>404</v>
      </c>
      <c r="O1351" s="148"/>
      <c r="P1351" s="148"/>
      <c r="Q1351" s="148"/>
    </row>
    <row r="1352" spans="1:17" s="1" customFormat="1" ht="11.45" customHeight="1" thickTop="1" thickBot="1">
      <c r="A1352" s="212"/>
      <c r="B1352" s="193"/>
      <c r="C1352" s="25">
        <f>C1351/F1351*100</f>
        <v>13.613861386138614</v>
      </c>
      <c r="D1352" s="25">
        <f>D1351/F1351*100</f>
        <v>81.435643564356425</v>
      </c>
      <c r="E1352" s="26">
        <f>E1351/F1351*100</f>
        <v>4.9504950495049505</v>
      </c>
      <c r="F1352" s="45">
        <f t="shared" si="1205"/>
        <v>99.999999999999986</v>
      </c>
      <c r="O1352" s="148"/>
      <c r="P1352" s="148"/>
      <c r="Q1352" s="148"/>
    </row>
    <row r="1353" spans="1:17" s="1" customFormat="1" ht="11.45" customHeight="1" thickTop="1" thickBot="1">
      <c r="A1353" s="212"/>
      <c r="B1353" s="184" t="s">
        <v>0</v>
      </c>
      <c r="C1353" s="20">
        <v>6</v>
      </c>
      <c r="D1353" s="20">
        <v>33</v>
      </c>
      <c r="E1353" s="20">
        <v>2</v>
      </c>
      <c r="F1353" s="47">
        <f t="shared" si="1205"/>
        <v>41</v>
      </c>
      <c r="O1353" s="148"/>
      <c r="P1353" s="148"/>
      <c r="Q1353" s="148"/>
    </row>
    <row r="1354" spans="1:17" s="1" customFormat="1" ht="11.45" customHeight="1" thickTop="1" thickBot="1">
      <c r="A1354" s="212"/>
      <c r="B1354" s="185"/>
      <c r="C1354" s="29">
        <f>C1353/F1353*100</f>
        <v>14.634146341463413</v>
      </c>
      <c r="D1354" s="29">
        <f>D1353/F1353*100</f>
        <v>80.487804878048792</v>
      </c>
      <c r="E1354" s="30">
        <f>E1353/F1353*100</f>
        <v>4.8780487804878048</v>
      </c>
      <c r="F1354" s="45">
        <f t="shared" si="1205"/>
        <v>100</v>
      </c>
      <c r="O1354" s="148"/>
      <c r="P1354" s="148"/>
      <c r="Q1354" s="148"/>
    </row>
    <row r="1355" spans="1:17" s="1" customFormat="1" ht="11.45" customHeight="1" thickTop="1" thickBot="1">
      <c r="A1355" s="212"/>
      <c r="B1355" s="193" t="s">
        <v>24</v>
      </c>
      <c r="C1355" s="20">
        <v>1</v>
      </c>
      <c r="D1355" s="20">
        <v>4</v>
      </c>
      <c r="E1355" s="20">
        <v>3</v>
      </c>
      <c r="F1355" s="47">
        <f t="shared" si="1205"/>
        <v>8</v>
      </c>
      <c r="O1355" s="148"/>
      <c r="P1355" s="148"/>
      <c r="Q1355" s="148"/>
    </row>
    <row r="1356" spans="1:17" s="1" customFormat="1" ht="11.45" customHeight="1" thickTop="1" thickBot="1">
      <c r="A1356" s="213"/>
      <c r="B1356" s="194"/>
      <c r="C1356" s="33">
        <f>C1355/F1355*100</f>
        <v>12.5</v>
      </c>
      <c r="D1356" s="33">
        <f>D1355/F1355*100</f>
        <v>50</v>
      </c>
      <c r="E1356" s="34">
        <f>E1355/F1355*100</f>
        <v>37.5</v>
      </c>
      <c r="F1356" s="51">
        <f t="shared" si="1205"/>
        <v>100</v>
      </c>
      <c r="O1356" s="148"/>
      <c r="P1356" s="148"/>
      <c r="Q1356" s="148"/>
    </row>
    <row r="1357" spans="1:17" s="1" customFormat="1" ht="11.45" customHeight="1">
      <c r="A1357" s="189" t="s">
        <v>21</v>
      </c>
      <c r="B1357" s="192" t="s">
        <v>27</v>
      </c>
      <c r="C1357" s="20">
        <v>21</v>
      </c>
      <c r="D1357" s="20">
        <v>112</v>
      </c>
      <c r="E1357" s="20">
        <v>8</v>
      </c>
      <c r="F1357" s="44">
        <f t="shared" si="1205"/>
        <v>141</v>
      </c>
      <c r="I1357" s="55"/>
      <c r="J1357" s="55"/>
      <c r="K1357" s="55"/>
      <c r="L1357" s="55"/>
      <c r="O1357" s="150"/>
      <c r="P1357" s="150"/>
      <c r="Q1357" s="150"/>
    </row>
    <row r="1358" spans="1:17" s="1" customFormat="1" ht="11.45" customHeight="1">
      <c r="A1358" s="190"/>
      <c r="B1358" s="185"/>
      <c r="C1358" s="29">
        <f>C1357/F1357*100</f>
        <v>14.893617021276595</v>
      </c>
      <c r="D1358" s="29">
        <f>D1357/F1357*100</f>
        <v>79.432624113475185</v>
      </c>
      <c r="E1358" s="30">
        <f>E1357/F1357*100</f>
        <v>5.6737588652482271</v>
      </c>
      <c r="F1358" s="45">
        <f t="shared" si="1205"/>
        <v>100.00000000000001</v>
      </c>
      <c r="I1358" s="55"/>
      <c r="J1358" s="55"/>
      <c r="K1358" s="55"/>
      <c r="L1358" s="55"/>
      <c r="O1358" s="150"/>
      <c r="P1358" s="150"/>
      <c r="Q1358" s="150"/>
    </row>
    <row r="1359" spans="1:17" s="1" customFormat="1" ht="11.45" customHeight="1">
      <c r="A1359" s="190"/>
      <c r="B1359" s="193" t="s">
        <v>28</v>
      </c>
      <c r="C1359" s="20">
        <v>26</v>
      </c>
      <c r="D1359" s="20">
        <v>171</v>
      </c>
      <c r="E1359" s="20">
        <v>7</v>
      </c>
      <c r="F1359" s="47">
        <f t="shared" si="1205"/>
        <v>204</v>
      </c>
      <c r="I1359" s="55"/>
      <c r="J1359" s="55"/>
      <c r="K1359" s="55"/>
      <c r="L1359" s="55"/>
      <c r="O1359" s="148"/>
      <c r="P1359" s="148"/>
      <c r="Q1359" s="148"/>
    </row>
    <row r="1360" spans="1:17" s="1" customFormat="1" ht="11.45" customHeight="1">
      <c r="A1360" s="190"/>
      <c r="B1360" s="193"/>
      <c r="C1360" s="25">
        <f>C1359/F1359*100</f>
        <v>12.745098039215685</v>
      </c>
      <c r="D1360" s="25">
        <f>D1359/F1359*100</f>
        <v>83.82352941176471</v>
      </c>
      <c r="E1360" s="26">
        <f>E1359/F1359*100</f>
        <v>3.4313725490196081</v>
      </c>
      <c r="F1360" s="45">
        <f t="shared" si="1205"/>
        <v>100.00000000000001</v>
      </c>
      <c r="I1360" s="55"/>
      <c r="J1360" s="55"/>
      <c r="K1360" s="55"/>
      <c r="L1360" s="55"/>
      <c r="O1360" s="148"/>
      <c r="P1360" s="148"/>
      <c r="Q1360" s="148"/>
    </row>
    <row r="1361" spans="1:18" s="1" customFormat="1" ht="11.45" customHeight="1">
      <c r="A1361" s="190"/>
      <c r="B1361" s="184" t="s">
        <v>29</v>
      </c>
      <c r="C1361" s="20">
        <v>28</v>
      </c>
      <c r="D1361" s="20">
        <v>224</v>
      </c>
      <c r="E1361" s="20">
        <v>10</v>
      </c>
      <c r="F1361" s="47">
        <f t="shared" si="1205"/>
        <v>262</v>
      </c>
      <c r="I1361" s="55"/>
      <c r="J1361" s="55"/>
      <c r="K1361" s="55"/>
      <c r="L1361" s="55"/>
      <c r="O1361" s="148"/>
      <c r="P1361" s="148"/>
      <c r="Q1361" s="148"/>
    </row>
    <row r="1362" spans="1:18" s="1" customFormat="1" ht="11.45" customHeight="1">
      <c r="A1362" s="190"/>
      <c r="B1362" s="185"/>
      <c r="C1362" s="29">
        <f>C1361/F1361*100</f>
        <v>10.687022900763358</v>
      </c>
      <c r="D1362" s="29">
        <f>D1361/F1361*100</f>
        <v>85.496183206106863</v>
      </c>
      <c r="E1362" s="30">
        <f>E1361/F1361*100</f>
        <v>3.8167938931297711</v>
      </c>
      <c r="F1362" s="45">
        <f t="shared" si="1205"/>
        <v>99.999999999999986</v>
      </c>
      <c r="I1362" s="55"/>
      <c r="J1362" s="55"/>
      <c r="K1362" s="55"/>
      <c r="L1362" s="55"/>
      <c r="O1362" s="6"/>
      <c r="P1362" s="6"/>
      <c r="Q1362" s="6"/>
    </row>
    <row r="1363" spans="1:18" s="1" customFormat="1" ht="11.45" customHeight="1">
      <c r="A1363" s="190"/>
      <c r="B1363" s="193" t="s">
        <v>30</v>
      </c>
      <c r="C1363" s="20">
        <v>18</v>
      </c>
      <c r="D1363" s="20">
        <v>102</v>
      </c>
      <c r="E1363" s="20">
        <v>5</v>
      </c>
      <c r="F1363" s="47">
        <f t="shared" si="1205"/>
        <v>125</v>
      </c>
      <c r="O1363" s="147"/>
      <c r="P1363" s="147"/>
      <c r="Q1363" s="147"/>
    </row>
    <row r="1364" spans="1:18" s="1" customFormat="1" ht="11.45" customHeight="1">
      <c r="A1364" s="190"/>
      <c r="B1364" s="193"/>
      <c r="C1364" s="25">
        <f>C1363/F1363*100</f>
        <v>14.399999999999999</v>
      </c>
      <c r="D1364" s="25">
        <f>D1363/F1363*100</f>
        <v>81.599999999999994</v>
      </c>
      <c r="E1364" s="26">
        <f>E1363/F1363*100</f>
        <v>4</v>
      </c>
      <c r="F1364" s="45">
        <f t="shared" si="1205"/>
        <v>100</v>
      </c>
      <c r="O1364" s="147"/>
      <c r="P1364" s="147"/>
      <c r="Q1364" s="147"/>
    </row>
    <row r="1365" spans="1:18" s="1" customFormat="1" ht="11.45" customHeight="1">
      <c r="A1365" s="190"/>
      <c r="B1365" s="184" t="s">
        <v>42</v>
      </c>
      <c r="C1365" s="20">
        <v>5</v>
      </c>
      <c r="D1365" s="20">
        <v>25</v>
      </c>
      <c r="E1365" s="20">
        <v>2</v>
      </c>
      <c r="F1365" s="47">
        <f t="shared" si="1205"/>
        <v>32</v>
      </c>
      <c r="O1365" s="147"/>
      <c r="P1365" s="147"/>
      <c r="Q1365" s="147"/>
    </row>
    <row r="1366" spans="1:18" s="1" customFormat="1" ht="11.45" customHeight="1">
      <c r="A1366" s="190"/>
      <c r="B1366" s="185"/>
      <c r="C1366" s="29">
        <f>C1365/F1365*100</f>
        <v>15.625</v>
      </c>
      <c r="D1366" s="29">
        <f>D1365/F1365*100</f>
        <v>78.125</v>
      </c>
      <c r="E1366" s="30">
        <f>E1365/F1365*100</f>
        <v>6.25</v>
      </c>
      <c r="F1366" s="45">
        <f t="shared" si="1205"/>
        <v>100</v>
      </c>
      <c r="O1366" s="147"/>
      <c r="P1366" s="147"/>
      <c r="Q1366" s="147"/>
    </row>
    <row r="1367" spans="1:18" s="1" customFormat="1" ht="11.45" customHeight="1">
      <c r="A1367" s="190"/>
      <c r="B1367" s="193" t="s">
        <v>24</v>
      </c>
      <c r="C1367" s="20">
        <v>3</v>
      </c>
      <c r="D1367" s="20">
        <v>10</v>
      </c>
      <c r="E1367" s="20">
        <v>2</v>
      </c>
      <c r="F1367" s="47">
        <f t="shared" si="1205"/>
        <v>15</v>
      </c>
      <c r="O1367" s="147"/>
      <c r="P1367" s="147"/>
      <c r="Q1367" s="147"/>
    </row>
    <row r="1368" spans="1:18" s="1" customFormat="1" ht="11.45" customHeight="1" thickBot="1">
      <c r="A1368" s="191"/>
      <c r="B1368" s="194"/>
      <c r="C1368" s="33">
        <f>C1367/F1367*100</f>
        <v>20</v>
      </c>
      <c r="D1368" s="33">
        <f>D1367/F1367*100</f>
        <v>66.666666666666657</v>
      </c>
      <c r="E1368" s="34">
        <f>E1367/F1367*100</f>
        <v>13.333333333333334</v>
      </c>
      <c r="F1368" s="51">
        <f t="shared" si="1205"/>
        <v>99.999999999999986</v>
      </c>
      <c r="O1368" s="147"/>
      <c r="P1368" s="147"/>
      <c r="Q1368" s="147"/>
    </row>
    <row r="1369" spans="1:18" s="1" customFormat="1" ht="4.5" customHeight="1">
      <c r="A1369" s="40"/>
      <c r="B1369" s="41"/>
      <c r="C1369" s="97"/>
      <c r="D1369" s="97"/>
      <c r="E1369" s="97"/>
      <c r="F1369" s="42"/>
      <c r="O1369" s="147"/>
      <c r="P1369" s="147"/>
      <c r="Q1369" s="147"/>
    </row>
    <row r="1370" spans="1:18" s="54" customFormat="1">
      <c r="A1370" s="40"/>
      <c r="B1370" s="234" t="s">
        <v>289</v>
      </c>
      <c r="C1370" s="234"/>
      <c r="D1370" s="234"/>
      <c r="E1370" s="234"/>
      <c r="F1370" s="234"/>
      <c r="G1370" s="234"/>
      <c r="H1370" s="234"/>
      <c r="I1370" s="234"/>
      <c r="J1370" s="234"/>
      <c r="K1370" s="234"/>
      <c r="L1370" s="234"/>
      <c r="M1370" s="166"/>
      <c r="N1370" s="166"/>
      <c r="O1370" s="147"/>
      <c r="P1370" s="147"/>
      <c r="Q1370" s="147"/>
      <c r="R1370" s="166"/>
    </row>
    <row r="1371" spans="1:18" s="54" customFormat="1" ht="11.25" customHeight="1">
      <c r="A1371" s="40"/>
      <c r="B1371" s="234"/>
      <c r="C1371" s="234"/>
      <c r="D1371" s="234"/>
      <c r="E1371" s="234"/>
      <c r="F1371" s="234"/>
      <c r="G1371" s="234"/>
      <c r="H1371" s="234"/>
      <c r="I1371" s="234"/>
      <c r="J1371" s="234"/>
      <c r="K1371" s="234"/>
      <c r="L1371" s="234"/>
      <c r="M1371" s="166"/>
      <c r="N1371" s="166"/>
      <c r="O1371" s="147"/>
      <c r="P1371" s="147"/>
      <c r="Q1371" s="147"/>
      <c r="R1371" s="166"/>
    </row>
    <row r="1372" spans="1:18" s="54" customFormat="1" ht="11.25" customHeight="1">
      <c r="A1372" s="40"/>
      <c r="B1372" s="41"/>
      <c r="C1372" s="53"/>
      <c r="D1372" s="53"/>
      <c r="E1372" s="53"/>
      <c r="F1372" s="53"/>
      <c r="G1372" s="53"/>
      <c r="H1372" s="53"/>
      <c r="I1372" s="53"/>
      <c r="J1372" s="53"/>
      <c r="K1372" s="53"/>
      <c r="L1372" s="53"/>
      <c r="M1372" s="166"/>
      <c r="N1372" s="166"/>
      <c r="O1372" s="147"/>
      <c r="P1372" s="147"/>
      <c r="Q1372" s="147"/>
      <c r="R1372" s="166"/>
    </row>
    <row r="1373" spans="1:18" s="3" customFormat="1" ht="54" customHeight="1" thickBot="1">
      <c r="A1373" s="196" t="s">
        <v>287</v>
      </c>
      <c r="B1373" s="196"/>
      <c r="C1373" s="196"/>
      <c r="D1373" s="196"/>
      <c r="E1373" s="196"/>
      <c r="F1373" s="196"/>
      <c r="G1373" s="196"/>
      <c r="H1373" s="196"/>
      <c r="I1373" s="196"/>
      <c r="J1373" s="196"/>
      <c r="K1373" s="196"/>
      <c r="L1373" s="196"/>
      <c r="M1373" s="1"/>
      <c r="N1373" s="1"/>
      <c r="O1373" s="147"/>
      <c r="P1373" s="147"/>
      <c r="Q1373" s="147"/>
      <c r="R1373" s="1"/>
    </row>
    <row r="1374" spans="1:18" s="6" customFormat="1" ht="60" customHeight="1" thickBot="1">
      <c r="A1374" s="197" t="s">
        <v>33</v>
      </c>
      <c r="B1374" s="198"/>
      <c r="C1374" s="103" t="s">
        <v>128</v>
      </c>
      <c r="D1374" s="103" t="s">
        <v>236</v>
      </c>
      <c r="E1374" s="106" t="s">
        <v>147</v>
      </c>
      <c r="F1374" s="105" t="s">
        <v>148</v>
      </c>
      <c r="G1374" s="163" t="s">
        <v>266</v>
      </c>
      <c r="H1374" s="164"/>
      <c r="I1374" s="164"/>
      <c r="J1374" s="164"/>
      <c r="K1374" s="164"/>
      <c r="L1374" s="164"/>
      <c r="O1374" s="147"/>
      <c r="P1374" s="147"/>
      <c r="Q1374" s="147"/>
    </row>
    <row r="1375" spans="1:18" s="55" customFormat="1" ht="11.25" customHeight="1">
      <c r="A1375" s="199" t="s">
        <v>22</v>
      </c>
      <c r="B1375" s="200"/>
      <c r="C1375" s="7">
        <v>531</v>
      </c>
      <c r="D1375" s="7">
        <v>610</v>
      </c>
      <c r="E1375" s="61">
        <v>234</v>
      </c>
      <c r="F1375" s="44">
        <f t="shared" ref="F1375:F1376" si="1208">SUM(C1375:E1375)</f>
        <v>1375</v>
      </c>
      <c r="O1375" s="147"/>
      <c r="P1375" s="147"/>
      <c r="Q1375" s="147"/>
    </row>
    <row r="1376" spans="1:18" s="55" customFormat="1" ht="11.25" customHeight="1" thickBot="1">
      <c r="A1376" s="201"/>
      <c r="B1376" s="202"/>
      <c r="C1376" s="56">
        <f>C1375/F1375*100</f>
        <v>38.618181818181817</v>
      </c>
      <c r="D1376" s="56">
        <f>D1375/F1375*100</f>
        <v>44.363636363636367</v>
      </c>
      <c r="E1376" s="59">
        <f>E1375/F1375*100</f>
        <v>17.018181818181819</v>
      </c>
      <c r="F1376" s="51">
        <f t="shared" si="1208"/>
        <v>100</v>
      </c>
      <c r="O1376" s="147"/>
      <c r="P1376" s="147"/>
      <c r="Q1376" s="147"/>
    </row>
    <row r="1377" spans="1:17" s="55" customFormat="1" ht="11.45" customHeight="1">
      <c r="A1377" s="189" t="s">
        <v>48</v>
      </c>
      <c r="B1377" s="192" t="s">
        <v>19</v>
      </c>
      <c r="C1377" s="20">
        <v>379</v>
      </c>
      <c r="D1377" s="20">
        <v>394</v>
      </c>
      <c r="E1377" s="20">
        <v>150</v>
      </c>
      <c r="F1377" s="44">
        <f t="shared" ref="F1377" si="1209">SUM(C1377:E1377)</f>
        <v>923</v>
      </c>
      <c r="O1377" s="147"/>
      <c r="P1377" s="147"/>
      <c r="Q1377" s="147"/>
    </row>
    <row r="1378" spans="1:17" s="55" customFormat="1" ht="11.45" customHeight="1">
      <c r="A1378" s="190"/>
      <c r="B1378" s="185"/>
      <c r="C1378" s="29">
        <f>C1377/F1377*100</f>
        <v>41.061755146262193</v>
      </c>
      <c r="D1378" s="29">
        <f>D1377/F1377*100</f>
        <v>42.686890574214523</v>
      </c>
      <c r="E1378" s="30">
        <f>E1377/F1377*100</f>
        <v>16.251354279523294</v>
      </c>
      <c r="F1378" s="45">
        <f t="shared" ref="F1378" si="1210">SUM(C1378:E1378)</f>
        <v>100.00000000000001</v>
      </c>
      <c r="O1378" s="147"/>
      <c r="P1378" s="147"/>
      <c r="Q1378" s="147"/>
    </row>
    <row r="1379" spans="1:17" s="55" customFormat="1" ht="11.45" customHeight="1">
      <c r="A1379" s="190"/>
      <c r="B1379" s="193" t="s">
        <v>20</v>
      </c>
      <c r="C1379" s="20">
        <v>99</v>
      </c>
      <c r="D1379" s="20">
        <v>143</v>
      </c>
      <c r="E1379" s="20">
        <v>50</v>
      </c>
      <c r="F1379" s="47">
        <f t="shared" ref="F1379" si="1211">SUM(C1379:E1379)</f>
        <v>292</v>
      </c>
      <c r="O1379" s="147"/>
      <c r="P1379" s="147"/>
      <c r="Q1379" s="147"/>
    </row>
    <row r="1380" spans="1:17" s="55" customFormat="1" ht="11.45" customHeight="1">
      <c r="A1380" s="190"/>
      <c r="B1380" s="193"/>
      <c r="C1380" s="25">
        <f>C1379/F1379*100</f>
        <v>33.904109589041099</v>
      </c>
      <c r="D1380" s="25">
        <f>D1379/F1379*100</f>
        <v>48.972602739726028</v>
      </c>
      <c r="E1380" s="26">
        <f>E1379/F1379*100</f>
        <v>17.123287671232877</v>
      </c>
      <c r="F1380" s="45">
        <f t="shared" ref="F1380" si="1212">SUM(C1380:E1380)</f>
        <v>100</v>
      </c>
      <c r="O1380" s="147"/>
      <c r="P1380" s="147"/>
      <c r="Q1380" s="147"/>
    </row>
    <row r="1381" spans="1:17" s="55" customFormat="1" ht="11.45" customHeight="1">
      <c r="A1381" s="190"/>
      <c r="B1381" s="184" t="s">
        <v>49</v>
      </c>
      <c r="C1381" s="20">
        <v>39</v>
      </c>
      <c r="D1381" s="20">
        <v>48</v>
      </c>
      <c r="E1381" s="20">
        <v>19</v>
      </c>
      <c r="F1381" s="47">
        <f t="shared" ref="F1381" si="1213">SUM(C1381:E1381)</f>
        <v>106</v>
      </c>
      <c r="O1381" s="147"/>
      <c r="P1381" s="147"/>
      <c r="Q1381" s="147"/>
    </row>
    <row r="1382" spans="1:17" s="55" customFormat="1" ht="11.45" customHeight="1">
      <c r="A1382" s="190"/>
      <c r="B1382" s="185"/>
      <c r="C1382" s="29">
        <f>C1381/F1381*100</f>
        <v>36.79245283018868</v>
      </c>
      <c r="D1382" s="29">
        <f>D1381/F1381*100</f>
        <v>45.283018867924532</v>
      </c>
      <c r="E1382" s="30">
        <f>E1381/F1381*100</f>
        <v>17.924528301886792</v>
      </c>
      <c r="F1382" s="45">
        <f t="shared" ref="F1382" si="1214">SUM(C1382:E1382)</f>
        <v>100</v>
      </c>
      <c r="O1382" s="147"/>
      <c r="P1382" s="147"/>
      <c r="Q1382" s="147"/>
    </row>
    <row r="1383" spans="1:17" s="55" customFormat="1" ht="11.45" customHeight="1">
      <c r="A1383" s="190"/>
      <c r="B1383" s="193" t="s">
        <v>50</v>
      </c>
      <c r="C1383" s="20">
        <v>14</v>
      </c>
      <c r="D1383" s="20">
        <v>25</v>
      </c>
      <c r="E1383" s="20">
        <v>15</v>
      </c>
      <c r="F1383" s="47">
        <f t="shared" ref="F1383" si="1215">SUM(C1383:E1383)</f>
        <v>54</v>
      </c>
      <c r="O1383" s="147"/>
      <c r="P1383" s="147"/>
      <c r="Q1383" s="147"/>
    </row>
    <row r="1384" spans="1:17" s="55" customFormat="1" ht="11.45" customHeight="1" thickBot="1">
      <c r="A1384" s="190"/>
      <c r="B1384" s="193"/>
      <c r="C1384" s="50">
        <f>C1383/F1383*100</f>
        <v>25.925925925925924</v>
      </c>
      <c r="D1384" s="50">
        <f>D1383/F1383*100</f>
        <v>46.296296296296298</v>
      </c>
      <c r="E1384" s="64">
        <f>E1383/F1383*100</f>
        <v>27.777777777777779</v>
      </c>
      <c r="F1384" s="51">
        <f t="shared" ref="F1384" si="1216">SUM(C1384:E1384)</f>
        <v>100</v>
      </c>
      <c r="O1384" s="147"/>
      <c r="P1384" s="147"/>
      <c r="Q1384" s="147"/>
    </row>
    <row r="1385" spans="1:17" s="55" customFormat="1" ht="11.45" customHeight="1">
      <c r="A1385" s="189" t="s">
        <v>51</v>
      </c>
      <c r="B1385" s="192" t="s">
        <v>1</v>
      </c>
      <c r="C1385" s="20">
        <v>207</v>
      </c>
      <c r="D1385" s="20">
        <v>330</v>
      </c>
      <c r="E1385" s="20">
        <v>100</v>
      </c>
      <c r="F1385" s="44">
        <f t="shared" ref="F1385" si="1217">SUM(C1385:E1385)</f>
        <v>637</v>
      </c>
      <c r="O1385" s="147"/>
      <c r="P1385" s="147"/>
      <c r="Q1385" s="147"/>
    </row>
    <row r="1386" spans="1:17" s="55" customFormat="1" ht="11.45" customHeight="1">
      <c r="A1386" s="190"/>
      <c r="B1386" s="193"/>
      <c r="C1386" s="25">
        <f>C1385/F1385*100</f>
        <v>32.49607535321821</v>
      </c>
      <c r="D1386" s="25">
        <f>D1385/F1385*100</f>
        <v>51.80533751962323</v>
      </c>
      <c r="E1386" s="26">
        <f>E1385/F1385*100</f>
        <v>15.698587127158556</v>
      </c>
      <c r="F1386" s="45">
        <f t="shared" ref="F1386" si="1218">SUM(C1386:E1386)</f>
        <v>100</v>
      </c>
      <c r="O1386" s="147"/>
      <c r="P1386" s="147"/>
      <c r="Q1386" s="147"/>
    </row>
    <row r="1387" spans="1:17" s="55" customFormat="1" ht="11.45" customHeight="1">
      <c r="A1387" s="190"/>
      <c r="B1387" s="184" t="s">
        <v>2</v>
      </c>
      <c r="C1387" s="20">
        <v>324</v>
      </c>
      <c r="D1387" s="20">
        <v>279</v>
      </c>
      <c r="E1387" s="20">
        <v>134</v>
      </c>
      <c r="F1387" s="47">
        <f t="shared" ref="F1387" si="1219">SUM(C1387:E1387)</f>
        <v>737</v>
      </c>
      <c r="O1387" s="147"/>
      <c r="P1387" s="147"/>
      <c r="Q1387" s="147"/>
    </row>
    <row r="1388" spans="1:17" s="55" customFormat="1" ht="11.45" customHeight="1">
      <c r="A1388" s="190"/>
      <c r="B1388" s="185"/>
      <c r="C1388" s="29">
        <f>C1387/F1387*100</f>
        <v>43.962008141112619</v>
      </c>
      <c r="D1388" s="29">
        <f>D1387/F1387*100</f>
        <v>37.856173677069201</v>
      </c>
      <c r="E1388" s="30">
        <f>E1387/F1387*100</f>
        <v>18.181818181818183</v>
      </c>
      <c r="F1388" s="45">
        <f t="shared" ref="F1388" si="1220">SUM(C1388:E1388)</f>
        <v>100</v>
      </c>
      <c r="O1388" s="147"/>
      <c r="P1388" s="147"/>
      <c r="Q1388" s="147"/>
    </row>
    <row r="1389" spans="1:17" s="55" customFormat="1" ht="11.45" customHeight="1">
      <c r="A1389" s="190"/>
      <c r="B1389" s="193" t="s">
        <v>5</v>
      </c>
      <c r="C1389" s="20">
        <v>0</v>
      </c>
      <c r="D1389" s="20">
        <v>1</v>
      </c>
      <c r="E1389" s="20">
        <v>0</v>
      </c>
      <c r="F1389" s="47">
        <f t="shared" ref="F1389" si="1221">SUM(C1389:E1389)</f>
        <v>1</v>
      </c>
      <c r="O1389" s="147"/>
      <c r="P1389" s="147"/>
      <c r="Q1389" s="147"/>
    </row>
    <row r="1390" spans="1:17" s="55" customFormat="1" ht="11.45" customHeight="1" thickBot="1">
      <c r="A1390" s="191"/>
      <c r="B1390" s="194"/>
      <c r="C1390" s="33">
        <f>C1389/F1389*100</f>
        <v>0</v>
      </c>
      <c r="D1390" s="33">
        <f>D1389/F1389*100</f>
        <v>100</v>
      </c>
      <c r="E1390" s="34">
        <f>E1389/F1389*100</f>
        <v>0</v>
      </c>
      <c r="F1390" s="51">
        <f t="shared" ref="F1390" si="1222">SUM(C1390:E1390)</f>
        <v>100</v>
      </c>
      <c r="H1390" s="68"/>
      <c r="O1390" s="147"/>
      <c r="P1390" s="147"/>
      <c r="Q1390" s="147"/>
    </row>
    <row r="1391" spans="1:17" s="55" customFormat="1" ht="11.45" customHeight="1">
      <c r="A1391" s="189" t="s">
        <v>52</v>
      </c>
      <c r="B1391" s="192" t="s">
        <v>6</v>
      </c>
      <c r="C1391" s="20">
        <v>24</v>
      </c>
      <c r="D1391" s="20">
        <v>21</v>
      </c>
      <c r="E1391" s="20">
        <v>19</v>
      </c>
      <c r="F1391" s="44">
        <f t="shared" ref="F1391" si="1223">SUM(C1391:E1391)</f>
        <v>64</v>
      </c>
      <c r="H1391" s="68"/>
      <c r="O1391" s="147"/>
      <c r="P1391" s="147"/>
      <c r="Q1391" s="147"/>
    </row>
    <row r="1392" spans="1:17" s="55" customFormat="1" ht="11.45" customHeight="1">
      <c r="A1392" s="190"/>
      <c r="B1392" s="185"/>
      <c r="C1392" s="29">
        <f>C1391/F1391*100</f>
        <v>37.5</v>
      </c>
      <c r="D1392" s="29">
        <f>D1391/F1391*100</f>
        <v>32.8125</v>
      </c>
      <c r="E1392" s="30">
        <f>E1391/F1391*100</f>
        <v>29.6875</v>
      </c>
      <c r="F1392" s="45">
        <f t="shared" ref="F1392" si="1224">SUM(C1392:E1392)</f>
        <v>100</v>
      </c>
      <c r="O1392" s="147"/>
      <c r="P1392" s="147"/>
      <c r="Q1392" s="147"/>
    </row>
    <row r="1393" spans="1:17" s="55" customFormat="1" ht="11.45" customHeight="1">
      <c r="A1393" s="190"/>
      <c r="B1393" s="193" t="s">
        <v>7</v>
      </c>
      <c r="C1393" s="20">
        <v>68</v>
      </c>
      <c r="D1393" s="20">
        <v>77</v>
      </c>
      <c r="E1393" s="20">
        <v>40</v>
      </c>
      <c r="F1393" s="47">
        <f t="shared" ref="F1393" si="1225">SUM(C1393:E1393)</f>
        <v>185</v>
      </c>
      <c r="I1393" s="68"/>
      <c r="J1393" s="68"/>
      <c r="K1393" s="68"/>
      <c r="O1393" s="147"/>
      <c r="P1393" s="147"/>
      <c r="Q1393" s="147"/>
    </row>
    <row r="1394" spans="1:17" s="55" customFormat="1" ht="11.45" customHeight="1">
      <c r="A1394" s="190"/>
      <c r="B1394" s="193"/>
      <c r="C1394" s="25">
        <f>C1393/F1393*100</f>
        <v>36.756756756756758</v>
      </c>
      <c r="D1394" s="25">
        <f>D1393/F1393*100</f>
        <v>41.621621621621621</v>
      </c>
      <c r="E1394" s="26">
        <f>E1393/F1393*100</f>
        <v>21.621621621621621</v>
      </c>
      <c r="F1394" s="45">
        <f t="shared" ref="F1394" si="1226">SUM(C1394:E1394)</f>
        <v>100</v>
      </c>
      <c r="I1394" s="68"/>
      <c r="J1394" s="68"/>
      <c r="K1394" s="68"/>
      <c r="O1394" s="147"/>
      <c r="P1394" s="147"/>
      <c r="Q1394" s="147"/>
    </row>
    <row r="1395" spans="1:17" s="55" customFormat="1" ht="11.45" customHeight="1">
      <c r="A1395" s="190"/>
      <c r="B1395" s="184" t="s">
        <v>8</v>
      </c>
      <c r="C1395" s="20">
        <v>108</v>
      </c>
      <c r="D1395" s="20">
        <v>105</v>
      </c>
      <c r="E1395" s="20">
        <v>34</v>
      </c>
      <c r="F1395" s="47">
        <f t="shared" ref="F1395" si="1227">SUM(C1395:E1395)</f>
        <v>247</v>
      </c>
      <c r="O1395" s="147"/>
      <c r="P1395" s="147"/>
      <c r="Q1395" s="147"/>
    </row>
    <row r="1396" spans="1:17" s="55" customFormat="1" ht="11.45" customHeight="1">
      <c r="A1396" s="190"/>
      <c r="B1396" s="185"/>
      <c r="C1396" s="29">
        <f>C1395/F1395*100</f>
        <v>43.724696356275302</v>
      </c>
      <c r="D1396" s="29">
        <f>D1395/F1395*100</f>
        <v>42.51012145748988</v>
      </c>
      <c r="E1396" s="30">
        <f>E1395/F1395*100</f>
        <v>13.765182186234817</v>
      </c>
      <c r="F1396" s="45">
        <f t="shared" ref="F1396" si="1228">SUM(C1396:E1396)</f>
        <v>100</v>
      </c>
      <c r="O1396" s="147"/>
      <c r="P1396" s="147"/>
      <c r="Q1396" s="147"/>
    </row>
    <row r="1397" spans="1:17" s="55" customFormat="1" ht="11.45" customHeight="1">
      <c r="A1397" s="190"/>
      <c r="B1397" s="193" t="s">
        <v>9</v>
      </c>
      <c r="C1397" s="20">
        <v>130</v>
      </c>
      <c r="D1397" s="20">
        <v>132</v>
      </c>
      <c r="E1397" s="20">
        <v>53</v>
      </c>
      <c r="F1397" s="47">
        <f t="shared" ref="F1397" si="1229">SUM(C1397:E1397)</f>
        <v>315</v>
      </c>
      <c r="O1397" s="147"/>
      <c r="P1397" s="147"/>
      <c r="Q1397" s="147"/>
    </row>
    <row r="1398" spans="1:17" s="55" customFormat="1" ht="11.45" customHeight="1">
      <c r="A1398" s="190"/>
      <c r="B1398" s="193"/>
      <c r="C1398" s="25">
        <f>C1397/F1397*100</f>
        <v>41.269841269841265</v>
      </c>
      <c r="D1398" s="25">
        <f>D1397/F1397*100</f>
        <v>41.904761904761905</v>
      </c>
      <c r="E1398" s="26">
        <f>E1397/F1397*100</f>
        <v>16.825396825396826</v>
      </c>
      <c r="F1398" s="45">
        <f t="shared" ref="F1398" si="1230">SUM(C1398:E1398)</f>
        <v>99.999999999999986</v>
      </c>
      <c r="O1398" s="147"/>
      <c r="P1398" s="147"/>
      <c r="Q1398" s="147"/>
    </row>
    <row r="1399" spans="1:17" s="55" customFormat="1" ht="11.45" customHeight="1">
      <c r="A1399" s="190"/>
      <c r="B1399" s="184" t="s">
        <v>10</v>
      </c>
      <c r="C1399" s="20">
        <v>137</v>
      </c>
      <c r="D1399" s="20">
        <v>177</v>
      </c>
      <c r="E1399" s="20">
        <v>53</v>
      </c>
      <c r="F1399" s="47">
        <f t="shared" ref="F1399" si="1231">SUM(C1399:E1399)</f>
        <v>367</v>
      </c>
      <c r="O1399" s="147"/>
      <c r="P1399" s="147"/>
      <c r="Q1399" s="147"/>
    </row>
    <row r="1400" spans="1:17" s="55" customFormat="1" ht="11.45" customHeight="1">
      <c r="A1400" s="190"/>
      <c r="B1400" s="185"/>
      <c r="C1400" s="29">
        <f>C1399/F1399*100</f>
        <v>37.329700272479563</v>
      </c>
      <c r="D1400" s="29">
        <f>D1399/F1399*100</f>
        <v>48.228882833787466</v>
      </c>
      <c r="E1400" s="30">
        <f>E1399/F1399*100</f>
        <v>14.441416893732969</v>
      </c>
      <c r="F1400" s="45">
        <f t="shared" ref="F1400" si="1232">SUM(C1400:E1400)</f>
        <v>100</v>
      </c>
      <c r="O1400" s="147"/>
      <c r="P1400" s="147"/>
      <c r="Q1400" s="147"/>
    </row>
    <row r="1401" spans="1:17" s="55" customFormat="1" ht="11.45" customHeight="1">
      <c r="A1401" s="190"/>
      <c r="B1401" s="184" t="s">
        <v>265</v>
      </c>
      <c r="C1401" s="20">
        <v>64</v>
      </c>
      <c r="D1401" s="20">
        <v>98</v>
      </c>
      <c r="E1401" s="20">
        <v>35</v>
      </c>
      <c r="F1401" s="47">
        <f t="shared" ref="F1401:F1403" si="1233">SUM(C1401:E1401)</f>
        <v>197</v>
      </c>
      <c r="O1401" s="147"/>
      <c r="P1401" s="147"/>
      <c r="Q1401" s="147"/>
    </row>
    <row r="1402" spans="1:17" s="55" customFormat="1" ht="11.45" customHeight="1">
      <c r="A1402" s="190"/>
      <c r="B1402" s="185"/>
      <c r="C1402" s="29">
        <f>IFERROR(C1401/F1401*100,"-")</f>
        <v>32.487309644670049</v>
      </c>
      <c r="D1402" s="29">
        <f>IFERROR(D1401/F1401*100,"-")</f>
        <v>49.746192893401016</v>
      </c>
      <c r="E1402" s="30">
        <f>IFERROR(E1401/F1401*100,"-")</f>
        <v>17.766497461928935</v>
      </c>
      <c r="F1402" s="45">
        <f t="shared" si="1233"/>
        <v>100</v>
      </c>
      <c r="O1402" s="147"/>
      <c r="P1402" s="147"/>
      <c r="Q1402" s="147"/>
    </row>
    <row r="1403" spans="1:17" s="55" customFormat="1" ht="11.45" customHeight="1">
      <c r="A1403" s="190"/>
      <c r="B1403" s="193" t="s">
        <v>264</v>
      </c>
      <c r="C1403" s="162">
        <v>0</v>
      </c>
      <c r="D1403" s="162">
        <v>0</v>
      </c>
      <c r="E1403" s="162">
        <v>0</v>
      </c>
      <c r="F1403" s="118">
        <f t="shared" si="1233"/>
        <v>0</v>
      </c>
      <c r="O1403" s="147"/>
      <c r="P1403" s="147"/>
      <c r="Q1403" s="147"/>
    </row>
    <row r="1404" spans="1:17" s="55" customFormat="1" ht="11.45" customHeight="1">
      <c r="A1404" s="190"/>
      <c r="B1404" s="193"/>
      <c r="C1404" s="29" t="str">
        <f>IFERROR(C1403/F1403*100,"-")</f>
        <v>-</v>
      </c>
      <c r="D1404" s="29" t="str">
        <f>IFERROR(D1403/F1403*100,"-")</f>
        <v>-</v>
      </c>
      <c r="E1404" s="30" t="str">
        <f>IFERROR(E1403/F1403*100,"-")</f>
        <v>-</v>
      </c>
      <c r="F1404" s="45">
        <f>SUM(C1404:E1404)</f>
        <v>0</v>
      </c>
      <c r="O1404" s="147"/>
      <c r="P1404" s="147"/>
      <c r="Q1404" s="147"/>
    </row>
    <row r="1405" spans="1:17" s="55" customFormat="1" ht="11.45" customHeight="1">
      <c r="A1405" s="190"/>
      <c r="B1405" s="184" t="s">
        <v>12</v>
      </c>
      <c r="C1405" s="20">
        <v>0</v>
      </c>
      <c r="D1405" s="20">
        <v>0</v>
      </c>
      <c r="E1405" s="20">
        <v>0</v>
      </c>
      <c r="F1405" s="47">
        <f t="shared" ref="F1405" si="1234">SUM(C1405:E1405)</f>
        <v>0</v>
      </c>
      <c r="O1405" s="147"/>
      <c r="P1405" s="147"/>
      <c r="Q1405" s="147"/>
    </row>
    <row r="1406" spans="1:17" s="55" customFormat="1" ht="11.45" customHeight="1">
      <c r="A1406" s="190"/>
      <c r="B1406" s="185"/>
      <c r="C1406" s="29" t="str">
        <f>IFERROR(C1405/F1405*100,"-")</f>
        <v>-</v>
      </c>
      <c r="D1406" s="29" t="str">
        <f>IFERROR(D1405/F1405*100,"-")</f>
        <v>-</v>
      </c>
      <c r="E1406" s="30" t="str">
        <f>IFERROR(E1405/F1405*100,"-")</f>
        <v>-</v>
      </c>
      <c r="F1406" s="45">
        <f t="shared" ref="F1406" si="1235">SUM(C1406:E1406)</f>
        <v>0</v>
      </c>
      <c r="O1406" s="147"/>
      <c r="P1406" s="147"/>
      <c r="Q1406" s="147"/>
    </row>
    <row r="1407" spans="1:17" s="55" customFormat="1" ht="11.45" customHeight="1">
      <c r="A1407" s="190"/>
      <c r="B1407" s="193" t="s">
        <v>24</v>
      </c>
      <c r="C1407" s="161">
        <v>0</v>
      </c>
      <c r="D1407" s="161">
        <v>0</v>
      </c>
      <c r="E1407" s="161">
        <v>0</v>
      </c>
      <c r="F1407" s="47">
        <f t="shared" ref="F1407" si="1236">SUM(C1407:E1407)</f>
        <v>0</v>
      </c>
      <c r="O1407" s="147"/>
      <c r="P1407" s="147"/>
      <c r="Q1407" s="147"/>
    </row>
    <row r="1408" spans="1:17" s="55" customFormat="1" ht="11.45" customHeight="1" thickBot="1">
      <c r="A1408" s="191"/>
      <c r="B1408" s="194"/>
      <c r="C1408" s="33" t="str">
        <f t="shared" ref="C1408" si="1237">IFERROR(C1407/F1407*100,"-")</f>
        <v>-</v>
      </c>
      <c r="D1408" s="33" t="str">
        <f t="shared" ref="D1408" si="1238">IFERROR(D1407/G1407*100,"-")</f>
        <v>-</v>
      </c>
      <c r="E1408" s="34" t="str">
        <f t="shared" ref="E1408" si="1239">IFERROR(E1407/H1407*100,"-")</f>
        <v>-</v>
      </c>
      <c r="F1408" s="51">
        <f t="shared" ref="F1408" si="1240">SUM(C1408:E1408)</f>
        <v>0</v>
      </c>
      <c r="O1408" s="147"/>
      <c r="P1408" s="147"/>
      <c r="Q1408" s="147"/>
    </row>
    <row r="1409" spans="1:17" s="55" customFormat="1" ht="11.45" customHeight="1" thickBot="1">
      <c r="A1409" s="211" t="s">
        <v>53</v>
      </c>
      <c r="B1409" s="192" t="s">
        <v>23</v>
      </c>
      <c r="C1409" s="20">
        <v>26</v>
      </c>
      <c r="D1409" s="20">
        <v>62</v>
      </c>
      <c r="E1409" s="20">
        <v>24</v>
      </c>
      <c r="F1409" s="44">
        <f t="shared" ref="F1409" si="1241">SUM(C1409:E1409)</f>
        <v>112</v>
      </c>
      <c r="O1409" s="148"/>
      <c r="P1409" s="148"/>
      <c r="Q1409" s="148"/>
    </row>
    <row r="1410" spans="1:17" s="55" customFormat="1" ht="11.45" customHeight="1" thickTop="1" thickBot="1">
      <c r="A1410" s="212"/>
      <c r="B1410" s="185"/>
      <c r="C1410" s="29">
        <f>C1409/F1409*100</f>
        <v>23.214285714285715</v>
      </c>
      <c r="D1410" s="29">
        <f>D1409/F1409*100</f>
        <v>55.357142857142861</v>
      </c>
      <c r="E1410" s="30">
        <f>E1409/F1409*100</f>
        <v>21.428571428571427</v>
      </c>
      <c r="F1410" s="45">
        <f t="shared" ref="F1410" si="1242">SUM(C1410:E1410)</f>
        <v>100.00000000000001</v>
      </c>
      <c r="O1410" s="148"/>
      <c r="P1410" s="148"/>
      <c r="Q1410" s="148"/>
    </row>
    <row r="1411" spans="1:17" s="55" customFormat="1" ht="11.45" customHeight="1" thickTop="1" thickBot="1">
      <c r="A1411" s="212"/>
      <c r="B1411" s="193" t="s">
        <v>3</v>
      </c>
      <c r="C1411" s="20">
        <v>25</v>
      </c>
      <c r="D1411" s="20">
        <v>42</v>
      </c>
      <c r="E1411" s="20">
        <v>15</v>
      </c>
      <c r="F1411" s="47">
        <f t="shared" ref="F1411" si="1243">SUM(C1411:E1411)</f>
        <v>82</v>
      </c>
      <c r="O1411" s="148"/>
      <c r="P1411" s="148"/>
      <c r="Q1411" s="148"/>
    </row>
    <row r="1412" spans="1:17" s="55" customFormat="1" ht="11.45" customHeight="1" thickTop="1" thickBot="1">
      <c r="A1412" s="212"/>
      <c r="B1412" s="193"/>
      <c r="C1412" s="25">
        <f>C1411/F1411*100</f>
        <v>30.487804878048781</v>
      </c>
      <c r="D1412" s="25">
        <f>D1411/F1411*100</f>
        <v>51.219512195121951</v>
      </c>
      <c r="E1412" s="26">
        <f>E1411/F1411*100</f>
        <v>18.292682926829269</v>
      </c>
      <c r="F1412" s="45">
        <f t="shared" ref="F1412" si="1244">SUM(C1412:E1412)</f>
        <v>100</v>
      </c>
      <c r="O1412" s="148"/>
      <c r="P1412" s="148"/>
      <c r="Q1412" s="148"/>
    </row>
    <row r="1413" spans="1:17" s="55" customFormat="1" ht="11.45" customHeight="1" thickTop="1" thickBot="1">
      <c r="A1413" s="212"/>
      <c r="B1413" s="184" t="s">
        <v>13</v>
      </c>
      <c r="C1413" s="20">
        <v>353</v>
      </c>
      <c r="D1413" s="20">
        <v>370</v>
      </c>
      <c r="E1413" s="20">
        <v>128</v>
      </c>
      <c r="F1413" s="47">
        <f t="shared" ref="F1413" si="1245">SUM(C1413:E1413)</f>
        <v>851</v>
      </c>
      <c r="O1413" s="148"/>
      <c r="P1413" s="148"/>
      <c r="Q1413" s="148"/>
    </row>
    <row r="1414" spans="1:17" s="55" customFormat="1" ht="11.45" customHeight="1" thickTop="1" thickBot="1">
      <c r="A1414" s="212"/>
      <c r="B1414" s="185"/>
      <c r="C1414" s="29">
        <f>C1413/F1413*100</f>
        <v>41.480611045828439</v>
      </c>
      <c r="D1414" s="29">
        <f>D1413/F1413*100</f>
        <v>43.478260869565219</v>
      </c>
      <c r="E1414" s="30">
        <f>E1413/F1413*100</f>
        <v>15.041128084606346</v>
      </c>
      <c r="F1414" s="45">
        <f t="shared" ref="F1414" si="1246">SUM(C1414:E1414)</f>
        <v>100</v>
      </c>
      <c r="O1414" s="148"/>
      <c r="P1414" s="148"/>
      <c r="Q1414" s="148"/>
    </row>
    <row r="1415" spans="1:17" s="55" customFormat="1" ht="11.45" customHeight="1" thickTop="1" thickBot="1">
      <c r="A1415" s="212"/>
      <c r="B1415" s="193" t="s">
        <v>14</v>
      </c>
      <c r="C1415" s="20">
        <v>36</v>
      </c>
      <c r="D1415" s="20">
        <v>42</v>
      </c>
      <c r="E1415" s="20">
        <v>11</v>
      </c>
      <c r="F1415" s="47">
        <f t="shared" ref="F1415" si="1247">SUM(C1415:E1415)</f>
        <v>89</v>
      </c>
      <c r="O1415" s="148"/>
      <c r="P1415" s="148"/>
      <c r="Q1415" s="148"/>
    </row>
    <row r="1416" spans="1:17" s="55" customFormat="1" ht="11.45" customHeight="1" thickTop="1" thickBot="1">
      <c r="A1416" s="212"/>
      <c r="B1416" s="193"/>
      <c r="C1416" s="25">
        <f>C1415/F1415*100</f>
        <v>40.449438202247187</v>
      </c>
      <c r="D1416" s="25">
        <f>D1415/F1415*100</f>
        <v>47.191011235955052</v>
      </c>
      <c r="E1416" s="26">
        <f>E1415/F1415*100</f>
        <v>12.359550561797752</v>
      </c>
      <c r="F1416" s="45">
        <f t="shared" ref="F1416" si="1248">SUM(C1416:E1416)</f>
        <v>99.999999999999986</v>
      </c>
      <c r="O1416" s="148"/>
      <c r="P1416" s="148"/>
      <c r="Q1416" s="148"/>
    </row>
    <row r="1417" spans="1:17" s="55" customFormat="1" ht="11.45" customHeight="1" thickTop="1" thickBot="1">
      <c r="A1417" s="212"/>
      <c r="B1417" s="184" t="s">
        <v>25</v>
      </c>
      <c r="C1417" s="20">
        <v>42</v>
      </c>
      <c r="D1417" s="20">
        <v>27</v>
      </c>
      <c r="E1417" s="20">
        <v>24</v>
      </c>
      <c r="F1417" s="47">
        <f t="shared" ref="F1417" si="1249">SUM(C1417:E1417)</f>
        <v>93</v>
      </c>
      <c r="O1417" s="148"/>
      <c r="P1417" s="148"/>
      <c r="Q1417" s="148"/>
    </row>
    <row r="1418" spans="1:17" s="55" customFormat="1" ht="11.45" customHeight="1" thickTop="1" thickBot="1">
      <c r="A1418" s="212"/>
      <c r="B1418" s="185"/>
      <c r="C1418" s="29">
        <f>C1417/F1417*100</f>
        <v>45.161290322580641</v>
      </c>
      <c r="D1418" s="29">
        <f>D1417/F1417*100</f>
        <v>29.032258064516132</v>
      </c>
      <c r="E1418" s="30">
        <f>E1417/F1417*100</f>
        <v>25.806451612903224</v>
      </c>
      <c r="F1418" s="45">
        <f t="shared" ref="F1418" si="1250">SUM(C1418:E1418)</f>
        <v>100</v>
      </c>
      <c r="O1418" s="148"/>
      <c r="P1418" s="148"/>
      <c r="Q1418" s="148"/>
    </row>
    <row r="1419" spans="1:17" s="1" customFormat="1" ht="11.45" customHeight="1" thickTop="1" thickBot="1">
      <c r="A1419" s="212"/>
      <c r="B1419" s="193" t="s">
        <v>26</v>
      </c>
      <c r="C1419" s="20">
        <v>26</v>
      </c>
      <c r="D1419" s="20">
        <v>50</v>
      </c>
      <c r="E1419" s="20">
        <v>18</v>
      </c>
      <c r="F1419" s="47">
        <f t="shared" ref="F1419" si="1251">SUM(C1419:E1419)</f>
        <v>94</v>
      </c>
      <c r="O1419" s="148"/>
      <c r="P1419" s="148"/>
      <c r="Q1419" s="148"/>
    </row>
    <row r="1420" spans="1:17" s="1" customFormat="1" ht="11.45" customHeight="1" thickTop="1" thickBot="1">
      <c r="A1420" s="212"/>
      <c r="B1420" s="193"/>
      <c r="C1420" s="25">
        <f>C1419/F1419*100</f>
        <v>27.659574468085108</v>
      </c>
      <c r="D1420" s="25">
        <f>D1419/F1419*100</f>
        <v>53.191489361702125</v>
      </c>
      <c r="E1420" s="26">
        <f>E1419/F1419*100</f>
        <v>19.148936170212767</v>
      </c>
      <c r="F1420" s="45">
        <f t="shared" ref="F1420" si="1252">SUM(C1420:E1420)</f>
        <v>100</v>
      </c>
      <c r="O1420" s="148"/>
      <c r="P1420" s="148"/>
      <c r="Q1420" s="148"/>
    </row>
    <row r="1421" spans="1:17" s="1" customFormat="1" ht="11.45" customHeight="1" thickTop="1" thickBot="1">
      <c r="A1421" s="212"/>
      <c r="B1421" s="184" t="s">
        <v>0</v>
      </c>
      <c r="C1421" s="20">
        <v>19</v>
      </c>
      <c r="D1421" s="20">
        <v>15</v>
      </c>
      <c r="E1421" s="20">
        <v>8</v>
      </c>
      <c r="F1421" s="47">
        <f t="shared" ref="F1421" si="1253">SUM(C1421:E1421)</f>
        <v>42</v>
      </c>
      <c r="O1421" s="148"/>
      <c r="P1421" s="148"/>
      <c r="Q1421" s="148"/>
    </row>
    <row r="1422" spans="1:17" s="1" customFormat="1" ht="11.45" customHeight="1" thickTop="1" thickBot="1">
      <c r="A1422" s="212"/>
      <c r="B1422" s="185"/>
      <c r="C1422" s="29">
        <f>C1421/F1421*100</f>
        <v>45.238095238095241</v>
      </c>
      <c r="D1422" s="29">
        <f>D1421/F1421*100</f>
        <v>35.714285714285715</v>
      </c>
      <c r="E1422" s="30">
        <f>E1421/F1421*100</f>
        <v>19.047619047619047</v>
      </c>
      <c r="F1422" s="45">
        <f t="shared" ref="F1422" si="1254">SUM(C1422:E1422)</f>
        <v>100.00000000000001</v>
      </c>
      <c r="O1422" s="148"/>
      <c r="P1422" s="148"/>
      <c r="Q1422" s="148"/>
    </row>
    <row r="1423" spans="1:17" s="1" customFormat="1" ht="11.45" customHeight="1" thickTop="1" thickBot="1">
      <c r="A1423" s="212"/>
      <c r="B1423" s="193" t="s">
        <v>24</v>
      </c>
      <c r="C1423" s="20">
        <v>4</v>
      </c>
      <c r="D1423" s="20">
        <v>2</v>
      </c>
      <c r="E1423" s="20">
        <v>6</v>
      </c>
      <c r="F1423" s="47">
        <f t="shared" ref="F1423" si="1255">SUM(C1423:E1423)</f>
        <v>12</v>
      </c>
      <c r="O1423" s="148"/>
      <c r="P1423" s="148"/>
      <c r="Q1423" s="148"/>
    </row>
    <row r="1424" spans="1:17" s="1" customFormat="1" ht="11.45" customHeight="1" thickTop="1" thickBot="1">
      <c r="A1424" s="213"/>
      <c r="B1424" s="194"/>
      <c r="C1424" s="33">
        <f>C1423/F1423*100</f>
        <v>33.333333333333329</v>
      </c>
      <c r="D1424" s="33">
        <f>D1423/F1423*100</f>
        <v>16.666666666666664</v>
      </c>
      <c r="E1424" s="34">
        <f>E1423/F1423*100</f>
        <v>50</v>
      </c>
      <c r="F1424" s="51">
        <f t="shared" ref="F1424" si="1256">SUM(C1424:E1424)</f>
        <v>100</v>
      </c>
      <c r="O1424" s="148"/>
      <c r="P1424" s="148"/>
      <c r="Q1424" s="148"/>
    </row>
    <row r="1425" spans="1:18" s="1" customFormat="1" ht="11.45" customHeight="1">
      <c r="A1425" s="189" t="s">
        <v>21</v>
      </c>
      <c r="B1425" s="192" t="s">
        <v>27</v>
      </c>
      <c r="C1425" s="20">
        <v>54</v>
      </c>
      <c r="D1425" s="20">
        <v>77</v>
      </c>
      <c r="E1425" s="20">
        <v>24</v>
      </c>
      <c r="F1425" s="44">
        <f t="shared" ref="F1425" si="1257">SUM(C1425:E1425)</f>
        <v>155</v>
      </c>
      <c r="I1425" s="55"/>
      <c r="J1425" s="55"/>
      <c r="K1425" s="55"/>
      <c r="O1425" s="148"/>
      <c r="P1425" s="148"/>
      <c r="Q1425" s="148"/>
    </row>
    <row r="1426" spans="1:18" s="1" customFormat="1" ht="11.45" customHeight="1">
      <c r="A1426" s="190"/>
      <c r="B1426" s="185"/>
      <c r="C1426" s="29">
        <f>C1425/F1425*100</f>
        <v>34.838709677419352</v>
      </c>
      <c r="D1426" s="29">
        <f>D1425/F1425*100</f>
        <v>49.677419354838712</v>
      </c>
      <c r="E1426" s="30">
        <f>E1425/F1425*100</f>
        <v>15.483870967741936</v>
      </c>
      <c r="F1426" s="45">
        <f t="shared" ref="F1426" si="1258">SUM(C1426:E1426)</f>
        <v>100</v>
      </c>
      <c r="I1426" s="55"/>
      <c r="J1426" s="55"/>
      <c r="K1426" s="55"/>
      <c r="O1426" s="148"/>
      <c r="P1426" s="148"/>
      <c r="Q1426" s="148"/>
    </row>
    <row r="1427" spans="1:18" s="1" customFormat="1" ht="11.45" customHeight="1">
      <c r="A1427" s="190"/>
      <c r="B1427" s="193" t="s">
        <v>28</v>
      </c>
      <c r="C1427" s="20">
        <v>53</v>
      </c>
      <c r="D1427" s="20">
        <v>63</v>
      </c>
      <c r="E1427" s="20">
        <v>22</v>
      </c>
      <c r="F1427" s="47">
        <f t="shared" ref="F1427" si="1259">SUM(C1427:E1427)</f>
        <v>138</v>
      </c>
      <c r="I1427" s="55"/>
      <c r="J1427" s="55"/>
      <c r="K1427" s="55"/>
      <c r="O1427" s="148"/>
      <c r="P1427" s="148"/>
      <c r="Q1427" s="148"/>
    </row>
    <row r="1428" spans="1:18" s="1" customFormat="1" ht="11.45" customHeight="1">
      <c r="A1428" s="190"/>
      <c r="B1428" s="193"/>
      <c r="C1428" s="25">
        <f>C1427/F1427*100</f>
        <v>38.405797101449274</v>
      </c>
      <c r="D1428" s="25">
        <f>D1427/F1427*100</f>
        <v>45.652173913043477</v>
      </c>
      <c r="E1428" s="26">
        <f>E1427/F1427*100</f>
        <v>15.942028985507244</v>
      </c>
      <c r="F1428" s="45">
        <f t="shared" ref="F1428" si="1260">SUM(C1428:E1428)</f>
        <v>100</v>
      </c>
      <c r="I1428" s="55"/>
      <c r="J1428" s="55"/>
      <c r="K1428" s="55"/>
      <c r="O1428" s="148"/>
      <c r="P1428" s="148"/>
      <c r="Q1428" s="148"/>
    </row>
    <row r="1429" spans="1:18" s="1" customFormat="1" ht="11.45" customHeight="1">
      <c r="A1429" s="190"/>
      <c r="B1429" s="184" t="s">
        <v>29</v>
      </c>
      <c r="C1429" s="20">
        <v>279</v>
      </c>
      <c r="D1429" s="20">
        <v>282</v>
      </c>
      <c r="E1429" s="20">
        <v>124</v>
      </c>
      <c r="F1429" s="47">
        <f t="shared" ref="F1429" si="1261">SUM(C1429:E1429)</f>
        <v>685</v>
      </c>
      <c r="I1429" s="55"/>
      <c r="J1429" s="55"/>
      <c r="K1429" s="55"/>
      <c r="O1429" s="148"/>
      <c r="P1429" s="148"/>
      <c r="Q1429" s="148"/>
    </row>
    <row r="1430" spans="1:18" s="1" customFormat="1" ht="11.45" customHeight="1">
      <c r="A1430" s="190"/>
      <c r="B1430" s="185"/>
      <c r="C1430" s="29">
        <f>C1429/F1429*100</f>
        <v>40.729927007299274</v>
      </c>
      <c r="D1430" s="29">
        <f>D1429/F1429*100</f>
        <v>41.167883211678827</v>
      </c>
      <c r="E1430" s="30">
        <f>E1429/F1429*100</f>
        <v>18.102189781021899</v>
      </c>
      <c r="F1430" s="45">
        <f t="shared" ref="F1430" si="1262">SUM(C1430:E1430)</f>
        <v>100</v>
      </c>
      <c r="I1430" s="55"/>
      <c r="J1430" s="55"/>
      <c r="K1430" s="55"/>
      <c r="O1430" s="148"/>
      <c r="P1430" s="148"/>
      <c r="Q1430" s="148"/>
    </row>
    <row r="1431" spans="1:18" s="1" customFormat="1" ht="11.45" customHeight="1">
      <c r="A1431" s="190"/>
      <c r="B1431" s="193" t="s">
        <v>30</v>
      </c>
      <c r="C1431" s="20">
        <v>104</v>
      </c>
      <c r="D1431" s="20">
        <v>138</v>
      </c>
      <c r="E1431" s="20">
        <v>43</v>
      </c>
      <c r="F1431" s="47">
        <f t="shared" ref="F1431" si="1263">SUM(C1431:E1431)</f>
        <v>285</v>
      </c>
      <c r="O1431" s="148"/>
      <c r="P1431" s="148"/>
      <c r="Q1431" s="148"/>
    </row>
    <row r="1432" spans="1:18" s="1" customFormat="1" ht="11.45" customHeight="1">
      <c r="A1432" s="190"/>
      <c r="B1432" s="193"/>
      <c r="C1432" s="25">
        <f>C1431/F1431*100</f>
        <v>36.491228070175438</v>
      </c>
      <c r="D1432" s="25">
        <f>D1431/F1431*100</f>
        <v>48.421052631578945</v>
      </c>
      <c r="E1432" s="26">
        <f>E1431/F1431*100</f>
        <v>15.087719298245613</v>
      </c>
      <c r="F1432" s="45">
        <f t="shared" ref="F1432" si="1264">SUM(C1432:E1432)</f>
        <v>100</v>
      </c>
      <c r="O1432" s="6"/>
      <c r="P1432" s="6"/>
      <c r="Q1432" s="6"/>
    </row>
    <row r="1433" spans="1:18" s="1" customFormat="1" ht="11.45" customHeight="1">
      <c r="A1433" s="190"/>
      <c r="B1433" s="184" t="s">
        <v>42</v>
      </c>
      <c r="C1433" s="20">
        <v>39</v>
      </c>
      <c r="D1433" s="20">
        <v>43</v>
      </c>
      <c r="E1433" s="20">
        <v>16</v>
      </c>
      <c r="F1433" s="47">
        <f t="shared" ref="F1433" si="1265">SUM(C1433:E1433)</f>
        <v>98</v>
      </c>
      <c r="O1433" s="147"/>
      <c r="P1433" s="147"/>
      <c r="Q1433" s="147"/>
    </row>
    <row r="1434" spans="1:18" s="1" customFormat="1" ht="11.45" customHeight="1">
      <c r="A1434" s="190"/>
      <c r="B1434" s="185"/>
      <c r="C1434" s="29">
        <f>C1433/F1433*100</f>
        <v>39.795918367346935</v>
      </c>
      <c r="D1434" s="29">
        <f>D1433/F1433*100</f>
        <v>43.877551020408163</v>
      </c>
      <c r="E1434" s="30">
        <f>E1433/F1433*100</f>
        <v>16.326530612244898</v>
      </c>
      <c r="F1434" s="45">
        <f t="shared" ref="F1434" si="1266">SUM(C1434:E1434)</f>
        <v>99.999999999999986</v>
      </c>
      <c r="O1434" s="147"/>
      <c r="P1434" s="147"/>
      <c r="Q1434" s="147"/>
    </row>
    <row r="1435" spans="1:18" s="1" customFormat="1" ht="11.45" customHeight="1">
      <c r="A1435" s="190"/>
      <c r="B1435" s="193" t="s">
        <v>24</v>
      </c>
      <c r="C1435" s="20">
        <v>2</v>
      </c>
      <c r="D1435" s="20">
        <v>7</v>
      </c>
      <c r="E1435" s="20">
        <v>5</v>
      </c>
      <c r="F1435" s="47">
        <f t="shared" ref="F1435" si="1267">SUM(C1435:E1435)</f>
        <v>14</v>
      </c>
      <c r="O1435" s="147"/>
      <c r="P1435" s="147"/>
      <c r="Q1435" s="147"/>
    </row>
    <row r="1436" spans="1:18" s="1" customFormat="1" ht="11.45" customHeight="1" thickBot="1">
      <c r="A1436" s="191"/>
      <c r="B1436" s="194"/>
      <c r="C1436" s="33">
        <f>C1435/F1435*100</f>
        <v>14.285714285714285</v>
      </c>
      <c r="D1436" s="33">
        <f>D1435/F1435*100</f>
        <v>50</v>
      </c>
      <c r="E1436" s="34">
        <f>E1435/F1435*100</f>
        <v>35.714285714285715</v>
      </c>
      <c r="F1436" s="51">
        <f t="shared" ref="F1436" si="1268">SUM(C1436:E1436)</f>
        <v>100</v>
      </c>
      <c r="O1436" s="147"/>
      <c r="P1436" s="147"/>
      <c r="Q1436" s="147"/>
    </row>
    <row r="1437" spans="1:18" s="1" customFormat="1" ht="4.5" customHeight="1">
      <c r="A1437" s="40"/>
      <c r="B1437" s="41"/>
      <c r="C1437" s="97"/>
      <c r="D1437" s="97"/>
      <c r="E1437" s="97"/>
      <c r="F1437" s="42"/>
      <c r="O1437" s="147"/>
      <c r="P1437" s="147"/>
      <c r="Q1437" s="147"/>
    </row>
    <row r="1438" spans="1:18" s="54" customFormat="1">
      <c r="A1438" s="40"/>
      <c r="B1438" s="234" t="s">
        <v>288</v>
      </c>
      <c r="C1438" s="234"/>
      <c r="D1438" s="234"/>
      <c r="E1438" s="234"/>
      <c r="F1438" s="234"/>
      <c r="G1438" s="234"/>
      <c r="H1438" s="234"/>
      <c r="I1438" s="234"/>
      <c r="J1438" s="234"/>
      <c r="K1438" s="234"/>
      <c r="L1438" s="234"/>
      <c r="M1438" s="166"/>
      <c r="N1438" s="166"/>
      <c r="O1438" s="147"/>
      <c r="P1438" s="147"/>
      <c r="Q1438" s="147"/>
      <c r="R1438" s="166"/>
    </row>
    <row r="1439" spans="1:18" s="54" customFormat="1" ht="11.25" customHeight="1">
      <c r="A1439" s="40"/>
      <c r="B1439" s="234"/>
      <c r="C1439" s="234"/>
      <c r="D1439" s="234"/>
      <c r="E1439" s="234"/>
      <c r="F1439" s="234"/>
      <c r="G1439" s="234"/>
      <c r="H1439" s="234"/>
      <c r="I1439" s="234"/>
      <c r="J1439" s="234"/>
      <c r="K1439" s="234"/>
      <c r="L1439" s="234"/>
      <c r="M1439" s="166"/>
      <c r="N1439" s="166"/>
      <c r="O1439" s="147"/>
      <c r="P1439" s="147"/>
      <c r="Q1439" s="147"/>
      <c r="R1439" s="166"/>
    </row>
    <row r="1440" spans="1:18" ht="21.75" customHeight="1">
      <c r="A1440" s="231" t="s">
        <v>301</v>
      </c>
      <c r="B1440" s="231"/>
      <c r="C1440" s="231"/>
      <c r="D1440" s="231"/>
      <c r="E1440" s="231"/>
      <c r="F1440" s="231"/>
      <c r="G1440" s="231"/>
      <c r="H1440" s="231"/>
      <c r="I1440" s="231"/>
      <c r="J1440" s="231"/>
      <c r="K1440" s="231"/>
      <c r="L1440" s="231"/>
      <c r="O1440" s="147"/>
      <c r="P1440" s="147"/>
      <c r="Q1440" s="147"/>
    </row>
    <row r="1441" spans="1:18" s="3" customFormat="1" ht="20.25" customHeight="1" thickBot="1">
      <c r="A1441" s="196" t="s">
        <v>184</v>
      </c>
      <c r="B1441" s="196"/>
      <c r="C1441" s="196"/>
      <c r="D1441" s="196"/>
      <c r="E1441" s="196"/>
      <c r="F1441" s="196"/>
      <c r="G1441" s="196"/>
      <c r="H1441" s="196"/>
      <c r="I1441" s="196"/>
      <c r="J1441" s="196"/>
      <c r="K1441" s="196"/>
      <c r="L1441" s="196"/>
      <c r="M1441" s="1"/>
      <c r="N1441" s="1"/>
      <c r="O1441" s="147"/>
      <c r="P1441" s="147"/>
      <c r="Q1441" s="147"/>
      <c r="R1441" s="1"/>
    </row>
    <row r="1442" spans="1:18" s="1" customFormat="1" ht="10.15" customHeight="1">
      <c r="A1442" s="203"/>
      <c r="B1442" s="204"/>
      <c r="C1442" s="130">
        <v>1</v>
      </c>
      <c r="D1442" s="130">
        <v>2</v>
      </c>
      <c r="E1442" s="130">
        <v>3</v>
      </c>
      <c r="F1442" s="130">
        <v>4</v>
      </c>
      <c r="G1442" s="130">
        <v>5</v>
      </c>
      <c r="H1442" s="130">
        <v>6</v>
      </c>
      <c r="I1442" s="131">
        <v>7</v>
      </c>
      <c r="J1442" s="232" t="s">
        <v>267</v>
      </c>
      <c r="O1442" s="147"/>
      <c r="P1442" s="147"/>
      <c r="Q1442" s="147"/>
    </row>
    <row r="1443" spans="1:18" s="6" customFormat="1" ht="73.5" customHeight="1" thickBot="1">
      <c r="A1443" s="209" t="s">
        <v>33</v>
      </c>
      <c r="B1443" s="210"/>
      <c r="C1443" s="119" t="s">
        <v>129</v>
      </c>
      <c r="D1443" s="119" t="s">
        <v>130</v>
      </c>
      <c r="E1443" s="119" t="s">
        <v>131</v>
      </c>
      <c r="F1443" s="119" t="s">
        <v>259</v>
      </c>
      <c r="G1443" s="119" t="s">
        <v>258</v>
      </c>
      <c r="H1443" s="119" t="s">
        <v>257</v>
      </c>
      <c r="I1443" s="140" t="s">
        <v>112</v>
      </c>
      <c r="J1443" s="233"/>
      <c r="K1443" s="129"/>
      <c r="O1443" s="147"/>
      <c r="P1443" s="147"/>
      <c r="Q1443" s="147"/>
    </row>
    <row r="1444" spans="1:18" s="11" customFormat="1" ht="11.25" customHeight="1">
      <c r="A1444" s="199" t="s">
        <v>22</v>
      </c>
      <c r="B1444" s="200"/>
      <c r="C1444" s="7">
        <v>215</v>
      </c>
      <c r="D1444" s="7">
        <v>193</v>
      </c>
      <c r="E1444" s="7">
        <v>247</v>
      </c>
      <c r="F1444" s="7">
        <v>252</v>
      </c>
      <c r="G1444" s="7">
        <v>135</v>
      </c>
      <c r="H1444" s="7">
        <v>394</v>
      </c>
      <c r="I1444" s="7">
        <v>160</v>
      </c>
      <c r="J1444" s="44">
        <f>D1307+D1375</f>
        <v>1254</v>
      </c>
      <c r="M1444" s="55"/>
      <c r="N1444" s="55"/>
      <c r="O1444" s="147"/>
      <c r="P1444" s="147"/>
      <c r="Q1444" s="147"/>
      <c r="R1444" s="55"/>
    </row>
    <row r="1445" spans="1:18" s="11" customFormat="1" ht="11.25" customHeight="1" thickBot="1">
      <c r="A1445" s="201"/>
      <c r="B1445" s="202"/>
      <c r="C1445" s="12">
        <f>C1444/J1444*100</f>
        <v>17.145135566188195</v>
      </c>
      <c r="D1445" s="12">
        <f>D1444/J1444*100</f>
        <v>15.390749601275916</v>
      </c>
      <c r="E1445" s="12">
        <f>E1444/J1444*100</f>
        <v>19.696969696969695</v>
      </c>
      <c r="F1445" s="12">
        <f>F1444/J1444*100</f>
        <v>20.095693779904305</v>
      </c>
      <c r="G1445" s="12">
        <f>G1444/J1444*100</f>
        <v>10.76555023923445</v>
      </c>
      <c r="H1445" s="12">
        <f>H1444/J1444*100</f>
        <v>31.419457735247207</v>
      </c>
      <c r="I1445" s="12">
        <f>I1444/J1444*100</f>
        <v>12.759170653907494</v>
      </c>
      <c r="J1445" s="165"/>
      <c r="M1445" s="55"/>
      <c r="N1445" s="55"/>
      <c r="O1445" s="147"/>
      <c r="P1445" s="147"/>
      <c r="Q1445" s="147"/>
      <c r="R1445" s="55"/>
    </row>
    <row r="1446" spans="1:18" s="11" customFormat="1" ht="11.45" customHeight="1">
      <c r="A1446" s="189" t="s">
        <v>48</v>
      </c>
      <c r="B1446" s="226" t="s">
        <v>19</v>
      </c>
      <c r="C1446" s="20">
        <v>151</v>
      </c>
      <c r="D1446" s="20">
        <v>127</v>
      </c>
      <c r="E1446" s="20">
        <v>163</v>
      </c>
      <c r="F1446" s="20">
        <v>139</v>
      </c>
      <c r="G1446" s="20">
        <v>66</v>
      </c>
      <c r="H1446" s="20">
        <v>261</v>
      </c>
      <c r="I1446" s="20">
        <v>123</v>
      </c>
      <c r="J1446" s="44">
        <f>D1309+D1377</f>
        <v>822</v>
      </c>
      <c r="M1446" s="55"/>
      <c r="N1446" s="55"/>
      <c r="O1446" s="147"/>
      <c r="P1446" s="147"/>
      <c r="Q1446" s="147"/>
      <c r="R1446" s="55"/>
    </row>
    <row r="1447" spans="1:18" s="11" customFormat="1" ht="11.45" customHeight="1">
      <c r="A1447" s="190"/>
      <c r="B1447" s="227"/>
      <c r="C1447" s="46">
        <f>C1446/J1446*100</f>
        <v>18.369829683698295</v>
      </c>
      <c r="D1447" s="25">
        <f>D1446/J1446*100</f>
        <v>15.450121654501217</v>
      </c>
      <c r="E1447" s="25">
        <f>E1446/J1446*100</f>
        <v>19.829683698296837</v>
      </c>
      <c r="F1447" s="25">
        <f>F1446/J1446*100</f>
        <v>16.909975669099754</v>
      </c>
      <c r="G1447" s="25">
        <f>G1446/J1446*100</f>
        <v>8.0291970802919703</v>
      </c>
      <c r="H1447" s="25">
        <f>H1446/J1446*100</f>
        <v>31.751824817518248</v>
      </c>
      <c r="I1447" s="25">
        <f>I1446/J1446*100</f>
        <v>14.963503649635038</v>
      </c>
      <c r="J1447" s="47"/>
      <c r="M1447" s="55"/>
      <c r="N1447" s="55"/>
      <c r="O1447" s="147"/>
      <c r="P1447" s="147"/>
      <c r="Q1447" s="147"/>
      <c r="R1447" s="55"/>
    </row>
    <row r="1448" spans="1:18" s="11" customFormat="1" ht="11.45" customHeight="1">
      <c r="A1448" s="190"/>
      <c r="B1448" s="228" t="s">
        <v>20</v>
      </c>
      <c r="C1448" s="20">
        <v>38</v>
      </c>
      <c r="D1448" s="20">
        <v>37</v>
      </c>
      <c r="E1448" s="20">
        <v>62</v>
      </c>
      <c r="F1448" s="20">
        <v>80</v>
      </c>
      <c r="G1448" s="20">
        <v>51</v>
      </c>
      <c r="H1448" s="20">
        <v>80</v>
      </c>
      <c r="I1448" s="20">
        <v>24</v>
      </c>
      <c r="J1448" s="47">
        <f>D1311+D1379</f>
        <v>291</v>
      </c>
      <c r="M1448" s="55"/>
      <c r="N1448" s="55"/>
      <c r="O1448" s="147"/>
      <c r="P1448" s="147"/>
      <c r="Q1448" s="147"/>
      <c r="R1448" s="55"/>
    </row>
    <row r="1449" spans="1:18" s="11" customFormat="1" ht="11.45" customHeight="1">
      <c r="A1449" s="190"/>
      <c r="B1449" s="229"/>
      <c r="C1449" s="29">
        <f>C1448/J1448*100</f>
        <v>13.058419243986256</v>
      </c>
      <c r="D1449" s="29">
        <f>D1448/J1448*100</f>
        <v>12.714776632302405</v>
      </c>
      <c r="E1449" s="29">
        <f>E1448/J1448*100</f>
        <v>21.305841924398624</v>
      </c>
      <c r="F1449" s="29">
        <f>F1448/J1448*100</f>
        <v>27.491408934707906</v>
      </c>
      <c r="G1449" s="29">
        <f>G1448/J1448*100</f>
        <v>17.525773195876287</v>
      </c>
      <c r="H1449" s="29">
        <f>H1448/J1448*100</f>
        <v>27.491408934707906</v>
      </c>
      <c r="I1449" s="29">
        <f>I1448/J1448*100</f>
        <v>8.2474226804123703</v>
      </c>
      <c r="J1449" s="47"/>
      <c r="M1449" s="55"/>
      <c r="N1449" s="55"/>
      <c r="O1449" s="147"/>
      <c r="P1449" s="147"/>
      <c r="Q1449" s="147"/>
      <c r="R1449" s="55"/>
    </row>
    <row r="1450" spans="1:18" s="11" customFormat="1" ht="11.45" customHeight="1">
      <c r="A1450" s="190"/>
      <c r="B1450" s="227" t="s">
        <v>49</v>
      </c>
      <c r="C1450" s="20">
        <v>17</v>
      </c>
      <c r="D1450" s="20">
        <v>21</v>
      </c>
      <c r="E1450" s="20">
        <v>16</v>
      </c>
      <c r="F1450" s="20">
        <v>20</v>
      </c>
      <c r="G1450" s="20">
        <v>15</v>
      </c>
      <c r="H1450" s="20">
        <v>41</v>
      </c>
      <c r="I1450" s="20">
        <v>11</v>
      </c>
      <c r="J1450" s="47">
        <f>D1313+D1381</f>
        <v>100</v>
      </c>
      <c r="M1450" s="55"/>
      <c r="N1450" s="55"/>
      <c r="O1450" s="147"/>
      <c r="P1450" s="147"/>
      <c r="Q1450" s="147"/>
      <c r="R1450" s="55"/>
    </row>
    <row r="1451" spans="1:18" s="11" customFormat="1" ht="11.45" customHeight="1">
      <c r="A1451" s="190"/>
      <c r="B1451" s="227"/>
      <c r="C1451" s="25">
        <f>C1450/J1450*100</f>
        <v>17</v>
      </c>
      <c r="D1451" s="25">
        <f>D1450/J1450*100</f>
        <v>21</v>
      </c>
      <c r="E1451" s="25">
        <f>E1450/J1450*100</f>
        <v>16</v>
      </c>
      <c r="F1451" s="25">
        <f>F1450/J1450*100</f>
        <v>20</v>
      </c>
      <c r="G1451" s="25">
        <f>G1450/J1450*100</f>
        <v>15</v>
      </c>
      <c r="H1451" s="25">
        <f>H1450/J1450*100</f>
        <v>41</v>
      </c>
      <c r="I1451" s="25">
        <f>I1450/J1450*100</f>
        <v>11</v>
      </c>
      <c r="J1451" s="47"/>
      <c r="M1451" s="55"/>
      <c r="N1451" s="55"/>
      <c r="O1451" s="147"/>
      <c r="P1451" s="147"/>
      <c r="Q1451" s="147"/>
      <c r="R1451" s="55"/>
    </row>
    <row r="1452" spans="1:18" s="11" customFormat="1" ht="11.45" customHeight="1">
      <c r="A1452" s="190"/>
      <c r="B1452" s="228" t="s">
        <v>50</v>
      </c>
      <c r="C1452" s="20">
        <v>9</v>
      </c>
      <c r="D1452" s="20">
        <v>8</v>
      </c>
      <c r="E1452" s="20">
        <v>6</v>
      </c>
      <c r="F1452" s="20">
        <v>13</v>
      </c>
      <c r="G1452" s="20">
        <v>3</v>
      </c>
      <c r="H1452" s="20">
        <v>12</v>
      </c>
      <c r="I1452" s="20">
        <v>2</v>
      </c>
      <c r="J1452" s="47">
        <f>D1315+D1383</f>
        <v>41</v>
      </c>
      <c r="M1452" s="55"/>
      <c r="N1452" s="55"/>
      <c r="O1452" s="147"/>
      <c r="P1452" s="147"/>
      <c r="Q1452" s="147"/>
      <c r="R1452" s="55"/>
    </row>
    <row r="1453" spans="1:18" s="11" customFormat="1" ht="11.45" customHeight="1" thickBot="1">
      <c r="A1453" s="190"/>
      <c r="B1453" s="229"/>
      <c r="C1453" s="50">
        <f>C1452/J1452*100</f>
        <v>21.951219512195124</v>
      </c>
      <c r="D1453" s="50">
        <f>D1452/J1452*100</f>
        <v>19.512195121951219</v>
      </c>
      <c r="E1453" s="50">
        <f>E1452/J1452*100</f>
        <v>14.634146341463413</v>
      </c>
      <c r="F1453" s="50">
        <f>F1452/J1452*100</f>
        <v>31.707317073170731</v>
      </c>
      <c r="G1453" s="50">
        <f>G1452/J1452*100</f>
        <v>7.3170731707317067</v>
      </c>
      <c r="H1453" s="50">
        <f>H1452/J1452*100</f>
        <v>29.268292682926827</v>
      </c>
      <c r="I1453" s="50">
        <f>I1452/J1452*100</f>
        <v>4.8780487804878048</v>
      </c>
      <c r="J1453" s="165"/>
      <c r="M1453" s="55"/>
      <c r="N1453" s="55"/>
      <c r="O1453" s="147"/>
      <c r="P1453" s="147"/>
      <c r="Q1453" s="147"/>
      <c r="R1453" s="55"/>
    </row>
    <row r="1454" spans="1:18" s="11" customFormat="1" ht="11.45" customHeight="1">
      <c r="A1454" s="189" t="s">
        <v>51</v>
      </c>
      <c r="B1454" s="226" t="s">
        <v>1</v>
      </c>
      <c r="C1454" s="20">
        <v>126</v>
      </c>
      <c r="D1454" s="20">
        <v>117</v>
      </c>
      <c r="E1454" s="20">
        <v>124</v>
      </c>
      <c r="F1454" s="20">
        <v>125</v>
      </c>
      <c r="G1454" s="20">
        <v>56</v>
      </c>
      <c r="H1454" s="20">
        <v>187</v>
      </c>
      <c r="I1454" s="20">
        <v>62</v>
      </c>
      <c r="J1454" s="44">
        <f>D1317+D1385</f>
        <v>619</v>
      </c>
      <c r="M1454" s="55"/>
      <c r="N1454" s="55"/>
      <c r="O1454" s="147"/>
      <c r="P1454" s="147"/>
      <c r="Q1454" s="147"/>
      <c r="R1454" s="55"/>
    </row>
    <row r="1455" spans="1:18" s="11" customFormat="1" ht="11.45" customHeight="1">
      <c r="A1455" s="190"/>
      <c r="B1455" s="229"/>
      <c r="C1455" s="29">
        <f>C1454/J1454*100</f>
        <v>20.355411954765749</v>
      </c>
      <c r="D1455" s="29">
        <f>D1454/J1454*100</f>
        <v>18.901453957996768</v>
      </c>
      <c r="E1455" s="29">
        <f>E1454/J1454*100</f>
        <v>20.032310177705977</v>
      </c>
      <c r="F1455" s="29">
        <f>F1454/J1454*100</f>
        <v>20.193861066235861</v>
      </c>
      <c r="G1455" s="29">
        <f>G1454/J1454*100</f>
        <v>9.0468497576736659</v>
      </c>
      <c r="H1455" s="29">
        <f>H1454/J1454*100</f>
        <v>30.210016155088855</v>
      </c>
      <c r="I1455" s="29">
        <f>I1454/J1454*100</f>
        <v>10.016155088852988</v>
      </c>
      <c r="J1455" s="47"/>
      <c r="M1455" s="55"/>
      <c r="N1455" s="55"/>
      <c r="O1455" s="147"/>
      <c r="P1455" s="147"/>
      <c r="Q1455" s="147"/>
      <c r="R1455" s="55"/>
    </row>
    <row r="1456" spans="1:18" s="11" customFormat="1" ht="11.45" customHeight="1">
      <c r="A1456" s="190"/>
      <c r="B1456" s="227" t="s">
        <v>2</v>
      </c>
      <c r="C1456" s="20">
        <v>88</v>
      </c>
      <c r="D1456" s="20">
        <v>76</v>
      </c>
      <c r="E1456" s="20">
        <v>121</v>
      </c>
      <c r="F1456" s="20">
        <v>124</v>
      </c>
      <c r="G1456" s="20">
        <v>79</v>
      </c>
      <c r="H1456" s="20">
        <v>207</v>
      </c>
      <c r="I1456" s="20">
        <v>97</v>
      </c>
      <c r="J1456" s="47">
        <f>D1319+D1387</f>
        <v>628</v>
      </c>
      <c r="M1456" s="55"/>
      <c r="N1456" s="55"/>
      <c r="O1456" s="147"/>
      <c r="P1456" s="147"/>
      <c r="Q1456" s="147"/>
      <c r="R1456" s="55"/>
    </row>
    <row r="1457" spans="1:18" s="11" customFormat="1" ht="11.45" customHeight="1">
      <c r="A1457" s="190"/>
      <c r="B1457" s="227"/>
      <c r="C1457" s="25">
        <f>C1456/J1456*100</f>
        <v>14.012738853503185</v>
      </c>
      <c r="D1457" s="25">
        <f>D1456/J1456*100</f>
        <v>12.101910828025478</v>
      </c>
      <c r="E1457" s="25">
        <f>E1456/J1456*100</f>
        <v>19.267515923566879</v>
      </c>
      <c r="F1457" s="25">
        <f>F1456/J1456*100</f>
        <v>19.745222929936308</v>
      </c>
      <c r="G1457" s="25">
        <f>G1456/J1456*100</f>
        <v>12.579617834394904</v>
      </c>
      <c r="H1457" s="25">
        <f>H1456/J1456*100</f>
        <v>32.961783439490446</v>
      </c>
      <c r="I1457" s="25">
        <f>I1456/J1456*100</f>
        <v>15.445859872611464</v>
      </c>
      <c r="J1457" s="47"/>
      <c r="M1457" s="55"/>
      <c r="N1457" s="55"/>
      <c r="O1457" s="147"/>
      <c r="P1457" s="147"/>
      <c r="Q1457" s="147"/>
      <c r="R1457" s="55"/>
    </row>
    <row r="1458" spans="1:18" s="11" customFormat="1" ht="11.45" customHeight="1">
      <c r="A1458" s="190"/>
      <c r="B1458" s="228" t="s">
        <v>5</v>
      </c>
      <c r="C1458" s="20">
        <v>1</v>
      </c>
      <c r="D1458" s="20">
        <v>0</v>
      </c>
      <c r="E1458" s="20">
        <v>2</v>
      </c>
      <c r="F1458" s="20">
        <v>3</v>
      </c>
      <c r="G1458" s="20">
        <v>0</v>
      </c>
      <c r="H1458" s="20">
        <v>0</v>
      </c>
      <c r="I1458" s="20">
        <v>1</v>
      </c>
      <c r="J1458" s="47">
        <f>D1321+D1389</f>
        <v>7</v>
      </c>
      <c r="M1458" s="55"/>
      <c r="N1458" s="55"/>
      <c r="O1458" s="147"/>
      <c r="P1458" s="147"/>
      <c r="Q1458" s="147"/>
      <c r="R1458" s="55"/>
    </row>
    <row r="1459" spans="1:18" s="11" customFormat="1" ht="11.45" customHeight="1" thickBot="1">
      <c r="A1459" s="191"/>
      <c r="B1459" s="230"/>
      <c r="C1459" s="33">
        <f>C1458/J1458*100</f>
        <v>14.285714285714285</v>
      </c>
      <c r="D1459" s="33">
        <f>D1458/J1458*100</f>
        <v>0</v>
      </c>
      <c r="E1459" s="33">
        <f>E1458/J1458*100</f>
        <v>28.571428571428569</v>
      </c>
      <c r="F1459" s="33">
        <f>F1458/J1458*100</f>
        <v>42.857142857142854</v>
      </c>
      <c r="G1459" s="33">
        <f>G1458/J1458*100</f>
        <v>0</v>
      </c>
      <c r="H1459" s="33">
        <f>H1458/J1458*100</f>
        <v>0</v>
      </c>
      <c r="I1459" s="33">
        <f>I1458/J1458*100</f>
        <v>14.285714285714285</v>
      </c>
      <c r="J1459" s="165"/>
      <c r="M1459" s="55"/>
      <c r="N1459" s="55"/>
      <c r="O1459" s="147"/>
      <c r="P1459" s="147"/>
      <c r="Q1459" s="147"/>
      <c r="R1459" s="55"/>
    </row>
    <row r="1460" spans="1:18" s="11" customFormat="1" ht="11.45" customHeight="1">
      <c r="A1460" s="189" t="s">
        <v>52</v>
      </c>
      <c r="B1460" s="192" t="s">
        <v>6</v>
      </c>
      <c r="C1460" s="20">
        <v>6</v>
      </c>
      <c r="D1460" s="20">
        <v>4</v>
      </c>
      <c r="E1460" s="20">
        <v>2</v>
      </c>
      <c r="F1460" s="20">
        <v>2</v>
      </c>
      <c r="G1460" s="20">
        <v>1</v>
      </c>
      <c r="H1460" s="20">
        <v>6</v>
      </c>
      <c r="I1460" s="20">
        <v>1</v>
      </c>
      <c r="J1460" s="44">
        <f>D1323+D1391</f>
        <v>21</v>
      </c>
      <c r="M1460" s="55"/>
      <c r="N1460" s="55"/>
      <c r="O1460" s="147"/>
      <c r="P1460" s="147"/>
      <c r="Q1460" s="147"/>
      <c r="R1460" s="55"/>
    </row>
    <row r="1461" spans="1:18" s="11" customFormat="1" ht="11.45" customHeight="1">
      <c r="A1461" s="236"/>
      <c r="B1461" s="185"/>
      <c r="C1461" s="25">
        <f>C1460/J1460*100</f>
        <v>28.571428571428569</v>
      </c>
      <c r="D1461" s="25">
        <f>D1460/J1460*100</f>
        <v>19.047619047619047</v>
      </c>
      <c r="E1461" s="25">
        <f>E1460/J1460*100</f>
        <v>9.5238095238095237</v>
      </c>
      <c r="F1461" s="25">
        <f>F1460/J1460*100</f>
        <v>9.5238095238095237</v>
      </c>
      <c r="G1461" s="25">
        <f>G1460/J1460*100</f>
        <v>4.7619047619047619</v>
      </c>
      <c r="H1461" s="25">
        <f>H1460/J1460*100</f>
        <v>28.571428571428569</v>
      </c>
      <c r="I1461" s="25">
        <f>I1460/J1460*100</f>
        <v>4.7619047619047619</v>
      </c>
      <c r="J1461" s="47"/>
      <c r="M1461" s="55"/>
      <c r="N1461" s="55"/>
      <c r="O1461" s="147"/>
      <c r="P1461" s="147"/>
      <c r="Q1461" s="147"/>
      <c r="R1461" s="55"/>
    </row>
    <row r="1462" spans="1:18" s="11" customFormat="1" ht="11.45" customHeight="1">
      <c r="A1462" s="236"/>
      <c r="B1462" s="184" t="s">
        <v>7</v>
      </c>
      <c r="C1462" s="20">
        <v>19</v>
      </c>
      <c r="D1462" s="20">
        <v>16</v>
      </c>
      <c r="E1462" s="20">
        <v>23</v>
      </c>
      <c r="F1462" s="20">
        <v>11</v>
      </c>
      <c r="G1462" s="20">
        <v>8</v>
      </c>
      <c r="H1462" s="20">
        <v>31</v>
      </c>
      <c r="I1462" s="20">
        <v>7</v>
      </c>
      <c r="J1462" s="47">
        <f>D1325+D1393</f>
        <v>77</v>
      </c>
      <c r="M1462" s="55"/>
      <c r="N1462" s="55"/>
      <c r="O1462" s="147"/>
      <c r="P1462" s="147"/>
      <c r="Q1462" s="147"/>
      <c r="R1462" s="55"/>
    </row>
    <row r="1463" spans="1:18" s="11" customFormat="1" ht="11.45" customHeight="1">
      <c r="A1463" s="236"/>
      <c r="B1463" s="185"/>
      <c r="C1463" s="29">
        <f>C1462/J1462*100</f>
        <v>24.675324675324674</v>
      </c>
      <c r="D1463" s="29">
        <f>D1462/J1462*100</f>
        <v>20.779220779220779</v>
      </c>
      <c r="E1463" s="29">
        <f>E1462/J1462*100</f>
        <v>29.870129870129869</v>
      </c>
      <c r="F1463" s="29">
        <f>F1462/J1462*100</f>
        <v>14.285714285714285</v>
      </c>
      <c r="G1463" s="29">
        <f>G1462/J1462*100</f>
        <v>10.38961038961039</v>
      </c>
      <c r="H1463" s="29">
        <f>H1462/J1462*100</f>
        <v>40.259740259740262</v>
      </c>
      <c r="I1463" s="29">
        <f>I1462/J1462*100</f>
        <v>9.0909090909090917</v>
      </c>
      <c r="J1463" s="47"/>
      <c r="M1463" s="55"/>
      <c r="N1463" s="55"/>
      <c r="O1463" s="147"/>
      <c r="P1463" s="147"/>
      <c r="Q1463" s="147"/>
      <c r="R1463" s="55"/>
    </row>
    <row r="1464" spans="1:18" s="11" customFormat="1" ht="11.45" customHeight="1">
      <c r="A1464" s="236"/>
      <c r="B1464" s="184" t="s">
        <v>8</v>
      </c>
      <c r="C1464" s="20">
        <v>20</v>
      </c>
      <c r="D1464" s="20">
        <v>22</v>
      </c>
      <c r="E1464" s="20">
        <v>32</v>
      </c>
      <c r="F1464" s="20">
        <v>15</v>
      </c>
      <c r="G1464" s="20">
        <v>11</v>
      </c>
      <c r="H1464" s="20">
        <v>41</v>
      </c>
      <c r="I1464" s="20">
        <v>13</v>
      </c>
      <c r="J1464" s="47">
        <f>D1327+D1395</f>
        <v>105</v>
      </c>
      <c r="M1464" s="55"/>
      <c r="N1464" s="55"/>
      <c r="O1464" s="147"/>
      <c r="P1464" s="147"/>
      <c r="Q1464" s="147"/>
      <c r="R1464" s="55"/>
    </row>
    <row r="1465" spans="1:18" s="11" customFormat="1" ht="11.45" customHeight="1">
      <c r="A1465" s="236"/>
      <c r="B1465" s="185"/>
      <c r="C1465" s="25">
        <f>C1464/J1464*100</f>
        <v>19.047619047619047</v>
      </c>
      <c r="D1465" s="25">
        <f>D1464/J1464*100</f>
        <v>20.952380952380953</v>
      </c>
      <c r="E1465" s="25">
        <f>E1464/J1464*100</f>
        <v>30.476190476190478</v>
      </c>
      <c r="F1465" s="25">
        <f>F1464/J1464*100</f>
        <v>14.285714285714285</v>
      </c>
      <c r="G1465" s="25">
        <f>G1464/J1464*100</f>
        <v>10.476190476190476</v>
      </c>
      <c r="H1465" s="25">
        <f>H1464/J1464*100</f>
        <v>39.047619047619051</v>
      </c>
      <c r="I1465" s="25">
        <f>I1464/J1464*100</f>
        <v>12.380952380952381</v>
      </c>
      <c r="J1465" s="47"/>
      <c r="M1465" s="55"/>
      <c r="N1465" s="55"/>
      <c r="O1465" s="147"/>
      <c r="P1465" s="147"/>
      <c r="Q1465" s="147"/>
      <c r="R1465" s="55"/>
    </row>
    <row r="1466" spans="1:18" s="11" customFormat="1" ht="11.45" customHeight="1">
      <c r="A1466" s="236"/>
      <c r="B1466" s="184" t="s">
        <v>9</v>
      </c>
      <c r="C1466" s="20">
        <v>17</v>
      </c>
      <c r="D1466" s="20">
        <v>17</v>
      </c>
      <c r="E1466" s="20">
        <v>36</v>
      </c>
      <c r="F1466" s="20">
        <v>28</v>
      </c>
      <c r="G1466" s="20">
        <v>8</v>
      </c>
      <c r="H1466" s="20">
        <v>51</v>
      </c>
      <c r="I1466" s="20">
        <v>10</v>
      </c>
      <c r="J1466" s="47">
        <f>D1329+D1397</f>
        <v>132</v>
      </c>
      <c r="M1466" s="55"/>
      <c r="N1466" s="55"/>
      <c r="O1466" s="147"/>
      <c r="P1466" s="147"/>
      <c r="Q1466" s="147"/>
      <c r="R1466" s="55"/>
    </row>
    <row r="1467" spans="1:18" s="11" customFormat="1" ht="11.45" customHeight="1">
      <c r="A1467" s="236"/>
      <c r="B1467" s="185"/>
      <c r="C1467" s="29">
        <f>C1466/J1466*100</f>
        <v>12.878787878787879</v>
      </c>
      <c r="D1467" s="29">
        <f>D1466/J1466*100</f>
        <v>12.878787878787879</v>
      </c>
      <c r="E1467" s="29">
        <f>E1466/J1466*100</f>
        <v>27.27272727272727</v>
      </c>
      <c r="F1467" s="29">
        <f>F1466/J1466*100</f>
        <v>21.212121212121211</v>
      </c>
      <c r="G1467" s="29">
        <f>G1466/J1466*100</f>
        <v>6.0606060606060606</v>
      </c>
      <c r="H1467" s="29">
        <f>H1466/J1466*100</f>
        <v>38.636363636363633</v>
      </c>
      <c r="I1467" s="29">
        <f>I1466/J1466*100</f>
        <v>7.5757575757575761</v>
      </c>
      <c r="J1467" s="47"/>
      <c r="M1467" s="55"/>
      <c r="N1467" s="55"/>
      <c r="O1467" s="147"/>
      <c r="P1467" s="147"/>
      <c r="Q1467" s="147"/>
      <c r="R1467" s="55"/>
    </row>
    <row r="1468" spans="1:18" s="11" customFormat="1" ht="11.45" customHeight="1">
      <c r="A1468" s="236"/>
      <c r="B1468" s="184" t="s">
        <v>10</v>
      </c>
      <c r="C1468" s="20">
        <v>40</v>
      </c>
      <c r="D1468" s="20">
        <v>29</v>
      </c>
      <c r="E1468" s="20">
        <v>41</v>
      </c>
      <c r="F1468" s="20">
        <v>28</v>
      </c>
      <c r="G1468" s="20">
        <v>16</v>
      </c>
      <c r="H1468" s="20">
        <v>55</v>
      </c>
      <c r="I1468" s="20">
        <v>24</v>
      </c>
      <c r="J1468" s="47">
        <f>D1331+D1399</f>
        <v>177</v>
      </c>
      <c r="M1468" s="55"/>
      <c r="N1468" s="55"/>
      <c r="O1468" s="147"/>
      <c r="P1468" s="147"/>
      <c r="Q1468" s="147"/>
      <c r="R1468" s="55"/>
    </row>
    <row r="1469" spans="1:18" s="11" customFormat="1" ht="11.45" customHeight="1">
      <c r="A1469" s="236"/>
      <c r="B1469" s="185"/>
      <c r="C1469" s="25">
        <f>C1468/J1468*100</f>
        <v>22.598870056497177</v>
      </c>
      <c r="D1469" s="25">
        <f>D1468/J1468*100</f>
        <v>16.38418079096045</v>
      </c>
      <c r="E1469" s="25">
        <f>E1468/J1468*100</f>
        <v>23.163841807909606</v>
      </c>
      <c r="F1469" s="25">
        <f>F1468/J1468*100</f>
        <v>15.819209039548024</v>
      </c>
      <c r="G1469" s="25">
        <f>G1468/J1468*100</f>
        <v>9.0395480225988702</v>
      </c>
      <c r="H1469" s="25">
        <f>H1468/J1468*100</f>
        <v>31.073446327683619</v>
      </c>
      <c r="I1469" s="25">
        <f>I1468/J1468*100</f>
        <v>13.559322033898304</v>
      </c>
      <c r="J1469" s="47"/>
      <c r="M1469" s="55"/>
      <c r="N1469" s="55"/>
      <c r="O1469" s="147"/>
      <c r="P1469" s="147"/>
      <c r="Q1469" s="147"/>
      <c r="R1469" s="55"/>
    </row>
    <row r="1470" spans="1:18" s="11" customFormat="1" ht="11.45" customHeight="1">
      <c r="A1470" s="236"/>
      <c r="B1470" s="184" t="s">
        <v>152</v>
      </c>
      <c r="C1470" s="20">
        <v>18</v>
      </c>
      <c r="D1470" s="20">
        <v>14</v>
      </c>
      <c r="E1470" s="20">
        <v>18</v>
      </c>
      <c r="F1470" s="20">
        <v>30</v>
      </c>
      <c r="G1470" s="20">
        <v>10</v>
      </c>
      <c r="H1470" s="20">
        <v>30</v>
      </c>
      <c r="I1470" s="20">
        <v>9</v>
      </c>
      <c r="J1470" s="47">
        <f>D1333+D1401</f>
        <v>98</v>
      </c>
      <c r="M1470" s="55"/>
      <c r="N1470" s="55"/>
      <c r="O1470" s="147"/>
      <c r="P1470" s="147"/>
      <c r="Q1470" s="147"/>
      <c r="R1470" s="55"/>
    </row>
    <row r="1471" spans="1:18" s="11" customFormat="1" ht="11.45" customHeight="1">
      <c r="A1471" s="236"/>
      <c r="B1471" s="185"/>
      <c r="C1471" s="29">
        <f>C1470/J1470*100</f>
        <v>18.367346938775512</v>
      </c>
      <c r="D1471" s="29">
        <f>D1470/J1470*100</f>
        <v>14.285714285714285</v>
      </c>
      <c r="E1471" s="29">
        <f>E1470/J1470*100</f>
        <v>18.367346938775512</v>
      </c>
      <c r="F1471" s="29">
        <f>F1470/J1470*100</f>
        <v>30.612244897959183</v>
      </c>
      <c r="G1471" s="29">
        <f>G1470/J1470*100</f>
        <v>10.204081632653061</v>
      </c>
      <c r="H1471" s="29">
        <f>H1470/J1470*100</f>
        <v>30.612244897959183</v>
      </c>
      <c r="I1471" s="29">
        <f>I1470/J1470*100</f>
        <v>9.183673469387756</v>
      </c>
      <c r="J1471" s="47"/>
    </row>
    <row r="1472" spans="1:18" s="11" customFormat="1" ht="11.45" customHeight="1">
      <c r="A1472" s="236"/>
      <c r="B1472" s="184" t="s">
        <v>153</v>
      </c>
      <c r="C1472" s="20">
        <v>21</v>
      </c>
      <c r="D1472" s="20">
        <v>26</v>
      </c>
      <c r="E1472" s="20">
        <v>22</v>
      </c>
      <c r="F1472" s="20">
        <v>62</v>
      </c>
      <c r="G1472" s="20">
        <v>13</v>
      </c>
      <c r="H1472" s="20">
        <v>43</v>
      </c>
      <c r="I1472" s="20">
        <v>19</v>
      </c>
      <c r="J1472" s="47">
        <f>D1335+D1403</f>
        <v>173</v>
      </c>
    </row>
    <row r="1473" spans="1:18" s="11" customFormat="1" ht="11.45" customHeight="1">
      <c r="A1473" s="236"/>
      <c r="B1473" s="185"/>
      <c r="C1473" s="29">
        <f>C1472/J1472*100</f>
        <v>12.138728323699421</v>
      </c>
      <c r="D1473" s="29">
        <f>D1472/J1472*100</f>
        <v>15.028901734104046</v>
      </c>
      <c r="E1473" s="29">
        <f>E1472/J1472*100</f>
        <v>12.716763005780345</v>
      </c>
      <c r="F1473" s="29">
        <f>F1472/J1472*100</f>
        <v>35.838150289017342</v>
      </c>
      <c r="G1473" s="29">
        <f>G1472/J1472*100</f>
        <v>7.5144508670520231</v>
      </c>
      <c r="H1473" s="29">
        <f>H1472/J1472*100</f>
        <v>24.855491329479769</v>
      </c>
      <c r="I1473" s="29">
        <f>I1472/J1472*100</f>
        <v>10.982658959537572</v>
      </c>
      <c r="J1473" s="47"/>
    </row>
    <row r="1474" spans="1:18" s="11" customFormat="1" ht="11.45" customHeight="1">
      <c r="A1474" s="236"/>
      <c r="B1474" s="184" t="s">
        <v>12</v>
      </c>
      <c r="C1474" s="20">
        <v>74</v>
      </c>
      <c r="D1474" s="20">
        <v>65</v>
      </c>
      <c r="E1474" s="20">
        <v>73</v>
      </c>
      <c r="F1474" s="20">
        <v>76</v>
      </c>
      <c r="G1474" s="20">
        <v>68</v>
      </c>
      <c r="H1474" s="20">
        <v>137</v>
      </c>
      <c r="I1474" s="20">
        <v>77</v>
      </c>
      <c r="J1474" s="47">
        <f>D1337+D1405</f>
        <v>471</v>
      </c>
    </row>
    <row r="1475" spans="1:18" s="11" customFormat="1" ht="11.45" customHeight="1">
      <c r="A1475" s="236"/>
      <c r="B1475" s="185"/>
      <c r="C1475" s="25">
        <f>C1474/J1474*100</f>
        <v>15.711252653927813</v>
      </c>
      <c r="D1475" s="25">
        <f>D1474/J1474*100</f>
        <v>13.800424628450106</v>
      </c>
      <c r="E1475" s="25">
        <f>E1474/J1474*100</f>
        <v>15.498938428874734</v>
      </c>
      <c r="F1475" s="25">
        <f>F1474/J1474*100</f>
        <v>16.13588110403397</v>
      </c>
      <c r="G1475" s="25">
        <f>G1474/J1474*100</f>
        <v>14.437367303609342</v>
      </c>
      <c r="H1475" s="25">
        <f>H1474/J1474*100</f>
        <v>29.087048832271762</v>
      </c>
      <c r="I1475" s="25">
        <f>I1474/J1474*100</f>
        <v>16.348195329087048</v>
      </c>
      <c r="J1475" s="47"/>
    </row>
    <row r="1476" spans="1:18" s="11" customFormat="1" ht="11.45" customHeight="1">
      <c r="A1476" s="236"/>
      <c r="B1476" s="184" t="s">
        <v>24</v>
      </c>
      <c r="C1476" s="20">
        <v>0</v>
      </c>
      <c r="D1476" s="20">
        <v>0</v>
      </c>
      <c r="E1476" s="20">
        <v>0</v>
      </c>
      <c r="F1476" s="20">
        <v>0</v>
      </c>
      <c r="G1476" s="20">
        <v>0</v>
      </c>
      <c r="H1476" s="20">
        <v>0</v>
      </c>
      <c r="I1476" s="20">
        <v>0</v>
      </c>
      <c r="J1476" s="47">
        <f>D1339+D1407</f>
        <v>0</v>
      </c>
    </row>
    <row r="1477" spans="1:18" s="11" customFormat="1" ht="11.45" customHeight="1" thickBot="1">
      <c r="A1477" s="237"/>
      <c r="B1477" s="194"/>
      <c r="C1477" s="33" t="str">
        <f t="shared" ref="C1477" si="1269">IFERROR(C1476/F1476*100,"-")</f>
        <v>-</v>
      </c>
      <c r="D1477" s="33" t="str">
        <f t="shared" ref="D1477" si="1270">IFERROR(D1476/G1476*100,"-")</f>
        <v>-</v>
      </c>
      <c r="E1477" s="33" t="str">
        <f t="shared" ref="E1477" si="1271">IFERROR(E1476/H1476*100,"-")</f>
        <v>-</v>
      </c>
      <c r="F1477" s="33" t="str">
        <f t="shared" ref="F1477" si="1272">IFERROR(F1476/I1476*100,"-")</f>
        <v>-</v>
      </c>
      <c r="G1477" s="33" t="str">
        <f t="shared" ref="G1477" si="1273">IFERROR(G1476/J1476*100,"-")</f>
        <v>-</v>
      </c>
      <c r="H1477" s="33" t="str">
        <f t="shared" ref="H1477" si="1274">IFERROR(H1476/K1476*100,"-")</f>
        <v>-</v>
      </c>
      <c r="I1477" s="33" t="str">
        <f t="shared" ref="I1477" si="1275">IFERROR(I1476/L1476*100,"-")</f>
        <v>-</v>
      </c>
      <c r="J1477" s="165"/>
    </row>
    <row r="1478" spans="1:18" s="11" customFormat="1" ht="11.45" customHeight="1" thickBot="1">
      <c r="A1478" s="211" t="s">
        <v>53</v>
      </c>
      <c r="B1478" s="226" t="s">
        <v>23</v>
      </c>
      <c r="C1478" s="20">
        <v>23</v>
      </c>
      <c r="D1478" s="20">
        <v>17</v>
      </c>
      <c r="E1478" s="20">
        <v>22</v>
      </c>
      <c r="F1478" s="20">
        <v>61</v>
      </c>
      <c r="G1478" s="20">
        <v>16</v>
      </c>
      <c r="H1478" s="20">
        <v>36</v>
      </c>
      <c r="I1478" s="20">
        <v>8</v>
      </c>
      <c r="J1478" s="44">
        <f>D1341+D1409</f>
        <v>151</v>
      </c>
      <c r="M1478" s="55"/>
      <c r="N1478" s="55"/>
      <c r="O1478" s="147"/>
      <c r="P1478" s="147"/>
      <c r="Q1478" s="147"/>
      <c r="R1478" s="55"/>
    </row>
    <row r="1479" spans="1:18" s="11" customFormat="1" ht="11.45" customHeight="1" thickTop="1" thickBot="1">
      <c r="A1479" s="212"/>
      <c r="B1479" s="227"/>
      <c r="C1479" s="25">
        <f>C1478/J1478*100</f>
        <v>15.231788079470199</v>
      </c>
      <c r="D1479" s="25">
        <f>D1478/J1478*100</f>
        <v>11.258278145695364</v>
      </c>
      <c r="E1479" s="25">
        <f>E1478/J1478*100</f>
        <v>14.569536423841059</v>
      </c>
      <c r="F1479" s="25">
        <f>F1478/J1478*100</f>
        <v>40.397350993377486</v>
      </c>
      <c r="G1479" s="25">
        <f>G1478/J1478*100</f>
        <v>10.596026490066226</v>
      </c>
      <c r="H1479" s="25">
        <f>H1478/J1478*100</f>
        <v>23.841059602649008</v>
      </c>
      <c r="I1479" s="25">
        <f>I1478/J1478*100</f>
        <v>5.298013245033113</v>
      </c>
      <c r="J1479" s="47"/>
      <c r="M1479" s="55"/>
      <c r="N1479" s="55"/>
      <c r="O1479" s="147"/>
      <c r="P1479" s="147"/>
      <c r="Q1479" s="147"/>
      <c r="R1479" s="55"/>
    </row>
    <row r="1480" spans="1:18" s="11" customFormat="1" ht="11.45" customHeight="1" thickTop="1" thickBot="1">
      <c r="A1480" s="212"/>
      <c r="B1480" s="228" t="s">
        <v>3</v>
      </c>
      <c r="C1480" s="20">
        <v>19</v>
      </c>
      <c r="D1480" s="20">
        <v>12</v>
      </c>
      <c r="E1480" s="20">
        <v>14</v>
      </c>
      <c r="F1480" s="20">
        <v>34</v>
      </c>
      <c r="G1480" s="20">
        <v>5</v>
      </c>
      <c r="H1480" s="20">
        <v>22</v>
      </c>
      <c r="I1480" s="20">
        <v>11</v>
      </c>
      <c r="J1480" s="47">
        <f>D1343+D1411</f>
        <v>97</v>
      </c>
      <c r="M1480" s="55"/>
      <c r="N1480" s="55"/>
      <c r="O1480" s="147"/>
      <c r="P1480" s="147"/>
      <c r="Q1480" s="147"/>
      <c r="R1480" s="55"/>
    </row>
    <row r="1481" spans="1:18" s="11" customFormat="1" ht="11.45" customHeight="1" thickTop="1" thickBot="1">
      <c r="A1481" s="212"/>
      <c r="B1481" s="229"/>
      <c r="C1481" s="29">
        <f>C1480/J1480*100</f>
        <v>19.587628865979383</v>
      </c>
      <c r="D1481" s="29">
        <f>D1480/J1480*100</f>
        <v>12.371134020618557</v>
      </c>
      <c r="E1481" s="29">
        <f>E1480/J1480*100</f>
        <v>14.432989690721648</v>
      </c>
      <c r="F1481" s="29">
        <f>F1480/J1480*100</f>
        <v>35.051546391752574</v>
      </c>
      <c r="G1481" s="29">
        <f>G1480/J1480*100</f>
        <v>5.1546391752577314</v>
      </c>
      <c r="H1481" s="29">
        <f>H1480/J1480*100</f>
        <v>22.680412371134022</v>
      </c>
      <c r="I1481" s="29">
        <f>I1480/J1480*100</f>
        <v>11.340206185567011</v>
      </c>
      <c r="J1481" s="47"/>
      <c r="M1481" s="55"/>
      <c r="N1481" s="55"/>
      <c r="O1481" s="148"/>
      <c r="P1481" s="148"/>
      <c r="Q1481" s="148"/>
      <c r="R1481" s="55"/>
    </row>
    <row r="1482" spans="1:18" s="11" customFormat="1" ht="11.45" customHeight="1" thickTop="1" thickBot="1">
      <c r="A1482" s="212"/>
      <c r="B1482" s="227" t="s">
        <v>13</v>
      </c>
      <c r="C1482" s="20">
        <v>80</v>
      </c>
      <c r="D1482" s="20">
        <v>69</v>
      </c>
      <c r="E1482" s="20">
        <v>96</v>
      </c>
      <c r="F1482" s="20">
        <v>88</v>
      </c>
      <c r="G1482" s="20">
        <v>30</v>
      </c>
      <c r="H1482" s="20">
        <v>148</v>
      </c>
      <c r="I1482" s="20">
        <v>43</v>
      </c>
      <c r="J1482" s="47">
        <f>D1345+D1413</f>
        <v>415</v>
      </c>
      <c r="M1482" s="55"/>
      <c r="N1482" s="55"/>
      <c r="O1482" s="148"/>
      <c r="P1482" s="148"/>
      <c r="Q1482" s="148"/>
      <c r="R1482" s="55"/>
    </row>
    <row r="1483" spans="1:18" s="11" customFormat="1" ht="11.45" customHeight="1" thickTop="1" thickBot="1">
      <c r="A1483" s="212"/>
      <c r="B1483" s="227"/>
      <c r="C1483" s="25">
        <f>C1482/J1482*100</f>
        <v>19.277108433734941</v>
      </c>
      <c r="D1483" s="25">
        <f>D1482/J1482*100</f>
        <v>16.626506024096386</v>
      </c>
      <c r="E1483" s="25">
        <f>E1482/J1482*100</f>
        <v>23.132530120481928</v>
      </c>
      <c r="F1483" s="25">
        <f>F1482/J1482*100</f>
        <v>21.204819277108435</v>
      </c>
      <c r="G1483" s="25">
        <f>G1482/J1482*100</f>
        <v>7.2289156626506017</v>
      </c>
      <c r="H1483" s="25">
        <f>H1482/J1482*100</f>
        <v>35.662650602409641</v>
      </c>
      <c r="I1483" s="25">
        <f>I1482/J1482*100</f>
        <v>10.361445783132531</v>
      </c>
      <c r="J1483" s="47"/>
      <c r="M1483" s="55"/>
      <c r="N1483" s="55"/>
      <c r="O1483" s="148"/>
      <c r="P1483" s="148"/>
      <c r="Q1483" s="148"/>
      <c r="R1483" s="55"/>
    </row>
    <row r="1484" spans="1:18" s="11" customFormat="1" ht="11.45" customHeight="1" thickTop="1" thickBot="1">
      <c r="A1484" s="212"/>
      <c r="B1484" s="228" t="s">
        <v>14</v>
      </c>
      <c r="C1484" s="20">
        <v>19</v>
      </c>
      <c r="D1484" s="20">
        <v>14</v>
      </c>
      <c r="E1484" s="20">
        <v>30</v>
      </c>
      <c r="F1484" s="20">
        <v>22</v>
      </c>
      <c r="G1484" s="20">
        <v>17</v>
      </c>
      <c r="H1484" s="20">
        <v>43</v>
      </c>
      <c r="I1484" s="20">
        <v>24</v>
      </c>
      <c r="J1484" s="47">
        <f>D1347+D1415</f>
        <v>131</v>
      </c>
      <c r="M1484" s="55"/>
      <c r="N1484" s="55"/>
      <c r="O1484" s="148"/>
      <c r="P1484" s="148"/>
      <c r="Q1484" s="148"/>
      <c r="R1484" s="55"/>
    </row>
    <row r="1485" spans="1:18" s="11" customFormat="1" ht="11.45" customHeight="1" thickTop="1" thickBot="1">
      <c r="A1485" s="212"/>
      <c r="B1485" s="229"/>
      <c r="C1485" s="29">
        <f>C1484/J1484*100</f>
        <v>14.503816793893129</v>
      </c>
      <c r="D1485" s="29">
        <f>D1484/J1484*100</f>
        <v>10.687022900763358</v>
      </c>
      <c r="E1485" s="29">
        <f>E1484/J1484*100</f>
        <v>22.900763358778626</v>
      </c>
      <c r="F1485" s="29">
        <f>F1484/J1484*100</f>
        <v>16.793893129770993</v>
      </c>
      <c r="G1485" s="29">
        <f>G1484/J1484*100</f>
        <v>12.977099236641221</v>
      </c>
      <c r="H1485" s="29">
        <f>H1484/J1484*100</f>
        <v>32.824427480916029</v>
      </c>
      <c r="I1485" s="29">
        <f>I1484/J1484*100</f>
        <v>18.320610687022899</v>
      </c>
      <c r="J1485" s="47"/>
      <c r="M1485" s="55"/>
      <c r="N1485" s="55"/>
      <c r="O1485" s="148"/>
      <c r="P1485" s="148"/>
      <c r="Q1485" s="148"/>
      <c r="R1485" s="55"/>
    </row>
    <row r="1486" spans="1:18" s="11" customFormat="1" ht="11.45" customHeight="1" thickTop="1" thickBot="1">
      <c r="A1486" s="212"/>
      <c r="B1486" s="227" t="s">
        <v>25</v>
      </c>
      <c r="C1486" s="20">
        <v>7</v>
      </c>
      <c r="D1486" s="20">
        <v>5</v>
      </c>
      <c r="E1486" s="20">
        <v>5</v>
      </c>
      <c r="F1486" s="20">
        <v>2</v>
      </c>
      <c r="G1486" s="20">
        <v>2</v>
      </c>
      <c r="H1486" s="20">
        <v>7</v>
      </c>
      <c r="I1486" s="20">
        <v>1</v>
      </c>
      <c r="J1486" s="47">
        <f>D1349+D1417</f>
        <v>27</v>
      </c>
    </row>
    <row r="1487" spans="1:18" s="11" customFormat="1" ht="11.45" customHeight="1" thickTop="1" thickBot="1">
      <c r="A1487" s="212"/>
      <c r="B1487" s="227"/>
      <c r="C1487" s="25">
        <f>C1486/J1486*100</f>
        <v>25.925925925925924</v>
      </c>
      <c r="D1487" s="25">
        <f>D1486/J1486*100</f>
        <v>18.518518518518519</v>
      </c>
      <c r="E1487" s="25">
        <f>E1486/J1486*100</f>
        <v>18.518518518518519</v>
      </c>
      <c r="F1487" s="25">
        <f>F1486/J1486*100</f>
        <v>7.4074074074074066</v>
      </c>
      <c r="G1487" s="25">
        <f>G1486/J1486*100</f>
        <v>7.4074074074074066</v>
      </c>
      <c r="H1487" s="25">
        <f>H1486/J1486*100</f>
        <v>25.925925925925924</v>
      </c>
      <c r="I1487" s="25">
        <f>I1486/J1486*100</f>
        <v>3.7037037037037033</v>
      </c>
      <c r="J1487" s="47"/>
    </row>
    <row r="1488" spans="1:18" ht="11.45" customHeight="1" thickTop="1" thickBot="1">
      <c r="A1488" s="212"/>
      <c r="B1488" s="228" t="s">
        <v>26</v>
      </c>
      <c r="C1488" s="20">
        <v>60</v>
      </c>
      <c r="D1488" s="20">
        <v>62</v>
      </c>
      <c r="E1488" s="20">
        <v>68</v>
      </c>
      <c r="F1488" s="20">
        <v>33</v>
      </c>
      <c r="G1488" s="20">
        <v>62</v>
      </c>
      <c r="H1488" s="20">
        <v>122</v>
      </c>
      <c r="I1488" s="20">
        <v>64</v>
      </c>
      <c r="J1488" s="47">
        <f>D1351+D1419</f>
        <v>379</v>
      </c>
    </row>
    <row r="1489" spans="1:20" ht="11.45" customHeight="1" thickTop="1" thickBot="1">
      <c r="A1489" s="212"/>
      <c r="B1489" s="229"/>
      <c r="C1489" s="29">
        <f>C1488/J1488*100</f>
        <v>15.831134564643801</v>
      </c>
      <c r="D1489" s="29">
        <f>D1488/J1488*100</f>
        <v>16.358839050131927</v>
      </c>
      <c r="E1489" s="29">
        <f>E1488/J1488*100</f>
        <v>17.941952506596305</v>
      </c>
      <c r="F1489" s="29">
        <f>F1488/J1488*100</f>
        <v>8.7071240105540895</v>
      </c>
      <c r="G1489" s="29">
        <f>G1488/J1488*100</f>
        <v>16.358839050131927</v>
      </c>
      <c r="H1489" s="29">
        <f>H1488/J1488*100</f>
        <v>32.189973614775724</v>
      </c>
      <c r="I1489" s="29">
        <f>I1488/J1488*100</f>
        <v>16.886543535620053</v>
      </c>
      <c r="J1489" s="47"/>
    </row>
    <row r="1490" spans="1:20" ht="11.45" customHeight="1" thickTop="1" thickBot="1">
      <c r="A1490" s="212"/>
      <c r="B1490" s="227" t="s">
        <v>0</v>
      </c>
      <c r="C1490" s="20">
        <v>6</v>
      </c>
      <c r="D1490" s="20">
        <v>13</v>
      </c>
      <c r="E1490" s="20">
        <v>10</v>
      </c>
      <c r="F1490" s="20">
        <v>11</v>
      </c>
      <c r="G1490" s="20">
        <v>3</v>
      </c>
      <c r="H1490" s="20">
        <v>15</v>
      </c>
      <c r="I1490" s="20">
        <v>9</v>
      </c>
      <c r="J1490" s="47">
        <f>D1353+D1421</f>
        <v>48</v>
      </c>
    </row>
    <row r="1491" spans="1:20" ht="11.45" customHeight="1" thickTop="1" thickBot="1">
      <c r="A1491" s="212"/>
      <c r="B1491" s="227"/>
      <c r="C1491" s="25">
        <f>C1490/J1490*100</f>
        <v>12.5</v>
      </c>
      <c r="D1491" s="25">
        <f>D1490/J1490*100</f>
        <v>27.083333333333332</v>
      </c>
      <c r="E1491" s="25">
        <f>E1490/J1490*100</f>
        <v>20.833333333333336</v>
      </c>
      <c r="F1491" s="25">
        <f>F1490/J1490*100</f>
        <v>22.916666666666664</v>
      </c>
      <c r="G1491" s="25">
        <f>G1490/J1490*100</f>
        <v>6.25</v>
      </c>
      <c r="H1491" s="25">
        <f>H1490/J1490*100</f>
        <v>31.25</v>
      </c>
      <c r="I1491" s="25">
        <f>I1490/J1490*100</f>
        <v>18.75</v>
      </c>
      <c r="J1491" s="47"/>
    </row>
    <row r="1492" spans="1:20" ht="11.45" customHeight="1" thickTop="1" thickBot="1">
      <c r="A1492" s="212"/>
      <c r="B1492" s="228" t="s">
        <v>24</v>
      </c>
      <c r="C1492" s="20">
        <v>1</v>
      </c>
      <c r="D1492" s="20">
        <v>1</v>
      </c>
      <c r="E1492" s="20">
        <v>2</v>
      </c>
      <c r="F1492" s="20">
        <v>1</v>
      </c>
      <c r="G1492" s="20">
        <v>0</v>
      </c>
      <c r="H1492" s="20">
        <v>1</v>
      </c>
      <c r="I1492" s="20">
        <v>0</v>
      </c>
      <c r="J1492" s="47">
        <f>D1355+D1423</f>
        <v>6</v>
      </c>
    </row>
    <row r="1493" spans="1:20" ht="11.45" customHeight="1" thickTop="1" thickBot="1">
      <c r="A1493" s="213"/>
      <c r="B1493" s="230"/>
      <c r="C1493" s="33">
        <f>C1492/J1492*100</f>
        <v>16.666666666666664</v>
      </c>
      <c r="D1493" s="33">
        <f>D1492/J1492*100</f>
        <v>16.666666666666664</v>
      </c>
      <c r="E1493" s="33">
        <f>E1492/J1492*100</f>
        <v>33.333333333333329</v>
      </c>
      <c r="F1493" s="33">
        <f>F1492/J1492*100</f>
        <v>16.666666666666664</v>
      </c>
      <c r="G1493" s="33">
        <f>G1492/J1492*100</f>
        <v>0</v>
      </c>
      <c r="H1493" s="33">
        <f>H1492/J1492*100</f>
        <v>16.666666666666664</v>
      </c>
      <c r="I1493" s="33">
        <f>I1492/J1492*100</f>
        <v>0</v>
      </c>
      <c r="J1493" s="165"/>
      <c r="M1493" s="55"/>
      <c r="N1493" s="55"/>
      <c r="R1493" s="55"/>
      <c r="S1493" s="11"/>
      <c r="T1493" s="11"/>
    </row>
    <row r="1494" spans="1:20" ht="11.45" customHeight="1">
      <c r="A1494" s="189" t="s">
        <v>21</v>
      </c>
      <c r="B1494" s="226" t="s">
        <v>27</v>
      </c>
      <c r="C1494" s="20">
        <v>30</v>
      </c>
      <c r="D1494" s="20">
        <v>27</v>
      </c>
      <c r="E1494" s="20">
        <v>35</v>
      </c>
      <c r="F1494" s="20">
        <v>21</v>
      </c>
      <c r="G1494" s="20">
        <v>22</v>
      </c>
      <c r="H1494" s="20">
        <v>59</v>
      </c>
      <c r="I1494" s="20">
        <v>33</v>
      </c>
      <c r="J1494" s="44">
        <f>D1357+D1425</f>
        <v>189</v>
      </c>
      <c r="M1494" s="55"/>
      <c r="N1494" s="55"/>
      <c r="R1494" s="55"/>
      <c r="S1494" s="11"/>
      <c r="T1494" s="11"/>
    </row>
    <row r="1495" spans="1:20" ht="11.45" customHeight="1">
      <c r="A1495" s="190"/>
      <c r="B1495" s="227"/>
      <c r="C1495" s="25">
        <f>C1494/J1494*100</f>
        <v>15.873015873015872</v>
      </c>
      <c r="D1495" s="25">
        <f>D1494/J1494*100</f>
        <v>14.285714285714285</v>
      </c>
      <c r="E1495" s="25">
        <f>E1494/J1494*100</f>
        <v>18.518518518518519</v>
      </c>
      <c r="F1495" s="25">
        <f>F1494/J1494*100</f>
        <v>11.111111111111111</v>
      </c>
      <c r="G1495" s="25">
        <f>G1494/J1494*100</f>
        <v>11.640211640211639</v>
      </c>
      <c r="H1495" s="25">
        <f>H1494/J1494*100</f>
        <v>31.216931216931215</v>
      </c>
      <c r="I1495" s="25">
        <f>I1494/J1494*100</f>
        <v>17.460317460317459</v>
      </c>
      <c r="J1495" s="47"/>
      <c r="M1495" s="55"/>
      <c r="N1495" s="55"/>
      <c r="R1495" s="55"/>
      <c r="S1495" s="11"/>
      <c r="T1495" s="11"/>
    </row>
    <row r="1496" spans="1:20" ht="11.45" customHeight="1">
      <c r="A1496" s="190"/>
      <c r="B1496" s="228" t="s">
        <v>28</v>
      </c>
      <c r="C1496" s="20">
        <v>43</v>
      </c>
      <c r="D1496" s="20">
        <v>35</v>
      </c>
      <c r="E1496" s="20">
        <v>36</v>
      </c>
      <c r="F1496" s="20">
        <v>48</v>
      </c>
      <c r="G1496" s="20">
        <v>24</v>
      </c>
      <c r="H1496" s="20">
        <v>75</v>
      </c>
      <c r="I1496" s="20">
        <v>42</v>
      </c>
      <c r="J1496" s="47">
        <f>D1359+D1427</f>
        <v>234</v>
      </c>
      <c r="M1496" s="55"/>
      <c r="N1496" s="55"/>
      <c r="R1496" s="55"/>
      <c r="S1496" s="11"/>
      <c r="T1496" s="11"/>
    </row>
    <row r="1497" spans="1:20" ht="11.45" customHeight="1">
      <c r="A1497" s="190"/>
      <c r="B1497" s="229"/>
      <c r="C1497" s="29">
        <f>C1496/J1496*100</f>
        <v>18.376068376068378</v>
      </c>
      <c r="D1497" s="29">
        <f>D1496/J1496*100</f>
        <v>14.957264957264957</v>
      </c>
      <c r="E1497" s="29">
        <f>E1496/J1496*100</f>
        <v>15.384615384615385</v>
      </c>
      <c r="F1497" s="29">
        <f>F1496/J1496*100</f>
        <v>20.512820512820511</v>
      </c>
      <c r="G1497" s="29">
        <f>G1496/J1496*100</f>
        <v>10.256410256410255</v>
      </c>
      <c r="H1497" s="29">
        <f>H1496/J1496*100</f>
        <v>32.051282051282051</v>
      </c>
      <c r="I1497" s="29">
        <f>I1496/J1496*100</f>
        <v>17.948717948717949</v>
      </c>
      <c r="J1497" s="47"/>
      <c r="M1497" s="55"/>
      <c r="N1497" s="55"/>
      <c r="R1497" s="55"/>
      <c r="S1497" s="11"/>
      <c r="T1497" s="11"/>
    </row>
    <row r="1498" spans="1:20" ht="11.45" customHeight="1">
      <c r="A1498" s="190"/>
      <c r="B1498" s="227" t="s">
        <v>29</v>
      </c>
      <c r="C1498" s="20">
        <v>82</v>
      </c>
      <c r="D1498" s="20">
        <v>71</v>
      </c>
      <c r="E1498" s="20">
        <v>102</v>
      </c>
      <c r="F1498" s="20">
        <v>111</v>
      </c>
      <c r="G1498" s="20">
        <v>45</v>
      </c>
      <c r="H1498" s="20">
        <v>173</v>
      </c>
      <c r="I1498" s="20">
        <v>50</v>
      </c>
      <c r="J1498" s="47">
        <f>D1361+D1429</f>
        <v>506</v>
      </c>
      <c r="M1498" s="55"/>
      <c r="N1498" s="55"/>
      <c r="R1498" s="55"/>
      <c r="S1498" s="11"/>
      <c r="T1498" s="11"/>
    </row>
    <row r="1499" spans="1:20" ht="11.45" customHeight="1">
      <c r="A1499" s="190"/>
      <c r="B1499" s="227"/>
      <c r="C1499" s="25">
        <f>C1498/J1498*100</f>
        <v>16.205533596837945</v>
      </c>
      <c r="D1499" s="25">
        <f>D1498/J1498*100</f>
        <v>14.031620553359684</v>
      </c>
      <c r="E1499" s="25">
        <f>E1498/J1498*100</f>
        <v>20.158102766798418</v>
      </c>
      <c r="F1499" s="25">
        <f>F1498/J1498*100</f>
        <v>21.936758893280633</v>
      </c>
      <c r="G1499" s="25">
        <f>G1498/J1498*100</f>
        <v>8.8932806324110665</v>
      </c>
      <c r="H1499" s="25">
        <f>H1498/J1498*100</f>
        <v>34.189723320158109</v>
      </c>
      <c r="I1499" s="25">
        <f>I1498/J1498*100</f>
        <v>9.8814229249011856</v>
      </c>
      <c r="J1499" s="47"/>
      <c r="O1499" s="147"/>
      <c r="P1499" s="147"/>
      <c r="Q1499" s="147"/>
    </row>
    <row r="1500" spans="1:20" ht="11.45" customHeight="1">
      <c r="A1500" s="190"/>
      <c r="B1500" s="228" t="s">
        <v>30</v>
      </c>
      <c r="C1500" s="20">
        <v>49</v>
      </c>
      <c r="D1500" s="20">
        <v>42</v>
      </c>
      <c r="E1500" s="20">
        <v>50</v>
      </c>
      <c r="F1500" s="20">
        <v>54</v>
      </c>
      <c r="G1500" s="20">
        <v>31</v>
      </c>
      <c r="H1500" s="20">
        <v>68</v>
      </c>
      <c r="I1500" s="20">
        <v>21</v>
      </c>
      <c r="J1500" s="47">
        <f>D1363+D1431</f>
        <v>240</v>
      </c>
      <c r="O1500" s="147"/>
      <c r="P1500" s="147"/>
      <c r="Q1500" s="147"/>
    </row>
    <row r="1501" spans="1:20" ht="11.45" customHeight="1">
      <c r="A1501" s="190"/>
      <c r="B1501" s="229"/>
      <c r="C1501" s="29">
        <f>C1500/J1500*100</f>
        <v>20.416666666666668</v>
      </c>
      <c r="D1501" s="29">
        <f>D1500/J1500*100</f>
        <v>17.5</v>
      </c>
      <c r="E1501" s="29">
        <f>E1500/J1500*100</f>
        <v>20.833333333333336</v>
      </c>
      <c r="F1501" s="29">
        <f>F1500/J1500*100</f>
        <v>22.5</v>
      </c>
      <c r="G1501" s="29">
        <f>G1500/J1500*100</f>
        <v>12.916666666666668</v>
      </c>
      <c r="H1501" s="29">
        <f>H1500/J1500*100</f>
        <v>28.333333333333332</v>
      </c>
      <c r="I1501" s="29">
        <f>I1500/J1500*100</f>
        <v>8.75</v>
      </c>
      <c r="J1501" s="47"/>
      <c r="O1501" s="147"/>
      <c r="P1501" s="147"/>
      <c r="Q1501" s="147"/>
    </row>
    <row r="1502" spans="1:20" ht="11.45" customHeight="1">
      <c r="A1502" s="190"/>
      <c r="B1502" s="228" t="s">
        <v>42</v>
      </c>
      <c r="C1502" s="20">
        <v>7</v>
      </c>
      <c r="D1502" s="20">
        <v>16</v>
      </c>
      <c r="E1502" s="20">
        <v>22</v>
      </c>
      <c r="F1502" s="20">
        <v>14</v>
      </c>
      <c r="G1502" s="20">
        <v>9</v>
      </c>
      <c r="H1502" s="20">
        <v>17</v>
      </c>
      <c r="I1502" s="20">
        <v>12</v>
      </c>
      <c r="J1502" s="47">
        <f>D1365+D1433</f>
        <v>68</v>
      </c>
      <c r="O1502" s="147"/>
      <c r="P1502" s="147"/>
      <c r="Q1502" s="147"/>
    </row>
    <row r="1503" spans="1:20" ht="11.45" customHeight="1">
      <c r="A1503" s="190"/>
      <c r="B1503" s="229"/>
      <c r="C1503" s="29">
        <f>C1502/J1502*100</f>
        <v>10.294117647058822</v>
      </c>
      <c r="D1503" s="29">
        <f>D1502/J1502*100</f>
        <v>23.52941176470588</v>
      </c>
      <c r="E1503" s="29">
        <f>E1502/J1502*100</f>
        <v>32.352941176470587</v>
      </c>
      <c r="F1503" s="29">
        <f>F1502/J1502*100</f>
        <v>20.588235294117645</v>
      </c>
      <c r="G1503" s="29">
        <f>G1502/J1502*100</f>
        <v>13.23529411764706</v>
      </c>
      <c r="H1503" s="29">
        <f>H1502/J1502*100</f>
        <v>25</v>
      </c>
      <c r="I1503" s="29">
        <f>I1502/J1502*100</f>
        <v>17.647058823529413</v>
      </c>
      <c r="J1503" s="47"/>
      <c r="O1503" s="147"/>
      <c r="P1503" s="147"/>
      <c r="Q1503" s="147"/>
    </row>
    <row r="1504" spans="1:20" ht="11.45" customHeight="1">
      <c r="A1504" s="190"/>
      <c r="B1504" s="227" t="s">
        <v>24</v>
      </c>
      <c r="C1504" s="20">
        <v>4</v>
      </c>
      <c r="D1504" s="20">
        <v>2</v>
      </c>
      <c r="E1504" s="20">
        <v>2</v>
      </c>
      <c r="F1504" s="20">
        <v>4</v>
      </c>
      <c r="G1504" s="20">
        <v>4</v>
      </c>
      <c r="H1504" s="20">
        <v>2</v>
      </c>
      <c r="I1504" s="20">
        <v>2</v>
      </c>
      <c r="J1504" s="47">
        <f>D1367+D1435</f>
        <v>17</v>
      </c>
      <c r="O1504" s="147"/>
      <c r="P1504" s="147"/>
      <c r="Q1504" s="147"/>
    </row>
    <row r="1505" spans="1:18" ht="11.45" customHeight="1" thickBot="1">
      <c r="A1505" s="191"/>
      <c r="B1505" s="230"/>
      <c r="C1505" s="33">
        <f>C1504/J1504*100</f>
        <v>23.52941176470588</v>
      </c>
      <c r="D1505" s="33">
        <f>D1504/J1504*100</f>
        <v>11.76470588235294</v>
      </c>
      <c r="E1505" s="33">
        <f>E1504/J1504*100</f>
        <v>11.76470588235294</v>
      </c>
      <c r="F1505" s="33">
        <f>F1504/J1504*100</f>
        <v>23.52941176470588</v>
      </c>
      <c r="G1505" s="33">
        <f>G1504/J1504*100</f>
        <v>23.52941176470588</v>
      </c>
      <c r="H1505" s="33">
        <f>H1504/J1504*100</f>
        <v>11.76470588235294</v>
      </c>
      <c r="I1505" s="33">
        <f>I1504/J1504*100</f>
        <v>11.76470588235294</v>
      </c>
      <c r="J1505" s="165"/>
      <c r="O1505" s="147"/>
      <c r="P1505" s="147"/>
      <c r="Q1505" s="147"/>
    </row>
    <row r="1506" spans="1:18" s="1" customFormat="1" ht="4.5" customHeight="1">
      <c r="A1506" s="40"/>
      <c r="B1506" s="41"/>
      <c r="C1506" s="97"/>
      <c r="D1506" s="97"/>
      <c r="E1506" s="97"/>
      <c r="F1506" s="42"/>
      <c r="O1506" s="147"/>
      <c r="P1506" s="147"/>
      <c r="Q1506" s="147"/>
    </row>
    <row r="1507" spans="1:18">
      <c r="A1507" s="40"/>
      <c r="B1507" s="234" t="s">
        <v>273</v>
      </c>
      <c r="C1507" s="234"/>
      <c r="D1507" s="234"/>
      <c r="E1507" s="234"/>
      <c r="F1507" s="234"/>
      <c r="G1507" s="234"/>
      <c r="H1507" s="234"/>
      <c r="I1507" s="234"/>
      <c r="J1507" s="234"/>
      <c r="K1507" s="234"/>
      <c r="L1507" s="234"/>
      <c r="O1507" s="147"/>
      <c r="P1507" s="147"/>
      <c r="Q1507" s="147"/>
    </row>
    <row r="1508" spans="1:18" s="54" customFormat="1" ht="11.25" customHeight="1">
      <c r="A1508" s="40"/>
      <c r="B1508" s="234"/>
      <c r="C1508" s="234"/>
      <c r="D1508" s="234"/>
      <c r="E1508" s="234"/>
      <c r="F1508" s="234"/>
      <c r="G1508" s="234"/>
      <c r="H1508" s="234"/>
      <c r="I1508" s="234"/>
      <c r="J1508" s="234"/>
      <c r="K1508" s="234"/>
      <c r="L1508" s="234"/>
      <c r="M1508" s="166"/>
      <c r="N1508" s="166"/>
      <c r="O1508" s="147"/>
      <c r="P1508" s="147"/>
      <c r="Q1508" s="147"/>
      <c r="R1508" s="166"/>
    </row>
    <row r="1509" spans="1:18" ht="11.25" customHeight="1">
      <c r="A1509" s="40"/>
      <c r="B1509" s="41"/>
      <c r="C1509" s="97"/>
      <c r="D1509" s="97"/>
      <c r="E1509" s="97"/>
      <c r="F1509" s="97"/>
      <c r="G1509" s="97"/>
      <c r="H1509" s="97"/>
      <c r="I1509" s="97"/>
      <c r="J1509" s="42"/>
      <c r="O1509" s="147"/>
      <c r="P1509" s="147"/>
      <c r="Q1509" s="147"/>
    </row>
    <row r="1510" spans="1:18" ht="15" customHeight="1">
      <c r="A1510" s="221" t="s">
        <v>132</v>
      </c>
      <c r="B1510" s="221"/>
      <c r="C1510" s="221"/>
      <c r="D1510" s="221"/>
      <c r="E1510" s="221"/>
      <c r="F1510" s="221"/>
      <c r="G1510" s="221"/>
      <c r="H1510" s="221"/>
      <c r="I1510" s="221"/>
      <c r="J1510" s="221"/>
      <c r="K1510" s="221"/>
      <c r="L1510" s="221"/>
      <c r="O1510" s="147"/>
      <c r="P1510" s="147"/>
      <c r="Q1510" s="147"/>
    </row>
    <row r="1511" spans="1:18" s="3" customFormat="1" ht="30" customHeight="1" thickBot="1">
      <c r="A1511" s="177" t="s">
        <v>185</v>
      </c>
      <c r="B1511" s="177"/>
      <c r="C1511" s="177"/>
      <c r="D1511" s="177"/>
      <c r="E1511" s="177"/>
      <c r="F1511" s="177"/>
      <c r="G1511" s="177"/>
      <c r="H1511" s="177"/>
      <c r="I1511" s="177"/>
      <c r="J1511" s="177"/>
      <c r="K1511" s="177"/>
      <c r="L1511" s="177"/>
      <c r="M1511" s="1"/>
      <c r="N1511" s="1"/>
      <c r="O1511" s="147"/>
      <c r="P1511" s="147"/>
      <c r="Q1511" s="147"/>
      <c r="R1511" s="1"/>
    </row>
    <row r="1512" spans="1:18" s="1" customFormat="1" ht="10.15" customHeight="1">
      <c r="A1512" s="203"/>
      <c r="B1512" s="204"/>
      <c r="C1512" s="99">
        <v>1</v>
      </c>
      <c r="D1512" s="99">
        <v>2</v>
      </c>
      <c r="E1512" s="99">
        <v>3</v>
      </c>
      <c r="F1512" s="99">
        <v>4</v>
      </c>
      <c r="G1512" s="99">
        <v>5</v>
      </c>
      <c r="H1512" s="205" t="s">
        <v>45</v>
      </c>
      <c r="I1512" s="207" t="s">
        <v>4</v>
      </c>
      <c r="J1512" s="100" t="s">
        <v>46</v>
      </c>
      <c r="K1512" s="99">
        <v>3</v>
      </c>
      <c r="L1512" s="101" t="s">
        <v>47</v>
      </c>
      <c r="O1512" s="147"/>
      <c r="P1512" s="147"/>
      <c r="Q1512" s="147"/>
    </row>
    <row r="1513" spans="1:18" s="6" customFormat="1" ht="60" customHeight="1" thickBot="1">
      <c r="A1513" s="209" t="s">
        <v>33</v>
      </c>
      <c r="B1513" s="210"/>
      <c r="C1513" s="139" t="s">
        <v>67</v>
      </c>
      <c r="D1513" s="139" t="s">
        <v>68</v>
      </c>
      <c r="E1513" s="139" t="s">
        <v>43</v>
      </c>
      <c r="F1513" s="139" t="s">
        <v>69</v>
      </c>
      <c r="G1513" s="139" t="s">
        <v>70</v>
      </c>
      <c r="H1513" s="206"/>
      <c r="I1513" s="208"/>
      <c r="J1513" s="115" t="s">
        <v>67</v>
      </c>
      <c r="K1513" s="139" t="s">
        <v>43</v>
      </c>
      <c r="L1513" s="116" t="s">
        <v>70</v>
      </c>
      <c r="O1513" s="147"/>
      <c r="P1513" s="147"/>
      <c r="Q1513" s="147"/>
    </row>
    <row r="1514" spans="1:18" s="55" customFormat="1" ht="11.25" customHeight="1">
      <c r="A1514" s="219" t="s">
        <v>22</v>
      </c>
      <c r="B1514" s="220"/>
      <c r="C1514" s="111">
        <v>58</v>
      </c>
      <c r="D1514" s="111">
        <v>232</v>
      </c>
      <c r="E1514" s="111">
        <v>1201</v>
      </c>
      <c r="F1514" s="111">
        <v>349</v>
      </c>
      <c r="G1514" s="111">
        <v>178</v>
      </c>
      <c r="H1514" s="111">
        <v>165</v>
      </c>
      <c r="I1514" s="110">
        <f t="shared" ref="I1514:I1573" si="1276">SUM(C1514:H1514)</f>
        <v>2183</v>
      </c>
      <c r="J1514" s="112">
        <f>C1514+D1514</f>
        <v>290</v>
      </c>
      <c r="K1514" s="111">
        <f>E1514</f>
        <v>1201</v>
      </c>
      <c r="L1514" s="113">
        <f>SUM(F1514:G1514)</f>
        <v>527</v>
      </c>
      <c r="O1514" s="147"/>
      <c r="P1514" s="147"/>
      <c r="Q1514" s="147"/>
    </row>
    <row r="1515" spans="1:18" s="55" customFormat="1" ht="11.25" customHeight="1" thickBot="1">
      <c r="A1515" s="201"/>
      <c r="B1515" s="202"/>
      <c r="C1515" s="56">
        <f>C1514/I1514*100</f>
        <v>2.6568941823179109</v>
      </c>
      <c r="D1515" s="56">
        <f>D1514/I1514*100</f>
        <v>10.627576729271643</v>
      </c>
      <c r="E1515" s="56">
        <f>E1514/I1514*100</f>
        <v>55.016032982134675</v>
      </c>
      <c r="F1515" s="56">
        <f>F1514/I1514*100</f>
        <v>15.987173614292258</v>
      </c>
      <c r="G1515" s="56">
        <f>G1514/I1514*100</f>
        <v>8.1539166284928992</v>
      </c>
      <c r="H1515" s="59">
        <f>H1514/I1514*100</f>
        <v>7.5584058634906093</v>
      </c>
      <c r="I1515" s="58">
        <f t="shared" si="1276"/>
        <v>99.999999999999986</v>
      </c>
      <c r="J1515" s="57">
        <f>J1514/I1514*100</f>
        <v>13.284470911589555</v>
      </c>
      <c r="K1515" s="35">
        <f>K1514/I1514*100</f>
        <v>55.016032982134675</v>
      </c>
      <c r="L1515" s="31">
        <f>L1514/I1514*100</f>
        <v>24.141090242785157</v>
      </c>
      <c r="O1515" s="147"/>
      <c r="P1515" s="147"/>
      <c r="Q1515" s="147"/>
    </row>
    <row r="1516" spans="1:18" s="55" customFormat="1" ht="11.45" customHeight="1">
      <c r="A1516" s="189" t="s">
        <v>48</v>
      </c>
      <c r="B1516" s="192" t="s">
        <v>19</v>
      </c>
      <c r="C1516" s="20">
        <v>38</v>
      </c>
      <c r="D1516" s="20">
        <v>163</v>
      </c>
      <c r="E1516" s="20">
        <v>788</v>
      </c>
      <c r="F1516" s="20">
        <v>250</v>
      </c>
      <c r="G1516" s="20">
        <v>125</v>
      </c>
      <c r="H1516" s="20">
        <v>95</v>
      </c>
      <c r="I1516" s="8">
        <f t="shared" si="1276"/>
        <v>1459</v>
      </c>
      <c r="J1516" s="9">
        <f>C1516+D1516</f>
        <v>201</v>
      </c>
      <c r="K1516" s="7">
        <f>E1516</f>
        <v>788</v>
      </c>
      <c r="L1516" s="10">
        <f>SUM(F1516:G1516)</f>
        <v>375</v>
      </c>
      <c r="O1516" s="147"/>
      <c r="P1516" s="147"/>
      <c r="Q1516" s="147"/>
    </row>
    <row r="1517" spans="1:18" s="55" customFormat="1" ht="11.45" customHeight="1">
      <c r="A1517" s="190"/>
      <c r="B1517" s="185"/>
      <c r="C1517" s="46">
        <f>C1516/I1516*100</f>
        <v>2.6045236463331052</v>
      </c>
      <c r="D1517" s="25">
        <f>D1516/I1516*100</f>
        <v>11.172035640849899</v>
      </c>
      <c r="E1517" s="25">
        <f>E1516/I1516*100</f>
        <v>54.009595613433859</v>
      </c>
      <c r="F1517" s="25">
        <f>F1516/I1516*100</f>
        <v>17.135023989033584</v>
      </c>
      <c r="G1517" s="25">
        <f>G1516/I1516*100</f>
        <v>8.5675119945167921</v>
      </c>
      <c r="H1517" s="26">
        <f>H1516/I1516*100</f>
        <v>6.5113091158327627</v>
      </c>
      <c r="I1517" s="27">
        <f t="shared" si="1276"/>
        <v>100</v>
      </c>
      <c r="J1517" s="38">
        <f>J1516/I1516*100</f>
        <v>13.776559287183002</v>
      </c>
      <c r="K1517" s="18">
        <f>K1516/I1516*100</f>
        <v>54.009595613433859</v>
      </c>
      <c r="L1517" s="19">
        <f>L1516/I1516*100</f>
        <v>25.70253598355038</v>
      </c>
      <c r="O1517" s="147"/>
      <c r="P1517" s="147"/>
      <c r="Q1517" s="147"/>
    </row>
    <row r="1518" spans="1:18" s="55" customFormat="1" ht="11.45" customHeight="1">
      <c r="A1518" s="190"/>
      <c r="B1518" s="193" t="s">
        <v>20</v>
      </c>
      <c r="C1518" s="20">
        <v>14</v>
      </c>
      <c r="D1518" s="20">
        <v>43</v>
      </c>
      <c r="E1518" s="20">
        <v>271</v>
      </c>
      <c r="F1518" s="20">
        <v>69</v>
      </c>
      <c r="G1518" s="20">
        <v>31</v>
      </c>
      <c r="H1518" s="20">
        <v>56</v>
      </c>
      <c r="I1518" s="21">
        <f t="shared" si="1276"/>
        <v>484</v>
      </c>
      <c r="J1518" s="28">
        <f>C1518+D1518</f>
        <v>57</v>
      </c>
      <c r="K1518" s="23">
        <f>E1518</f>
        <v>271</v>
      </c>
      <c r="L1518" s="24">
        <f>SUM(F1518:G1518)</f>
        <v>100</v>
      </c>
      <c r="O1518" s="147"/>
      <c r="P1518" s="147"/>
      <c r="Q1518" s="147"/>
    </row>
    <row r="1519" spans="1:18" s="55" customFormat="1" ht="11.45" customHeight="1">
      <c r="A1519" s="190"/>
      <c r="B1519" s="193"/>
      <c r="C1519" s="29">
        <f>C1518/I1518*100</f>
        <v>2.8925619834710745</v>
      </c>
      <c r="D1519" s="29">
        <f>D1518/I1518*100</f>
        <v>8.884297520661157</v>
      </c>
      <c r="E1519" s="29">
        <f>E1518/I1518*100</f>
        <v>55.991735537190081</v>
      </c>
      <c r="F1519" s="29">
        <f>F1518/I1518*100</f>
        <v>14.256198347107437</v>
      </c>
      <c r="G1519" s="29">
        <f>G1518/I1518*100</f>
        <v>6.4049586776859497</v>
      </c>
      <c r="H1519" s="30">
        <f>H1518/I1518*100</f>
        <v>11.570247933884298</v>
      </c>
      <c r="I1519" s="27">
        <f t="shared" si="1276"/>
        <v>100.00000000000001</v>
      </c>
      <c r="J1519" s="38">
        <f>J1518/I1518*100</f>
        <v>11.776859504132231</v>
      </c>
      <c r="K1519" s="18">
        <f>K1518/I1518*100</f>
        <v>55.991735537190081</v>
      </c>
      <c r="L1519" s="19">
        <f>L1518/I1518*100</f>
        <v>20.66115702479339</v>
      </c>
      <c r="O1519" s="147"/>
      <c r="P1519" s="147"/>
      <c r="Q1519" s="147"/>
    </row>
    <row r="1520" spans="1:18" s="55" customFormat="1" ht="11.45" customHeight="1">
      <c r="A1520" s="190"/>
      <c r="B1520" s="184" t="s">
        <v>49</v>
      </c>
      <c r="C1520" s="20">
        <v>4</v>
      </c>
      <c r="D1520" s="20">
        <v>18</v>
      </c>
      <c r="E1520" s="20">
        <v>101</v>
      </c>
      <c r="F1520" s="20">
        <v>21</v>
      </c>
      <c r="G1520" s="20">
        <v>15</v>
      </c>
      <c r="H1520" s="20">
        <v>8</v>
      </c>
      <c r="I1520" s="21">
        <f t="shared" si="1276"/>
        <v>167</v>
      </c>
      <c r="J1520" s="28">
        <f>C1520+D1520</f>
        <v>22</v>
      </c>
      <c r="K1520" s="23">
        <f>E1520</f>
        <v>101</v>
      </c>
      <c r="L1520" s="24">
        <f>SUM(F1520:G1520)</f>
        <v>36</v>
      </c>
      <c r="O1520" s="147"/>
      <c r="P1520" s="147"/>
      <c r="Q1520" s="147"/>
    </row>
    <row r="1521" spans="1:17" s="55" customFormat="1" ht="11.45" customHeight="1">
      <c r="A1521" s="190"/>
      <c r="B1521" s="185"/>
      <c r="C1521" s="25">
        <f>C1520/I1520*100</f>
        <v>2.3952095808383236</v>
      </c>
      <c r="D1521" s="25">
        <f>D1520/I1520*100</f>
        <v>10.778443113772456</v>
      </c>
      <c r="E1521" s="25">
        <f>E1520/I1520*100</f>
        <v>60.479041916167667</v>
      </c>
      <c r="F1521" s="25">
        <f>F1520/I1520*100</f>
        <v>12.574850299401197</v>
      </c>
      <c r="G1521" s="25">
        <f>G1520/I1520*100</f>
        <v>8.9820359281437128</v>
      </c>
      <c r="H1521" s="26">
        <f>H1520/I1520*100</f>
        <v>4.7904191616766472</v>
      </c>
      <c r="I1521" s="27">
        <f t="shared" si="1276"/>
        <v>100</v>
      </c>
      <c r="J1521" s="38">
        <f>J1520/I1520*100</f>
        <v>13.17365269461078</v>
      </c>
      <c r="K1521" s="18">
        <f>K1520/I1520*100</f>
        <v>60.479041916167667</v>
      </c>
      <c r="L1521" s="19">
        <f>L1520/I1520*100</f>
        <v>21.556886227544911</v>
      </c>
      <c r="O1521" s="147"/>
      <c r="P1521" s="147"/>
      <c r="Q1521" s="147"/>
    </row>
    <row r="1522" spans="1:17" s="55" customFormat="1" ht="11.45" customHeight="1">
      <c r="A1522" s="190"/>
      <c r="B1522" s="193" t="s">
        <v>50</v>
      </c>
      <c r="C1522" s="20">
        <v>2</v>
      </c>
      <c r="D1522" s="20">
        <v>8</v>
      </c>
      <c r="E1522" s="20">
        <v>41</v>
      </c>
      <c r="F1522" s="20">
        <v>9</v>
      </c>
      <c r="G1522" s="20">
        <v>7</v>
      </c>
      <c r="H1522" s="20">
        <v>6</v>
      </c>
      <c r="I1522" s="21">
        <f t="shared" si="1276"/>
        <v>73</v>
      </c>
      <c r="J1522" s="28">
        <f>C1522+D1522</f>
        <v>10</v>
      </c>
      <c r="K1522" s="23">
        <f>E1522</f>
        <v>41</v>
      </c>
      <c r="L1522" s="24">
        <f>SUM(F1522:G1522)</f>
        <v>16</v>
      </c>
      <c r="O1522" s="147"/>
      <c r="P1522" s="147"/>
      <c r="Q1522" s="147"/>
    </row>
    <row r="1523" spans="1:17" s="55" customFormat="1" ht="11.45" customHeight="1" thickBot="1">
      <c r="A1523" s="190"/>
      <c r="B1523" s="193"/>
      <c r="C1523" s="33">
        <f>C1522/I1522*100</f>
        <v>2.7397260273972601</v>
      </c>
      <c r="D1523" s="33">
        <f>D1522/I1522*100</f>
        <v>10.95890410958904</v>
      </c>
      <c r="E1523" s="33">
        <f>E1522/I1522*100</f>
        <v>56.164383561643838</v>
      </c>
      <c r="F1523" s="33">
        <f>F1522/I1522*100</f>
        <v>12.328767123287671</v>
      </c>
      <c r="G1523" s="33">
        <f>G1522/I1522*100</f>
        <v>9.5890410958904102</v>
      </c>
      <c r="H1523" s="34">
        <f>H1522/I1522*100</f>
        <v>8.2191780821917799</v>
      </c>
      <c r="I1523" s="58">
        <f t="shared" si="1276"/>
        <v>100</v>
      </c>
      <c r="J1523" s="38">
        <f>J1522/I1522*100</f>
        <v>13.698630136986301</v>
      </c>
      <c r="K1523" s="18">
        <f>K1522/I1522*100</f>
        <v>56.164383561643838</v>
      </c>
      <c r="L1523" s="19">
        <f>L1522/I1522*100</f>
        <v>21.917808219178081</v>
      </c>
      <c r="O1523" s="147"/>
      <c r="P1523" s="147"/>
      <c r="Q1523" s="147"/>
    </row>
    <row r="1524" spans="1:17" s="55" customFormat="1" ht="11.45" customHeight="1">
      <c r="A1524" s="189" t="s">
        <v>51</v>
      </c>
      <c r="B1524" s="192" t="s">
        <v>1</v>
      </c>
      <c r="C1524" s="20">
        <v>20</v>
      </c>
      <c r="D1524" s="20">
        <v>89</v>
      </c>
      <c r="E1524" s="20">
        <v>539</v>
      </c>
      <c r="F1524" s="20">
        <v>170</v>
      </c>
      <c r="G1524" s="20">
        <v>101</v>
      </c>
      <c r="H1524" s="20">
        <v>49</v>
      </c>
      <c r="I1524" s="8">
        <f t="shared" si="1276"/>
        <v>968</v>
      </c>
      <c r="J1524" s="9">
        <f>C1524+D1524</f>
        <v>109</v>
      </c>
      <c r="K1524" s="7">
        <f>E1524</f>
        <v>539</v>
      </c>
      <c r="L1524" s="10">
        <f>SUM(F1524:G1524)</f>
        <v>271</v>
      </c>
      <c r="O1524" s="147"/>
      <c r="P1524" s="147"/>
      <c r="Q1524" s="147"/>
    </row>
    <row r="1525" spans="1:17" s="55" customFormat="1" ht="11.45" customHeight="1">
      <c r="A1525" s="190"/>
      <c r="B1525" s="193"/>
      <c r="C1525" s="46">
        <f>C1524/I1524*100</f>
        <v>2.0661157024793391</v>
      </c>
      <c r="D1525" s="25">
        <f>D1524/I1524*100</f>
        <v>9.1942148760330582</v>
      </c>
      <c r="E1525" s="25">
        <f>E1524/I1524*100</f>
        <v>55.68181818181818</v>
      </c>
      <c r="F1525" s="25">
        <f>F1524/I1524*100</f>
        <v>17.561983471074381</v>
      </c>
      <c r="G1525" s="25">
        <f>G1524/I1524*100</f>
        <v>10.433884297520661</v>
      </c>
      <c r="H1525" s="26">
        <f>H1524/I1524*100</f>
        <v>5.0619834710743801</v>
      </c>
      <c r="I1525" s="27">
        <f t="shared" si="1276"/>
        <v>100.00000000000001</v>
      </c>
      <c r="J1525" s="38">
        <f>J1524/I1524*100</f>
        <v>11.260330578512397</v>
      </c>
      <c r="K1525" s="18">
        <f>K1524/I1524*100</f>
        <v>55.68181818181818</v>
      </c>
      <c r="L1525" s="19">
        <f>L1524/I1524*100</f>
        <v>27.995867768595041</v>
      </c>
      <c r="O1525" s="147"/>
      <c r="P1525" s="147"/>
      <c r="Q1525" s="147"/>
    </row>
    <row r="1526" spans="1:17" s="55" customFormat="1" ht="11.45" customHeight="1">
      <c r="A1526" s="190"/>
      <c r="B1526" s="184" t="s">
        <v>2</v>
      </c>
      <c r="C1526" s="20">
        <v>36</v>
      </c>
      <c r="D1526" s="20">
        <v>142</v>
      </c>
      <c r="E1526" s="20">
        <v>656</v>
      </c>
      <c r="F1526" s="20">
        <v>177</v>
      </c>
      <c r="G1526" s="20">
        <v>76</v>
      </c>
      <c r="H1526" s="20">
        <v>90</v>
      </c>
      <c r="I1526" s="21">
        <f t="shared" si="1276"/>
        <v>1177</v>
      </c>
      <c r="J1526" s="28">
        <f>C1526+D1526</f>
        <v>178</v>
      </c>
      <c r="K1526" s="23">
        <f>E1526</f>
        <v>656</v>
      </c>
      <c r="L1526" s="24">
        <f>SUM(F1526:G1526)</f>
        <v>253</v>
      </c>
      <c r="O1526" s="147"/>
      <c r="P1526" s="147"/>
      <c r="Q1526" s="147"/>
    </row>
    <row r="1527" spans="1:17" s="55" customFormat="1" ht="11.45" customHeight="1">
      <c r="A1527" s="190"/>
      <c r="B1527" s="185"/>
      <c r="C1527" s="29">
        <f>C1526/I1526*100</f>
        <v>3.058623619371283</v>
      </c>
      <c r="D1527" s="29">
        <f>D1526/I1526*100</f>
        <v>12.064570943075616</v>
      </c>
      <c r="E1527" s="29">
        <f>E1526/I1526*100</f>
        <v>55.734919286321158</v>
      </c>
      <c r="F1527" s="29">
        <f>F1526/I1526*100</f>
        <v>15.03823279524214</v>
      </c>
      <c r="G1527" s="29">
        <f>G1526/I1526*100</f>
        <v>6.4570943075615981</v>
      </c>
      <c r="H1527" s="30">
        <f>H1526/I1526*100</f>
        <v>7.6465590484282071</v>
      </c>
      <c r="I1527" s="27">
        <f t="shared" si="1276"/>
        <v>100</v>
      </c>
      <c r="J1527" s="38">
        <f>J1526/I1526*100</f>
        <v>15.123194562446898</v>
      </c>
      <c r="K1527" s="18">
        <f>K1526/I1526*100</f>
        <v>55.734919286321158</v>
      </c>
      <c r="L1527" s="19">
        <f>L1526/I1526*100</f>
        <v>21.495327102803738</v>
      </c>
      <c r="O1527" s="147"/>
      <c r="P1527" s="147"/>
      <c r="Q1527" s="147"/>
    </row>
    <row r="1528" spans="1:17" s="55" customFormat="1" ht="11.45" customHeight="1">
      <c r="A1528" s="190"/>
      <c r="B1528" s="193" t="s">
        <v>5</v>
      </c>
      <c r="C1528" s="20">
        <v>2</v>
      </c>
      <c r="D1528" s="20">
        <v>1</v>
      </c>
      <c r="E1528" s="20">
        <v>6</v>
      </c>
      <c r="F1528" s="20">
        <v>2</v>
      </c>
      <c r="G1528" s="20">
        <v>1</v>
      </c>
      <c r="H1528" s="20">
        <v>26</v>
      </c>
      <c r="I1528" s="21">
        <f t="shared" si="1276"/>
        <v>38</v>
      </c>
      <c r="J1528" s="28">
        <f>C1528+D1528</f>
        <v>3</v>
      </c>
      <c r="K1528" s="23">
        <f>E1528</f>
        <v>6</v>
      </c>
      <c r="L1528" s="24">
        <f>SUM(F1528:G1528)</f>
        <v>3</v>
      </c>
      <c r="O1528" s="147"/>
      <c r="P1528" s="147"/>
      <c r="Q1528" s="147"/>
    </row>
    <row r="1529" spans="1:17" s="55" customFormat="1" ht="11.45" customHeight="1" thickBot="1">
      <c r="A1529" s="191"/>
      <c r="B1529" s="194"/>
      <c r="C1529" s="50">
        <f>C1528/I1528*100</f>
        <v>5.2631578947368416</v>
      </c>
      <c r="D1529" s="50">
        <f>D1528/I1528*100</f>
        <v>2.6315789473684208</v>
      </c>
      <c r="E1529" s="50">
        <f>E1528/I1528*100</f>
        <v>15.789473684210526</v>
      </c>
      <c r="F1529" s="50">
        <f>F1528/I1528*100</f>
        <v>5.2631578947368416</v>
      </c>
      <c r="G1529" s="50">
        <f>G1528/I1528*100</f>
        <v>2.6315789473684208</v>
      </c>
      <c r="H1529" s="64">
        <f>H1528/I1528*100</f>
        <v>68.421052631578945</v>
      </c>
      <c r="I1529" s="58">
        <f t="shared" si="1276"/>
        <v>100</v>
      </c>
      <c r="J1529" s="57">
        <f>J1528/I1528*100</f>
        <v>7.8947368421052628</v>
      </c>
      <c r="K1529" s="35">
        <f>K1528/I1528*100</f>
        <v>15.789473684210526</v>
      </c>
      <c r="L1529" s="31">
        <f>L1528/I1528*100</f>
        <v>7.8947368421052628</v>
      </c>
      <c r="O1529" s="147"/>
      <c r="P1529" s="147"/>
      <c r="Q1529" s="147"/>
    </row>
    <row r="1530" spans="1:17" s="55" customFormat="1" ht="11.45" customHeight="1">
      <c r="A1530" s="189" t="s">
        <v>52</v>
      </c>
      <c r="B1530" s="192" t="s">
        <v>6</v>
      </c>
      <c r="C1530" s="20">
        <v>6</v>
      </c>
      <c r="D1530" s="20">
        <v>9</v>
      </c>
      <c r="E1530" s="20">
        <v>33</v>
      </c>
      <c r="F1530" s="20">
        <v>10</v>
      </c>
      <c r="G1530" s="20">
        <v>4</v>
      </c>
      <c r="H1530" s="20">
        <v>2</v>
      </c>
      <c r="I1530" s="8">
        <f t="shared" si="1276"/>
        <v>64</v>
      </c>
      <c r="J1530" s="9">
        <f>C1530+D1530</f>
        <v>15</v>
      </c>
      <c r="K1530" s="7">
        <f>E1530</f>
        <v>33</v>
      </c>
      <c r="L1530" s="10">
        <f>SUM(F1530:G1530)</f>
        <v>14</v>
      </c>
      <c r="O1530" s="147"/>
      <c r="P1530" s="147"/>
      <c r="Q1530" s="147"/>
    </row>
    <row r="1531" spans="1:17" s="55" customFormat="1" ht="11.45" customHeight="1">
      <c r="A1531" s="190"/>
      <c r="B1531" s="185"/>
      <c r="C1531" s="46">
        <f>C1530/I1530*100</f>
        <v>9.375</v>
      </c>
      <c r="D1531" s="25">
        <f>D1530/I1530*100</f>
        <v>14.0625</v>
      </c>
      <c r="E1531" s="25">
        <f>E1530/I1530*100</f>
        <v>51.5625</v>
      </c>
      <c r="F1531" s="25">
        <f>F1530/I1530*100</f>
        <v>15.625</v>
      </c>
      <c r="G1531" s="25">
        <f>G1530/I1530*100</f>
        <v>6.25</v>
      </c>
      <c r="H1531" s="26">
        <f>H1530/I1530*100</f>
        <v>3.125</v>
      </c>
      <c r="I1531" s="27">
        <f t="shared" si="1276"/>
        <v>100</v>
      </c>
      <c r="J1531" s="38">
        <f>J1530/I1530*100</f>
        <v>23.4375</v>
      </c>
      <c r="K1531" s="18">
        <f>K1530/I1530*100</f>
        <v>51.5625</v>
      </c>
      <c r="L1531" s="19">
        <f>L1530/I1530*100</f>
        <v>21.875</v>
      </c>
      <c r="O1531" s="147"/>
      <c r="P1531" s="147"/>
      <c r="Q1531" s="147"/>
    </row>
    <row r="1532" spans="1:17" s="55" customFormat="1" ht="11.45" customHeight="1">
      <c r="A1532" s="190"/>
      <c r="B1532" s="193" t="s">
        <v>7</v>
      </c>
      <c r="C1532" s="20">
        <v>7</v>
      </c>
      <c r="D1532" s="20">
        <v>22</v>
      </c>
      <c r="E1532" s="20">
        <v>101</v>
      </c>
      <c r="F1532" s="20">
        <v>33</v>
      </c>
      <c r="G1532" s="20">
        <v>20</v>
      </c>
      <c r="H1532" s="20">
        <v>2</v>
      </c>
      <c r="I1532" s="21">
        <f t="shared" si="1276"/>
        <v>185</v>
      </c>
      <c r="J1532" s="28">
        <f>C1532+D1532</f>
        <v>29</v>
      </c>
      <c r="K1532" s="23">
        <f>E1532</f>
        <v>101</v>
      </c>
      <c r="L1532" s="24">
        <f>SUM(F1532:G1532)</f>
        <v>53</v>
      </c>
      <c r="O1532" s="147"/>
      <c r="P1532" s="147"/>
      <c r="Q1532" s="147"/>
    </row>
    <row r="1533" spans="1:17" s="55" customFormat="1" ht="11.45" customHeight="1">
      <c r="A1533" s="190"/>
      <c r="B1533" s="193"/>
      <c r="C1533" s="29">
        <f>C1532/I1532*100</f>
        <v>3.7837837837837842</v>
      </c>
      <c r="D1533" s="29">
        <f>D1532/I1532*100</f>
        <v>11.891891891891893</v>
      </c>
      <c r="E1533" s="29">
        <f>E1532/I1532*100</f>
        <v>54.594594594594589</v>
      </c>
      <c r="F1533" s="29">
        <f>F1532/I1532*100</f>
        <v>17.837837837837839</v>
      </c>
      <c r="G1533" s="29">
        <f>G1532/I1532*100</f>
        <v>10.810810810810811</v>
      </c>
      <c r="H1533" s="30">
        <f>H1532/I1532*100</f>
        <v>1.0810810810810811</v>
      </c>
      <c r="I1533" s="27">
        <f t="shared" si="1276"/>
        <v>99.999999999999986</v>
      </c>
      <c r="J1533" s="38">
        <f>J1532/I1532*100</f>
        <v>15.675675675675677</v>
      </c>
      <c r="K1533" s="18">
        <f>K1532/I1532*100</f>
        <v>54.594594594594589</v>
      </c>
      <c r="L1533" s="19">
        <f>L1532/I1532*100</f>
        <v>28.648648648648649</v>
      </c>
      <c r="O1533" s="147"/>
      <c r="P1533" s="147"/>
      <c r="Q1533" s="147"/>
    </row>
    <row r="1534" spans="1:17" s="55" customFormat="1" ht="11.45" customHeight="1">
      <c r="A1534" s="190"/>
      <c r="B1534" s="184" t="s">
        <v>8</v>
      </c>
      <c r="C1534" s="20">
        <v>2</v>
      </c>
      <c r="D1534" s="20">
        <v>26</v>
      </c>
      <c r="E1534" s="20">
        <v>136</v>
      </c>
      <c r="F1534" s="20">
        <v>38</v>
      </c>
      <c r="G1534" s="20">
        <v>41</v>
      </c>
      <c r="H1534" s="20">
        <v>4</v>
      </c>
      <c r="I1534" s="21">
        <f t="shared" si="1276"/>
        <v>247</v>
      </c>
      <c r="J1534" s="28">
        <f>C1534+D1534</f>
        <v>28</v>
      </c>
      <c r="K1534" s="23">
        <f>E1534</f>
        <v>136</v>
      </c>
      <c r="L1534" s="24">
        <f>SUM(F1534:G1534)</f>
        <v>79</v>
      </c>
      <c r="O1534" s="147"/>
      <c r="P1534" s="147"/>
      <c r="Q1534" s="147"/>
    </row>
    <row r="1535" spans="1:17" s="55" customFormat="1" ht="11.45" customHeight="1">
      <c r="A1535" s="190"/>
      <c r="B1535" s="185"/>
      <c r="C1535" s="29">
        <f t="shared" ref="C1535" si="1277">C1534/I1534*100</f>
        <v>0.80971659919028338</v>
      </c>
      <c r="D1535" s="29">
        <f t="shared" ref="D1535" si="1278">D1534/I1534*100</f>
        <v>10.526315789473683</v>
      </c>
      <c r="E1535" s="29">
        <f t="shared" ref="E1535" si="1279">E1534/I1534*100</f>
        <v>55.060728744939269</v>
      </c>
      <c r="F1535" s="29">
        <f t="shared" ref="F1535" si="1280">F1534/I1534*100</f>
        <v>15.384615384615385</v>
      </c>
      <c r="G1535" s="29">
        <f t="shared" ref="G1535" si="1281">G1534/I1534*100</f>
        <v>16.599190283400812</v>
      </c>
      <c r="H1535" s="30">
        <f t="shared" ref="H1535" si="1282">H1534/I1534*100</f>
        <v>1.6194331983805668</v>
      </c>
      <c r="I1535" s="27">
        <f t="shared" si="1276"/>
        <v>100</v>
      </c>
      <c r="J1535" s="38">
        <f>J1534/I1534*100</f>
        <v>11.336032388663968</v>
      </c>
      <c r="K1535" s="18">
        <f>K1534/I1534*100</f>
        <v>55.060728744939269</v>
      </c>
      <c r="L1535" s="19">
        <f>L1534/I1534*100</f>
        <v>31.983805668016196</v>
      </c>
      <c r="O1535" s="147"/>
      <c r="P1535" s="147"/>
      <c r="Q1535" s="147"/>
    </row>
    <row r="1536" spans="1:17" s="55" customFormat="1" ht="11.45" customHeight="1">
      <c r="A1536" s="190"/>
      <c r="B1536" s="193" t="s">
        <v>9</v>
      </c>
      <c r="C1536" s="20">
        <v>9</v>
      </c>
      <c r="D1536" s="20">
        <v>29</v>
      </c>
      <c r="E1536" s="20">
        <v>162</v>
      </c>
      <c r="F1536" s="20">
        <v>68</v>
      </c>
      <c r="G1536" s="20">
        <v>39</v>
      </c>
      <c r="H1536" s="20">
        <v>8</v>
      </c>
      <c r="I1536" s="21">
        <f t="shared" si="1276"/>
        <v>315</v>
      </c>
      <c r="J1536" s="28">
        <f>C1536+D1536</f>
        <v>38</v>
      </c>
      <c r="K1536" s="23">
        <f>E1536</f>
        <v>162</v>
      </c>
      <c r="L1536" s="24">
        <f>SUM(F1536:G1536)</f>
        <v>107</v>
      </c>
      <c r="O1536" s="147"/>
      <c r="P1536" s="147"/>
      <c r="Q1536" s="147"/>
    </row>
    <row r="1537" spans="1:17" s="55" customFormat="1" ht="11.45" customHeight="1">
      <c r="A1537" s="190"/>
      <c r="B1537" s="193"/>
      <c r="C1537" s="29">
        <f t="shared" ref="C1537" si="1283">C1536/I1536*100</f>
        <v>2.8571428571428572</v>
      </c>
      <c r="D1537" s="29">
        <f t="shared" ref="D1537" si="1284">D1536/I1536*100</f>
        <v>9.2063492063492074</v>
      </c>
      <c r="E1537" s="29">
        <f t="shared" ref="E1537" si="1285">E1536/I1536*100</f>
        <v>51.428571428571423</v>
      </c>
      <c r="F1537" s="29">
        <f t="shared" ref="F1537" si="1286">F1536/I1536*100</f>
        <v>21.587301587301589</v>
      </c>
      <c r="G1537" s="29">
        <f t="shared" ref="G1537" si="1287">G1536/I1536*100</f>
        <v>12.380952380952381</v>
      </c>
      <c r="H1537" s="30">
        <f t="shared" ref="H1537" si="1288">H1536/I1536*100</f>
        <v>2.5396825396825395</v>
      </c>
      <c r="I1537" s="27">
        <f t="shared" si="1276"/>
        <v>100</v>
      </c>
      <c r="J1537" s="38">
        <f>J1536/I1536*100</f>
        <v>12.063492063492063</v>
      </c>
      <c r="K1537" s="18">
        <f>K1536/I1536*100</f>
        <v>51.428571428571423</v>
      </c>
      <c r="L1537" s="19">
        <f>L1536/I1536*100</f>
        <v>33.968253968253968</v>
      </c>
      <c r="O1537" s="147"/>
      <c r="P1537" s="147"/>
      <c r="Q1537" s="147"/>
    </row>
    <row r="1538" spans="1:17" s="55" customFormat="1" ht="11.45" customHeight="1">
      <c r="A1538" s="190"/>
      <c r="B1538" s="184" t="s">
        <v>10</v>
      </c>
      <c r="C1538" s="20">
        <v>11</v>
      </c>
      <c r="D1538" s="20">
        <v>36</v>
      </c>
      <c r="E1538" s="20">
        <v>187</v>
      </c>
      <c r="F1538" s="20">
        <v>83</v>
      </c>
      <c r="G1538" s="20">
        <v>38</v>
      </c>
      <c r="H1538" s="20">
        <v>12</v>
      </c>
      <c r="I1538" s="21">
        <f t="shared" si="1276"/>
        <v>367</v>
      </c>
      <c r="J1538" s="28">
        <f>C1538+D1538</f>
        <v>47</v>
      </c>
      <c r="K1538" s="23">
        <f>E1538</f>
        <v>187</v>
      </c>
      <c r="L1538" s="24">
        <f>SUM(F1538:G1538)</f>
        <v>121</v>
      </c>
      <c r="O1538" s="147"/>
      <c r="P1538" s="147"/>
      <c r="Q1538" s="147"/>
    </row>
    <row r="1539" spans="1:17" s="55" customFormat="1" ht="11.45" customHeight="1">
      <c r="A1539" s="190"/>
      <c r="B1539" s="185"/>
      <c r="C1539" s="29">
        <f t="shared" ref="C1539" si="1289">C1538/I1538*100</f>
        <v>2.9972752043596729</v>
      </c>
      <c r="D1539" s="29">
        <f t="shared" ref="D1539" si="1290">D1538/I1538*100</f>
        <v>9.8092643051771127</v>
      </c>
      <c r="E1539" s="29">
        <f t="shared" ref="E1539" si="1291">E1538/I1538*100</f>
        <v>50.95367847411444</v>
      </c>
      <c r="F1539" s="29">
        <f t="shared" ref="F1539" si="1292">F1538/I1538*100</f>
        <v>22.615803814713896</v>
      </c>
      <c r="G1539" s="29">
        <f t="shared" ref="G1539" si="1293">G1538/I1538*100</f>
        <v>10.354223433242508</v>
      </c>
      <c r="H1539" s="30">
        <f t="shared" ref="H1539" si="1294">H1538/I1538*100</f>
        <v>3.2697547683923704</v>
      </c>
      <c r="I1539" s="27">
        <f t="shared" si="1276"/>
        <v>100</v>
      </c>
      <c r="J1539" s="38">
        <f>J1538/I1538*100</f>
        <v>12.806539509536785</v>
      </c>
      <c r="K1539" s="18">
        <f>K1538/I1538*100</f>
        <v>50.95367847411444</v>
      </c>
      <c r="L1539" s="19">
        <f>L1538/I1538*100</f>
        <v>32.970027247956402</v>
      </c>
      <c r="O1539" s="147"/>
      <c r="P1539" s="147"/>
      <c r="Q1539" s="147"/>
    </row>
    <row r="1540" spans="1:17" s="55" customFormat="1" ht="11.45" customHeight="1">
      <c r="A1540" s="190"/>
      <c r="B1540" s="193" t="s">
        <v>11</v>
      </c>
      <c r="C1540" s="20">
        <v>9</v>
      </c>
      <c r="D1540" s="20">
        <v>50</v>
      </c>
      <c r="E1540" s="20">
        <v>231</v>
      </c>
      <c r="F1540" s="20">
        <v>59</v>
      </c>
      <c r="G1540" s="20">
        <v>21</v>
      </c>
      <c r="H1540" s="20">
        <v>24</v>
      </c>
      <c r="I1540" s="21">
        <f t="shared" si="1276"/>
        <v>394</v>
      </c>
      <c r="J1540" s="28">
        <f>C1540+D1540</f>
        <v>59</v>
      </c>
      <c r="K1540" s="23">
        <f>E1540</f>
        <v>231</v>
      </c>
      <c r="L1540" s="24">
        <f>SUM(F1540:G1540)</f>
        <v>80</v>
      </c>
      <c r="O1540" s="147"/>
      <c r="P1540" s="147"/>
      <c r="Q1540" s="147"/>
    </row>
    <row r="1541" spans="1:17" s="55" customFormat="1" ht="11.45" customHeight="1">
      <c r="A1541" s="190"/>
      <c r="B1541" s="193"/>
      <c r="C1541" s="29">
        <f t="shared" ref="C1541" si="1295">C1540/I1540*100</f>
        <v>2.2842639593908629</v>
      </c>
      <c r="D1541" s="29">
        <f t="shared" ref="D1541" si="1296">D1540/I1540*100</f>
        <v>12.690355329949238</v>
      </c>
      <c r="E1541" s="29">
        <f t="shared" ref="E1541" si="1297">E1540/I1540*100</f>
        <v>58.629441624365484</v>
      </c>
      <c r="F1541" s="29">
        <f t="shared" ref="F1541" si="1298">F1540/I1540*100</f>
        <v>14.974619289340103</v>
      </c>
      <c r="G1541" s="29">
        <f t="shared" ref="G1541" si="1299">G1540/I1540*100</f>
        <v>5.3299492385786804</v>
      </c>
      <c r="H1541" s="30">
        <f t="shared" ref="H1541" si="1300">H1540/I1540*100</f>
        <v>6.091370558375635</v>
      </c>
      <c r="I1541" s="27">
        <f t="shared" si="1276"/>
        <v>99.999999999999986</v>
      </c>
      <c r="J1541" s="38">
        <f>J1540/I1540*100</f>
        <v>14.974619289340103</v>
      </c>
      <c r="K1541" s="18">
        <f>K1540/I1540*100</f>
        <v>58.629441624365484</v>
      </c>
      <c r="L1541" s="19">
        <f>L1540/I1540*100</f>
        <v>20.304568527918782</v>
      </c>
    </row>
    <row r="1542" spans="1:17" s="55" customFormat="1" ht="11.45" customHeight="1">
      <c r="A1542" s="190"/>
      <c r="B1542" s="184" t="s">
        <v>12</v>
      </c>
      <c r="C1542" s="20">
        <v>14</v>
      </c>
      <c r="D1542" s="20">
        <v>59</v>
      </c>
      <c r="E1542" s="20">
        <v>349</v>
      </c>
      <c r="F1542" s="20">
        <v>57</v>
      </c>
      <c r="G1542" s="20">
        <v>14</v>
      </c>
      <c r="H1542" s="20">
        <v>89</v>
      </c>
      <c r="I1542" s="21">
        <f t="shared" si="1276"/>
        <v>582</v>
      </c>
      <c r="J1542" s="28">
        <f>C1542+D1542</f>
        <v>73</v>
      </c>
      <c r="K1542" s="23">
        <f>E1542</f>
        <v>349</v>
      </c>
      <c r="L1542" s="24">
        <f>SUM(F1542:G1542)</f>
        <v>71</v>
      </c>
    </row>
    <row r="1543" spans="1:17" s="55" customFormat="1" ht="11.45" customHeight="1">
      <c r="A1543" s="190"/>
      <c r="B1543" s="185"/>
      <c r="C1543" s="29">
        <f t="shared" ref="C1543" si="1301">C1542/I1542*100</f>
        <v>2.4054982817869419</v>
      </c>
      <c r="D1543" s="29">
        <f t="shared" ref="D1543" si="1302">D1542/I1542*100</f>
        <v>10.137457044673539</v>
      </c>
      <c r="E1543" s="29">
        <f t="shared" ref="E1543" si="1303">E1542/I1542*100</f>
        <v>59.965635738831615</v>
      </c>
      <c r="F1543" s="29">
        <f t="shared" ref="F1543" si="1304">F1542/I1542*100</f>
        <v>9.7938144329896915</v>
      </c>
      <c r="G1543" s="29">
        <f t="shared" ref="G1543" si="1305">G1542/I1542*100</f>
        <v>2.4054982817869419</v>
      </c>
      <c r="H1543" s="30">
        <f t="shared" ref="H1543" si="1306">H1542/I1542*100</f>
        <v>15.292096219931272</v>
      </c>
      <c r="I1543" s="27">
        <f t="shared" si="1276"/>
        <v>100</v>
      </c>
      <c r="J1543" s="38">
        <f>J1542/I1542*100</f>
        <v>12.542955326460481</v>
      </c>
      <c r="K1543" s="18">
        <f>K1542/I1542*100</f>
        <v>59.965635738831615</v>
      </c>
      <c r="L1543" s="19">
        <f>L1542/I1542*100</f>
        <v>12.199312714776632</v>
      </c>
    </row>
    <row r="1544" spans="1:17" s="55" customFormat="1" ht="11.45" customHeight="1">
      <c r="A1544" s="190"/>
      <c r="B1544" s="193" t="s">
        <v>24</v>
      </c>
      <c r="C1544" s="20">
        <v>0</v>
      </c>
      <c r="D1544" s="20">
        <v>1</v>
      </c>
      <c r="E1544" s="20">
        <v>2</v>
      </c>
      <c r="F1544" s="20">
        <v>1</v>
      </c>
      <c r="G1544" s="20">
        <v>1</v>
      </c>
      <c r="H1544" s="20">
        <v>24</v>
      </c>
      <c r="I1544" s="21">
        <f t="shared" si="1276"/>
        <v>29</v>
      </c>
      <c r="J1544" s="28">
        <f>C1544+D1544</f>
        <v>1</v>
      </c>
      <c r="K1544" s="23">
        <f>E1544</f>
        <v>2</v>
      </c>
      <c r="L1544" s="24">
        <f>SUM(F1544:G1544)</f>
        <v>2</v>
      </c>
      <c r="O1544" s="147"/>
      <c r="P1544" s="147"/>
      <c r="Q1544" s="147"/>
    </row>
    <row r="1545" spans="1:17" s="55" customFormat="1" ht="11.45" customHeight="1" thickBot="1">
      <c r="A1545" s="191"/>
      <c r="B1545" s="194"/>
      <c r="C1545" s="50">
        <f t="shared" ref="C1545" si="1307">C1544/I1544*100</f>
        <v>0</v>
      </c>
      <c r="D1545" s="50">
        <f t="shared" ref="D1545" si="1308">D1544/I1544*100</f>
        <v>3.4482758620689653</v>
      </c>
      <c r="E1545" s="50">
        <f t="shared" ref="E1545" si="1309">E1544/I1544*100</f>
        <v>6.8965517241379306</v>
      </c>
      <c r="F1545" s="50">
        <f t="shared" ref="F1545" si="1310">F1544/I1544*100</f>
        <v>3.4482758620689653</v>
      </c>
      <c r="G1545" s="50">
        <f t="shared" ref="G1545" si="1311">G1544/I1544*100</f>
        <v>3.4482758620689653</v>
      </c>
      <c r="H1545" s="79">
        <f t="shared" ref="H1545" si="1312">H1544/I1544*100</f>
        <v>82.758620689655174</v>
      </c>
      <c r="I1545" s="58">
        <f t="shared" si="1276"/>
        <v>100</v>
      </c>
      <c r="J1545" s="57">
        <f>J1544/I1544*100</f>
        <v>3.4482758620689653</v>
      </c>
      <c r="K1545" s="35">
        <f>K1544/I1544*100</f>
        <v>6.8965517241379306</v>
      </c>
      <c r="L1545" s="31">
        <f>L1544/I1544*100</f>
        <v>6.8965517241379306</v>
      </c>
      <c r="O1545" s="148"/>
      <c r="P1545" s="148"/>
      <c r="Q1545" s="148"/>
    </row>
    <row r="1546" spans="1:17" s="55" customFormat="1" ht="11.45" customHeight="1" thickBot="1">
      <c r="A1546" s="211" t="s">
        <v>53</v>
      </c>
      <c r="B1546" s="192" t="s">
        <v>23</v>
      </c>
      <c r="C1546" s="20">
        <v>5</v>
      </c>
      <c r="D1546" s="20">
        <v>30</v>
      </c>
      <c r="E1546" s="20">
        <v>135</v>
      </c>
      <c r="F1546" s="20">
        <v>23</v>
      </c>
      <c r="G1546" s="20">
        <v>4</v>
      </c>
      <c r="H1546" s="20">
        <v>19</v>
      </c>
      <c r="I1546" s="110">
        <f t="shared" si="1276"/>
        <v>216</v>
      </c>
      <c r="J1546" s="9">
        <f>C1546+D1546</f>
        <v>35</v>
      </c>
      <c r="K1546" s="7">
        <f>E1546</f>
        <v>135</v>
      </c>
      <c r="L1546" s="10">
        <f>SUM(F1546:G1546)</f>
        <v>27</v>
      </c>
      <c r="O1546" s="148"/>
      <c r="P1546" s="148"/>
      <c r="Q1546" s="148"/>
    </row>
    <row r="1547" spans="1:17" s="55" customFormat="1" ht="11.45" customHeight="1" thickTop="1" thickBot="1">
      <c r="A1547" s="212"/>
      <c r="B1547" s="185"/>
      <c r="C1547" s="46">
        <f>C1546/I1546*100</f>
        <v>2.3148148148148149</v>
      </c>
      <c r="D1547" s="25">
        <f>D1546/I1546*100</f>
        <v>13.888888888888889</v>
      </c>
      <c r="E1547" s="25">
        <f>E1546/I1546*100</f>
        <v>62.5</v>
      </c>
      <c r="F1547" s="25">
        <f>F1546/I1546*100</f>
        <v>10.648148148148149</v>
      </c>
      <c r="G1547" s="25">
        <f>G1546/I1546*100</f>
        <v>1.8518518518518516</v>
      </c>
      <c r="H1547" s="26">
        <f>H1546/I1546*100</f>
        <v>8.7962962962962958</v>
      </c>
      <c r="I1547" s="27">
        <f t="shared" si="1276"/>
        <v>99.999999999999986</v>
      </c>
      <c r="J1547" s="38">
        <f>J1546/I1546*100</f>
        <v>16.203703703703702</v>
      </c>
      <c r="K1547" s="18">
        <f>K1546/I1546*100</f>
        <v>62.5</v>
      </c>
      <c r="L1547" s="19">
        <f>L1546/I1546*100</f>
        <v>12.5</v>
      </c>
      <c r="O1547" s="148"/>
      <c r="P1547" s="148"/>
      <c r="Q1547" s="148"/>
    </row>
    <row r="1548" spans="1:17" s="55" customFormat="1" ht="11.45" customHeight="1" thickTop="1" thickBot="1">
      <c r="A1548" s="212"/>
      <c r="B1548" s="193" t="s">
        <v>3</v>
      </c>
      <c r="C1548" s="20">
        <v>5</v>
      </c>
      <c r="D1548" s="20">
        <v>12</v>
      </c>
      <c r="E1548" s="20">
        <v>88</v>
      </c>
      <c r="F1548" s="20">
        <v>25</v>
      </c>
      <c r="G1548" s="20">
        <v>8</v>
      </c>
      <c r="H1548" s="20">
        <v>5</v>
      </c>
      <c r="I1548" s="21">
        <f t="shared" si="1276"/>
        <v>143</v>
      </c>
      <c r="J1548" s="28">
        <f>C1548+D1548</f>
        <v>17</v>
      </c>
      <c r="K1548" s="23">
        <f>E1548</f>
        <v>88</v>
      </c>
      <c r="L1548" s="24">
        <f>SUM(F1548:G1548)</f>
        <v>33</v>
      </c>
      <c r="O1548" s="148"/>
      <c r="P1548" s="148"/>
      <c r="Q1548" s="148"/>
    </row>
    <row r="1549" spans="1:17" s="55" customFormat="1" ht="11.45" customHeight="1" thickTop="1" thickBot="1">
      <c r="A1549" s="212"/>
      <c r="B1549" s="193"/>
      <c r="C1549" s="29">
        <f>C1548/I1548*100</f>
        <v>3.4965034965034967</v>
      </c>
      <c r="D1549" s="29">
        <f>D1548/I1548*100</f>
        <v>8.3916083916083917</v>
      </c>
      <c r="E1549" s="29">
        <f>E1548/I1548*100</f>
        <v>61.53846153846154</v>
      </c>
      <c r="F1549" s="29">
        <f>F1548/I1548*100</f>
        <v>17.482517482517483</v>
      </c>
      <c r="G1549" s="29">
        <f>G1548/I1548*100</f>
        <v>5.5944055944055942</v>
      </c>
      <c r="H1549" s="30">
        <f>H1548/I1548*100</f>
        <v>3.4965034965034967</v>
      </c>
      <c r="I1549" s="27">
        <f t="shared" si="1276"/>
        <v>100</v>
      </c>
      <c r="J1549" s="38">
        <f>J1548/I1548*100</f>
        <v>11.888111888111888</v>
      </c>
      <c r="K1549" s="18">
        <f>K1548/I1548*100</f>
        <v>61.53846153846154</v>
      </c>
      <c r="L1549" s="19">
        <f>L1548/I1548*100</f>
        <v>23.076923076923077</v>
      </c>
      <c r="O1549" s="148"/>
      <c r="P1549" s="148"/>
      <c r="Q1549" s="148"/>
    </row>
    <row r="1550" spans="1:17" s="55" customFormat="1" ht="11.45" customHeight="1" thickTop="1" thickBot="1">
      <c r="A1550" s="212"/>
      <c r="B1550" s="184" t="s">
        <v>13</v>
      </c>
      <c r="C1550" s="20">
        <v>25</v>
      </c>
      <c r="D1550" s="20">
        <v>103</v>
      </c>
      <c r="E1550" s="20">
        <v>462</v>
      </c>
      <c r="F1550" s="20">
        <v>179</v>
      </c>
      <c r="G1550" s="20">
        <v>116</v>
      </c>
      <c r="H1550" s="20">
        <v>18</v>
      </c>
      <c r="I1550" s="21">
        <f t="shared" si="1276"/>
        <v>903</v>
      </c>
      <c r="J1550" s="28">
        <f>C1550+D1550</f>
        <v>128</v>
      </c>
      <c r="K1550" s="23">
        <f>E1550</f>
        <v>462</v>
      </c>
      <c r="L1550" s="24">
        <f>SUM(F1550:G1550)</f>
        <v>295</v>
      </c>
      <c r="O1550" s="148"/>
      <c r="P1550" s="148"/>
      <c r="Q1550" s="148"/>
    </row>
    <row r="1551" spans="1:17" s="55" customFormat="1" ht="11.45" customHeight="1" thickTop="1" thickBot="1">
      <c r="A1551" s="212"/>
      <c r="B1551" s="185"/>
      <c r="C1551" s="29">
        <f t="shared" ref="C1551" si="1313">C1550/I1550*100</f>
        <v>2.7685492801771869</v>
      </c>
      <c r="D1551" s="29">
        <f t="shared" ref="D1551" si="1314">D1550/I1550*100</f>
        <v>11.406423034330011</v>
      </c>
      <c r="E1551" s="29">
        <f t="shared" ref="E1551" si="1315">E1550/I1550*100</f>
        <v>51.162790697674424</v>
      </c>
      <c r="F1551" s="29">
        <f t="shared" ref="F1551" si="1316">F1550/I1550*100</f>
        <v>19.822812846068661</v>
      </c>
      <c r="G1551" s="29">
        <f t="shared" ref="G1551" si="1317">G1550/I1550*100</f>
        <v>12.846068660022148</v>
      </c>
      <c r="H1551" s="30">
        <f t="shared" ref="H1551" si="1318">H1550/I1550*100</f>
        <v>1.9933554817275747</v>
      </c>
      <c r="I1551" s="27">
        <f t="shared" si="1276"/>
        <v>100</v>
      </c>
      <c r="J1551" s="38">
        <f>J1550/I1550*100</f>
        <v>14.174972314507198</v>
      </c>
      <c r="K1551" s="18">
        <f>K1550/I1550*100</f>
        <v>51.162790697674424</v>
      </c>
      <c r="L1551" s="19">
        <f>L1550/I1550*100</f>
        <v>32.668881506090806</v>
      </c>
      <c r="O1551" s="148"/>
      <c r="P1551" s="148"/>
      <c r="Q1551" s="148"/>
    </row>
    <row r="1552" spans="1:17" s="55" customFormat="1" ht="11.45" customHeight="1" thickTop="1" thickBot="1">
      <c r="A1552" s="212"/>
      <c r="B1552" s="193" t="s">
        <v>14</v>
      </c>
      <c r="C1552" s="20">
        <v>5</v>
      </c>
      <c r="D1552" s="20">
        <v>24</v>
      </c>
      <c r="E1552" s="20">
        <v>126</v>
      </c>
      <c r="F1552" s="20">
        <v>24</v>
      </c>
      <c r="G1552" s="20">
        <v>8</v>
      </c>
      <c r="H1552" s="20">
        <v>11</v>
      </c>
      <c r="I1552" s="21">
        <f t="shared" si="1276"/>
        <v>198</v>
      </c>
      <c r="J1552" s="28">
        <f>C1552+D1552</f>
        <v>29</v>
      </c>
      <c r="K1552" s="23">
        <f>E1552</f>
        <v>126</v>
      </c>
      <c r="L1552" s="24">
        <f>SUM(F1552:G1552)</f>
        <v>32</v>
      </c>
    </row>
    <row r="1553" spans="1:20" s="55" customFormat="1" ht="11.45" customHeight="1" thickTop="1" thickBot="1">
      <c r="A1553" s="212"/>
      <c r="B1553" s="193"/>
      <c r="C1553" s="29">
        <f t="shared" ref="C1553" si="1319">C1552/I1552*100</f>
        <v>2.5252525252525251</v>
      </c>
      <c r="D1553" s="29">
        <f t="shared" ref="D1553" si="1320">D1552/I1552*100</f>
        <v>12.121212121212121</v>
      </c>
      <c r="E1553" s="29">
        <f t="shared" ref="E1553" si="1321">E1552/I1552*100</f>
        <v>63.636363636363633</v>
      </c>
      <c r="F1553" s="29">
        <f t="shared" ref="F1553" si="1322">F1552/I1552*100</f>
        <v>12.121212121212121</v>
      </c>
      <c r="G1553" s="29">
        <f t="shared" ref="G1553" si="1323">G1552/I1552*100</f>
        <v>4.0404040404040407</v>
      </c>
      <c r="H1553" s="30">
        <f t="shared" ref="H1553" si="1324">H1552/I1552*100</f>
        <v>5.5555555555555554</v>
      </c>
      <c r="I1553" s="27">
        <f t="shared" si="1276"/>
        <v>100</v>
      </c>
      <c r="J1553" s="38">
        <f>J1552/I1552*100</f>
        <v>14.646464646464647</v>
      </c>
      <c r="K1553" s="18">
        <f>K1552/I1552*100</f>
        <v>63.636363636363633</v>
      </c>
      <c r="L1553" s="19">
        <f>L1552/I1552*100</f>
        <v>16.161616161616163</v>
      </c>
    </row>
    <row r="1554" spans="1:20" s="55" customFormat="1" ht="11.45" customHeight="1" thickTop="1" thickBot="1">
      <c r="A1554" s="212"/>
      <c r="B1554" s="184" t="s">
        <v>25</v>
      </c>
      <c r="C1554" s="20">
        <v>6</v>
      </c>
      <c r="D1554" s="20">
        <v>15</v>
      </c>
      <c r="E1554" s="20">
        <v>52</v>
      </c>
      <c r="F1554" s="20">
        <v>12</v>
      </c>
      <c r="G1554" s="20">
        <v>6</v>
      </c>
      <c r="H1554" s="20">
        <v>2</v>
      </c>
      <c r="I1554" s="21">
        <f t="shared" si="1276"/>
        <v>93</v>
      </c>
      <c r="J1554" s="28">
        <f>C1554+D1554</f>
        <v>21</v>
      </c>
      <c r="K1554" s="23">
        <f>E1554</f>
        <v>52</v>
      </c>
      <c r="L1554" s="24">
        <f>SUM(F1554:G1554)</f>
        <v>18</v>
      </c>
    </row>
    <row r="1555" spans="1:20" s="55" customFormat="1" ht="11.45" customHeight="1" thickTop="1" thickBot="1">
      <c r="A1555" s="212"/>
      <c r="B1555" s="185"/>
      <c r="C1555" s="29">
        <f t="shared" ref="C1555" si="1325">C1554/I1554*100</f>
        <v>6.4516129032258061</v>
      </c>
      <c r="D1555" s="29">
        <f t="shared" ref="D1555" si="1326">D1554/I1554*100</f>
        <v>16.129032258064516</v>
      </c>
      <c r="E1555" s="29">
        <f t="shared" ref="E1555" si="1327">E1554/I1554*100</f>
        <v>55.913978494623649</v>
      </c>
      <c r="F1555" s="29">
        <f t="shared" ref="F1555" si="1328">F1554/I1554*100</f>
        <v>12.903225806451612</v>
      </c>
      <c r="G1555" s="29">
        <f t="shared" ref="G1555" si="1329">G1554/I1554*100</f>
        <v>6.4516129032258061</v>
      </c>
      <c r="H1555" s="30">
        <f t="shared" ref="H1555" si="1330">H1554/I1554*100</f>
        <v>2.1505376344086025</v>
      </c>
      <c r="I1555" s="27">
        <f t="shared" si="1276"/>
        <v>100</v>
      </c>
      <c r="J1555" s="38">
        <f>J1554/I1554*100</f>
        <v>22.58064516129032</v>
      </c>
      <c r="K1555" s="18">
        <f>K1554/I1554*100</f>
        <v>55.913978494623649</v>
      </c>
      <c r="L1555" s="19">
        <f>L1554/I1554*100</f>
        <v>19.35483870967742</v>
      </c>
    </row>
    <row r="1556" spans="1:20" s="1" customFormat="1" ht="11.45" customHeight="1" thickTop="1" thickBot="1">
      <c r="A1556" s="212"/>
      <c r="B1556" s="193" t="s">
        <v>26</v>
      </c>
      <c r="C1556" s="20">
        <v>9</v>
      </c>
      <c r="D1556" s="20">
        <v>38</v>
      </c>
      <c r="E1556" s="20">
        <v>287</v>
      </c>
      <c r="F1556" s="20">
        <v>68</v>
      </c>
      <c r="G1556" s="20">
        <v>23</v>
      </c>
      <c r="H1556" s="20">
        <v>73</v>
      </c>
      <c r="I1556" s="21">
        <f t="shared" si="1276"/>
        <v>498</v>
      </c>
      <c r="J1556" s="28">
        <f>C1556+D1556</f>
        <v>47</v>
      </c>
      <c r="K1556" s="23">
        <f>E1556</f>
        <v>287</v>
      </c>
      <c r="L1556" s="24">
        <f>SUM(F1556:G1556)</f>
        <v>91</v>
      </c>
    </row>
    <row r="1557" spans="1:20" s="1" customFormat="1" ht="11.45" customHeight="1" thickTop="1" thickBot="1">
      <c r="A1557" s="212"/>
      <c r="B1557" s="193"/>
      <c r="C1557" s="29">
        <f t="shared" ref="C1557" si="1331">C1556/I1556*100</f>
        <v>1.8072289156626504</v>
      </c>
      <c r="D1557" s="29">
        <f t="shared" ref="D1557" si="1332">D1556/I1556*100</f>
        <v>7.6305220883534144</v>
      </c>
      <c r="E1557" s="29">
        <f t="shared" ref="E1557" si="1333">E1556/I1556*100</f>
        <v>57.630522088353409</v>
      </c>
      <c r="F1557" s="29">
        <f t="shared" ref="F1557" si="1334">F1556/I1556*100</f>
        <v>13.654618473895583</v>
      </c>
      <c r="G1557" s="29">
        <f t="shared" ref="G1557" si="1335">G1556/I1556*100</f>
        <v>4.618473895582329</v>
      </c>
      <c r="H1557" s="30">
        <f t="shared" ref="H1557" si="1336">H1556/I1556*100</f>
        <v>14.65863453815261</v>
      </c>
      <c r="I1557" s="27">
        <f t="shared" si="1276"/>
        <v>100</v>
      </c>
      <c r="J1557" s="38">
        <f>J1556/I1556*100</f>
        <v>9.4377510040160644</v>
      </c>
      <c r="K1557" s="18">
        <f>K1556/I1556*100</f>
        <v>57.630522088353409</v>
      </c>
      <c r="L1557" s="19">
        <f>L1556/I1556*100</f>
        <v>18.273092369477911</v>
      </c>
    </row>
    <row r="1558" spans="1:20" s="1" customFormat="1" ht="11.45" customHeight="1" thickTop="1" thickBot="1">
      <c r="A1558" s="212"/>
      <c r="B1558" s="184" t="s">
        <v>0</v>
      </c>
      <c r="C1558" s="20">
        <v>2</v>
      </c>
      <c r="D1558" s="20">
        <v>8</v>
      </c>
      <c r="E1558" s="20">
        <v>41</v>
      </c>
      <c r="F1558" s="20">
        <v>12</v>
      </c>
      <c r="G1558" s="20">
        <v>12</v>
      </c>
      <c r="H1558" s="20">
        <v>8</v>
      </c>
      <c r="I1558" s="21">
        <f t="shared" si="1276"/>
        <v>83</v>
      </c>
      <c r="J1558" s="28">
        <f>C1558+D1558</f>
        <v>10</v>
      </c>
      <c r="K1558" s="23">
        <f>E1558</f>
        <v>41</v>
      </c>
      <c r="L1558" s="24">
        <f>SUM(F1558:G1558)</f>
        <v>24</v>
      </c>
      <c r="N1558" s="55"/>
      <c r="O1558" s="148"/>
      <c r="P1558" s="148"/>
      <c r="Q1558" s="148"/>
      <c r="R1558" s="55"/>
      <c r="S1558" s="55"/>
      <c r="T1558" s="55"/>
    </row>
    <row r="1559" spans="1:20" s="1" customFormat="1" ht="11.45" customHeight="1" thickTop="1" thickBot="1">
      <c r="A1559" s="212"/>
      <c r="B1559" s="185"/>
      <c r="C1559" s="29">
        <f t="shared" ref="C1559" si="1337">C1558/I1558*100</f>
        <v>2.4096385542168677</v>
      </c>
      <c r="D1559" s="29">
        <f t="shared" ref="D1559" si="1338">D1558/I1558*100</f>
        <v>9.6385542168674707</v>
      </c>
      <c r="E1559" s="29">
        <f t="shared" ref="E1559" si="1339">E1558/I1558*100</f>
        <v>49.397590361445779</v>
      </c>
      <c r="F1559" s="29">
        <f t="shared" ref="F1559" si="1340">F1558/I1558*100</f>
        <v>14.457831325301203</v>
      </c>
      <c r="G1559" s="29">
        <f t="shared" ref="G1559" si="1341">G1558/I1558*100</f>
        <v>14.457831325301203</v>
      </c>
      <c r="H1559" s="30">
        <f t="shared" ref="H1559" si="1342">H1558/I1558*100</f>
        <v>9.6385542168674707</v>
      </c>
      <c r="I1559" s="27">
        <f t="shared" si="1276"/>
        <v>100</v>
      </c>
      <c r="J1559" s="38">
        <f>J1558/I1558*100</f>
        <v>12.048192771084338</v>
      </c>
      <c r="K1559" s="18">
        <f>K1558/I1558*100</f>
        <v>49.397590361445779</v>
      </c>
      <c r="L1559" s="19">
        <f>L1558/I1558*100</f>
        <v>28.915662650602407</v>
      </c>
      <c r="N1559" s="55"/>
      <c r="O1559" s="148"/>
      <c r="P1559" s="148"/>
      <c r="Q1559" s="148"/>
      <c r="R1559" s="55"/>
      <c r="S1559" s="55"/>
      <c r="T1559" s="55"/>
    </row>
    <row r="1560" spans="1:20" s="1" customFormat="1" ht="11.45" customHeight="1" thickTop="1" thickBot="1">
      <c r="A1560" s="212"/>
      <c r="B1560" s="193" t="s">
        <v>24</v>
      </c>
      <c r="C1560" s="20">
        <v>1</v>
      </c>
      <c r="D1560" s="20">
        <v>2</v>
      </c>
      <c r="E1560" s="20">
        <v>10</v>
      </c>
      <c r="F1560" s="20">
        <v>6</v>
      </c>
      <c r="G1560" s="20">
        <v>1</v>
      </c>
      <c r="H1560" s="20">
        <v>29</v>
      </c>
      <c r="I1560" s="21">
        <f t="shared" si="1276"/>
        <v>49</v>
      </c>
      <c r="J1560" s="28">
        <f>C1560+D1560</f>
        <v>3</v>
      </c>
      <c r="K1560" s="23">
        <f>E1560</f>
        <v>10</v>
      </c>
      <c r="L1560" s="24">
        <f>SUM(F1560:G1560)</f>
        <v>7</v>
      </c>
      <c r="N1560" s="55"/>
      <c r="O1560" s="148"/>
      <c r="P1560" s="148"/>
      <c r="Q1560" s="148"/>
      <c r="R1560" s="55"/>
      <c r="S1560" s="55"/>
      <c r="T1560" s="55"/>
    </row>
    <row r="1561" spans="1:20" s="1" customFormat="1" ht="11.45" customHeight="1" thickTop="1" thickBot="1">
      <c r="A1561" s="213"/>
      <c r="B1561" s="194"/>
      <c r="C1561" s="50">
        <f t="shared" ref="C1561" si="1343">C1560/I1560*100</f>
        <v>2.0408163265306123</v>
      </c>
      <c r="D1561" s="50">
        <f t="shared" ref="D1561" si="1344">D1560/I1560*100</f>
        <v>4.0816326530612246</v>
      </c>
      <c r="E1561" s="50">
        <f t="shared" ref="E1561" si="1345">E1560/I1560*100</f>
        <v>20.408163265306122</v>
      </c>
      <c r="F1561" s="50">
        <f t="shared" ref="F1561" si="1346">F1560/I1560*100</f>
        <v>12.244897959183673</v>
      </c>
      <c r="G1561" s="50">
        <f t="shared" ref="G1561" si="1347">G1560/I1560*100</f>
        <v>2.0408163265306123</v>
      </c>
      <c r="H1561" s="79">
        <f t="shared" ref="H1561" si="1348">H1560/I1560*100</f>
        <v>59.183673469387756</v>
      </c>
      <c r="I1561" s="58">
        <f t="shared" si="1276"/>
        <v>100</v>
      </c>
      <c r="J1561" s="57">
        <f>J1560/I1560*100</f>
        <v>6.1224489795918364</v>
      </c>
      <c r="K1561" s="35">
        <f>K1560/I1560*100</f>
        <v>20.408163265306122</v>
      </c>
      <c r="L1561" s="31">
        <f>L1560/I1560*100</f>
        <v>14.285714285714285</v>
      </c>
      <c r="N1561" s="55"/>
      <c r="O1561" s="148"/>
      <c r="P1561" s="148"/>
      <c r="Q1561" s="148"/>
      <c r="R1561" s="55"/>
      <c r="S1561" s="55"/>
      <c r="T1561" s="55"/>
    </row>
    <row r="1562" spans="1:20" s="1" customFormat="1" ht="11.45" customHeight="1">
      <c r="A1562" s="189" t="s">
        <v>21</v>
      </c>
      <c r="B1562" s="192" t="s">
        <v>27</v>
      </c>
      <c r="C1562" s="20">
        <v>8</v>
      </c>
      <c r="D1562" s="20">
        <v>33</v>
      </c>
      <c r="E1562" s="20">
        <v>170</v>
      </c>
      <c r="F1562" s="20">
        <v>41</v>
      </c>
      <c r="G1562" s="20">
        <v>18</v>
      </c>
      <c r="H1562" s="20">
        <v>26</v>
      </c>
      <c r="I1562" s="8">
        <f t="shared" si="1276"/>
        <v>296</v>
      </c>
      <c r="J1562" s="9">
        <f>C1562+D1562</f>
        <v>41</v>
      </c>
      <c r="K1562" s="7">
        <f>E1562</f>
        <v>170</v>
      </c>
      <c r="L1562" s="10">
        <f>SUM(F1562:G1562)</f>
        <v>59</v>
      </c>
      <c r="N1562" s="55"/>
      <c r="O1562" s="148"/>
      <c r="P1562" s="148"/>
      <c r="Q1562" s="148"/>
      <c r="R1562" s="55"/>
      <c r="S1562" s="55"/>
      <c r="T1562" s="55"/>
    </row>
    <row r="1563" spans="1:20" s="1" customFormat="1" ht="11.45" customHeight="1">
      <c r="A1563" s="190"/>
      <c r="B1563" s="185"/>
      <c r="C1563" s="46">
        <f>C1562/I1562*100</f>
        <v>2.7027027027027026</v>
      </c>
      <c r="D1563" s="25">
        <f>D1562/I1562*100</f>
        <v>11.148648648648649</v>
      </c>
      <c r="E1563" s="25">
        <f>E1562/I1562*100</f>
        <v>57.432432432432435</v>
      </c>
      <c r="F1563" s="25">
        <f>F1562/I1562*100</f>
        <v>13.851351351351351</v>
      </c>
      <c r="G1563" s="25">
        <f>G1562/I1562*100</f>
        <v>6.0810810810810816</v>
      </c>
      <c r="H1563" s="26">
        <f>H1562/I1562*100</f>
        <v>8.7837837837837842</v>
      </c>
      <c r="I1563" s="27">
        <f t="shared" si="1276"/>
        <v>100.00000000000001</v>
      </c>
      <c r="J1563" s="38">
        <f>J1562/I1562*100</f>
        <v>13.851351351351351</v>
      </c>
      <c r="K1563" s="18">
        <f>K1562/I1562*100</f>
        <v>57.432432432432435</v>
      </c>
      <c r="L1563" s="19">
        <f>L1562/I1562*100</f>
        <v>19.932432432432432</v>
      </c>
      <c r="N1563" s="55"/>
      <c r="O1563" s="148"/>
      <c r="P1563" s="148"/>
      <c r="Q1563" s="148"/>
      <c r="R1563" s="55"/>
      <c r="S1563" s="55"/>
      <c r="T1563" s="55"/>
    </row>
    <row r="1564" spans="1:20" s="1" customFormat="1" ht="11.45" customHeight="1">
      <c r="A1564" s="190"/>
      <c r="B1564" s="193" t="s">
        <v>28</v>
      </c>
      <c r="C1564" s="20">
        <v>6</v>
      </c>
      <c r="D1564" s="20">
        <v>40</v>
      </c>
      <c r="E1564" s="20">
        <v>197</v>
      </c>
      <c r="F1564" s="20">
        <v>56</v>
      </c>
      <c r="G1564" s="20">
        <v>22</v>
      </c>
      <c r="H1564" s="20">
        <v>21</v>
      </c>
      <c r="I1564" s="21">
        <f t="shared" si="1276"/>
        <v>342</v>
      </c>
      <c r="J1564" s="28">
        <f>C1564+D1564</f>
        <v>46</v>
      </c>
      <c r="K1564" s="23">
        <f>E1564</f>
        <v>197</v>
      </c>
      <c r="L1564" s="24">
        <f>SUM(F1564:G1564)</f>
        <v>78</v>
      </c>
      <c r="O1564" s="148"/>
      <c r="P1564" s="148"/>
      <c r="Q1564" s="148"/>
    </row>
    <row r="1565" spans="1:20" s="1" customFormat="1" ht="11.45" customHeight="1">
      <c r="A1565" s="190"/>
      <c r="B1565" s="193"/>
      <c r="C1565" s="29">
        <f>C1564/I1564*100</f>
        <v>1.7543859649122806</v>
      </c>
      <c r="D1565" s="29">
        <f>D1564/I1564*100</f>
        <v>11.695906432748536</v>
      </c>
      <c r="E1565" s="29">
        <f>E1564/I1564*100</f>
        <v>57.602339181286553</v>
      </c>
      <c r="F1565" s="29">
        <f>F1564/I1564*100</f>
        <v>16.374269005847953</v>
      </c>
      <c r="G1565" s="29">
        <f>G1564/I1564*100</f>
        <v>6.4327485380116958</v>
      </c>
      <c r="H1565" s="30">
        <f>H1564/I1564*100</f>
        <v>6.140350877192982</v>
      </c>
      <c r="I1565" s="27">
        <f t="shared" si="1276"/>
        <v>100</v>
      </c>
      <c r="J1565" s="38">
        <f>J1564/I1564*100</f>
        <v>13.450292397660817</v>
      </c>
      <c r="K1565" s="18">
        <f>K1564/I1564*100</f>
        <v>57.602339181286553</v>
      </c>
      <c r="L1565" s="19">
        <f>L1564/I1564*100</f>
        <v>22.807017543859647</v>
      </c>
      <c r="O1565" s="6"/>
      <c r="P1565" s="6"/>
      <c r="Q1565" s="6"/>
    </row>
    <row r="1566" spans="1:20" s="1" customFormat="1" ht="11.45" customHeight="1">
      <c r="A1566" s="190"/>
      <c r="B1566" s="184" t="s">
        <v>29</v>
      </c>
      <c r="C1566" s="20">
        <v>27</v>
      </c>
      <c r="D1566" s="20">
        <v>93</v>
      </c>
      <c r="E1566" s="20">
        <v>520</v>
      </c>
      <c r="F1566" s="20">
        <v>172</v>
      </c>
      <c r="G1566" s="20">
        <v>82</v>
      </c>
      <c r="H1566" s="20">
        <v>53</v>
      </c>
      <c r="I1566" s="21">
        <f t="shared" si="1276"/>
        <v>947</v>
      </c>
      <c r="J1566" s="28">
        <f>C1566+D1566</f>
        <v>120</v>
      </c>
      <c r="K1566" s="23">
        <f>E1566</f>
        <v>520</v>
      </c>
      <c r="L1566" s="24">
        <f>SUM(F1566:G1566)</f>
        <v>254</v>
      </c>
      <c r="O1566" s="147"/>
      <c r="P1566" s="147"/>
      <c r="Q1566" s="147"/>
    </row>
    <row r="1567" spans="1:20" s="1" customFormat="1" ht="11.45" customHeight="1">
      <c r="A1567" s="190"/>
      <c r="B1567" s="185"/>
      <c r="C1567" s="29">
        <f t="shared" ref="C1567" si="1349">C1566/I1566*100</f>
        <v>2.8511087645195352</v>
      </c>
      <c r="D1567" s="29">
        <f t="shared" ref="D1567" si="1350">D1566/I1566*100</f>
        <v>9.8204857444561764</v>
      </c>
      <c r="E1567" s="29">
        <f t="shared" ref="E1567" si="1351">E1566/I1566*100</f>
        <v>54.910242872228089</v>
      </c>
      <c r="F1567" s="29">
        <f t="shared" ref="F1567" si="1352">F1566/I1566*100</f>
        <v>18.162618796198522</v>
      </c>
      <c r="G1567" s="29">
        <f t="shared" ref="G1567" si="1353">G1566/I1566*100</f>
        <v>8.6589229144667357</v>
      </c>
      <c r="H1567" s="30">
        <f t="shared" ref="H1567" si="1354">H1566/I1566*100</f>
        <v>5.5966209081309399</v>
      </c>
      <c r="I1567" s="27">
        <f t="shared" si="1276"/>
        <v>100</v>
      </c>
      <c r="J1567" s="38">
        <f>J1566/I1566*100</f>
        <v>12.671594508975712</v>
      </c>
      <c r="K1567" s="18">
        <f>K1566/I1566*100</f>
        <v>54.910242872228089</v>
      </c>
      <c r="L1567" s="19">
        <f>L1566/I1566*100</f>
        <v>26.821541710665258</v>
      </c>
      <c r="O1567" s="147"/>
      <c r="P1567" s="147"/>
      <c r="Q1567" s="147"/>
    </row>
    <row r="1568" spans="1:20" s="1" customFormat="1" ht="11.45" customHeight="1">
      <c r="A1568" s="190"/>
      <c r="B1568" s="193" t="s">
        <v>30</v>
      </c>
      <c r="C1568" s="20">
        <v>14</v>
      </c>
      <c r="D1568" s="20">
        <v>53</v>
      </c>
      <c r="E1568" s="20">
        <v>227</v>
      </c>
      <c r="F1568" s="20">
        <v>56</v>
      </c>
      <c r="G1568" s="20">
        <v>38</v>
      </c>
      <c r="H1568" s="20">
        <v>22</v>
      </c>
      <c r="I1568" s="21">
        <f t="shared" si="1276"/>
        <v>410</v>
      </c>
      <c r="J1568" s="28">
        <f>C1568+D1568</f>
        <v>67</v>
      </c>
      <c r="K1568" s="23">
        <f>E1568</f>
        <v>227</v>
      </c>
      <c r="L1568" s="24">
        <f>SUM(F1568:G1568)</f>
        <v>94</v>
      </c>
      <c r="O1568" s="147"/>
      <c r="P1568" s="147"/>
      <c r="Q1568" s="147"/>
    </row>
    <row r="1569" spans="1:18" s="1" customFormat="1" ht="11.45" customHeight="1">
      <c r="A1569" s="190"/>
      <c r="B1569" s="193"/>
      <c r="C1569" s="29">
        <f t="shared" ref="C1569" si="1355">C1568/I1568*100</f>
        <v>3.4146341463414638</v>
      </c>
      <c r="D1569" s="29">
        <f t="shared" ref="D1569" si="1356">D1568/I1568*100</f>
        <v>12.926829268292684</v>
      </c>
      <c r="E1569" s="29">
        <f t="shared" ref="E1569" si="1357">E1568/I1568*100</f>
        <v>55.365853658536594</v>
      </c>
      <c r="F1569" s="29">
        <f t="shared" ref="F1569" si="1358">F1568/I1568*100</f>
        <v>13.658536585365855</v>
      </c>
      <c r="G1569" s="29">
        <f t="shared" ref="G1569" si="1359">G1568/I1568*100</f>
        <v>9.2682926829268286</v>
      </c>
      <c r="H1569" s="30">
        <f t="shared" ref="H1569" si="1360">H1568/I1568*100</f>
        <v>5.3658536585365857</v>
      </c>
      <c r="I1569" s="27">
        <f t="shared" si="1276"/>
        <v>100</v>
      </c>
      <c r="J1569" s="38">
        <f>J1568/I1568*100</f>
        <v>16.341463414634148</v>
      </c>
      <c r="K1569" s="18">
        <f>K1568/I1568*100</f>
        <v>55.365853658536594</v>
      </c>
      <c r="L1569" s="19">
        <f>L1568/I1568*100</f>
        <v>22.926829268292686</v>
      </c>
      <c r="O1569" s="147"/>
      <c r="P1569" s="147"/>
      <c r="Q1569" s="147"/>
    </row>
    <row r="1570" spans="1:18" s="1" customFormat="1" ht="11.45" customHeight="1">
      <c r="A1570" s="190"/>
      <c r="B1570" s="184" t="s">
        <v>42</v>
      </c>
      <c r="C1570" s="20">
        <v>2</v>
      </c>
      <c r="D1570" s="20">
        <v>11</v>
      </c>
      <c r="E1570" s="20">
        <v>75</v>
      </c>
      <c r="F1570" s="20">
        <v>18</v>
      </c>
      <c r="G1570" s="20">
        <v>15</v>
      </c>
      <c r="H1570" s="20">
        <v>9</v>
      </c>
      <c r="I1570" s="21">
        <f t="shared" si="1276"/>
        <v>130</v>
      </c>
      <c r="J1570" s="28">
        <f>C1570+D1570</f>
        <v>13</v>
      </c>
      <c r="K1570" s="23">
        <f>E1570</f>
        <v>75</v>
      </c>
      <c r="L1570" s="24">
        <f>SUM(F1570:G1570)</f>
        <v>33</v>
      </c>
      <c r="O1570" s="147"/>
      <c r="P1570" s="147"/>
      <c r="Q1570" s="147"/>
    </row>
    <row r="1571" spans="1:18" s="1" customFormat="1" ht="11.45" customHeight="1">
      <c r="A1571" s="190"/>
      <c r="B1571" s="185"/>
      <c r="C1571" s="29">
        <f t="shared" ref="C1571" si="1361">C1570/I1570*100</f>
        <v>1.5384615384615385</v>
      </c>
      <c r="D1571" s="29">
        <f t="shared" ref="D1571" si="1362">D1570/I1570*100</f>
        <v>8.4615384615384617</v>
      </c>
      <c r="E1571" s="29">
        <f t="shared" ref="E1571" si="1363">E1570/I1570*100</f>
        <v>57.692307692307686</v>
      </c>
      <c r="F1571" s="29">
        <f t="shared" ref="F1571" si="1364">F1570/I1570*100</f>
        <v>13.846153846153847</v>
      </c>
      <c r="G1571" s="29">
        <f t="shared" ref="G1571" si="1365">G1570/I1570*100</f>
        <v>11.538461538461538</v>
      </c>
      <c r="H1571" s="30">
        <f t="shared" ref="H1571" si="1366">H1570/I1570*100</f>
        <v>6.9230769230769234</v>
      </c>
      <c r="I1571" s="27">
        <f t="shared" si="1276"/>
        <v>99.999999999999972</v>
      </c>
      <c r="J1571" s="38">
        <f>J1570/I1570*100</f>
        <v>10</v>
      </c>
      <c r="K1571" s="18">
        <f>K1570/I1570*100</f>
        <v>57.692307692307686</v>
      </c>
      <c r="L1571" s="19">
        <f>L1570/I1570*100</f>
        <v>25.384615384615383</v>
      </c>
      <c r="O1571" s="147"/>
      <c r="P1571" s="147"/>
      <c r="Q1571" s="147"/>
    </row>
    <row r="1572" spans="1:18" s="1" customFormat="1" ht="11.45" customHeight="1">
      <c r="A1572" s="190"/>
      <c r="B1572" s="193" t="s">
        <v>24</v>
      </c>
      <c r="C1572" s="20">
        <v>1</v>
      </c>
      <c r="D1572" s="20">
        <v>2</v>
      </c>
      <c r="E1572" s="20">
        <v>12</v>
      </c>
      <c r="F1572" s="20">
        <v>6</v>
      </c>
      <c r="G1572" s="20">
        <v>3</v>
      </c>
      <c r="H1572" s="20">
        <v>34</v>
      </c>
      <c r="I1572" s="21">
        <f t="shared" si="1276"/>
        <v>58</v>
      </c>
      <c r="J1572" s="22">
        <f>C1572+D1572</f>
        <v>3</v>
      </c>
      <c r="K1572" s="23">
        <f>E1572</f>
        <v>12</v>
      </c>
      <c r="L1572" s="24">
        <f>SUM(F1572:G1572)</f>
        <v>9</v>
      </c>
      <c r="O1572" s="147"/>
      <c r="P1572" s="147"/>
      <c r="Q1572" s="147"/>
    </row>
    <row r="1573" spans="1:18" s="1" customFormat="1" ht="11.45" customHeight="1" thickBot="1">
      <c r="A1573" s="191"/>
      <c r="B1573" s="194"/>
      <c r="C1573" s="33">
        <f>C1572/I1572*100</f>
        <v>1.7241379310344827</v>
      </c>
      <c r="D1573" s="33">
        <f>D1572/I1572*100</f>
        <v>3.4482758620689653</v>
      </c>
      <c r="E1573" s="33">
        <f>E1572/I1572*100</f>
        <v>20.689655172413794</v>
      </c>
      <c r="F1573" s="33">
        <f>F1572/I1572*100</f>
        <v>10.344827586206897</v>
      </c>
      <c r="G1573" s="33">
        <f>G1572/I1572*100</f>
        <v>5.1724137931034484</v>
      </c>
      <c r="H1573" s="34">
        <f>H1572/I1572*100</f>
        <v>58.620689655172406</v>
      </c>
      <c r="I1573" s="58">
        <f t="shared" si="1276"/>
        <v>100</v>
      </c>
      <c r="J1573" s="14">
        <f>J1572/I1572*100</f>
        <v>5.1724137931034484</v>
      </c>
      <c r="K1573" s="15">
        <f>K1572/I1572*100</f>
        <v>20.689655172413794</v>
      </c>
      <c r="L1573" s="16">
        <f>L1572/I1572*100</f>
        <v>15.517241379310345</v>
      </c>
      <c r="O1573" s="147"/>
      <c r="P1573" s="147"/>
      <c r="Q1573" s="147"/>
    </row>
    <row r="1574" spans="1:18" ht="11.25" customHeight="1">
      <c r="A1574" s="40"/>
      <c r="B1574" s="41"/>
      <c r="C1574" s="97"/>
      <c r="D1574" s="97"/>
      <c r="E1574" s="97"/>
      <c r="F1574" s="97"/>
      <c r="G1574" s="97"/>
      <c r="H1574" s="97"/>
      <c r="I1574" s="97"/>
      <c r="J1574" s="42"/>
      <c r="O1574" s="147"/>
      <c r="P1574" s="147"/>
      <c r="Q1574" s="147"/>
    </row>
    <row r="1575" spans="1:18" ht="11.25" customHeight="1">
      <c r="A1575" s="40"/>
      <c r="B1575" s="41"/>
      <c r="C1575" s="97"/>
      <c r="D1575" s="97"/>
      <c r="E1575" s="97"/>
      <c r="F1575" s="97"/>
      <c r="G1575" s="97"/>
      <c r="H1575" s="97"/>
      <c r="I1575" s="42"/>
      <c r="J1575" s="42"/>
      <c r="K1575" s="42"/>
      <c r="L1575" s="42"/>
      <c r="O1575" s="147"/>
      <c r="P1575" s="147"/>
      <c r="Q1575" s="147"/>
    </row>
    <row r="1576" spans="1:18" ht="15" customHeight="1">
      <c r="A1576" s="221" t="s">
        <v>186</v>
      </c>
      <c r="B1576" s="221"/>
      <c r="C1576" s="221"/>
      <c r="D1576" s="221"/>
      <c r="E1576" s="221"/>
      <c r="F1576" s="221"/>
      <c r="G1576" s="221"/>
      <c r="H1576" s="221"/>
      <c r="I1576" s="221"/>
      <c r="J1576" s="221"/>
      <c r="K1576" s="221"/>
      <c r="L1576" s="221"/>
      <c r="O1576" s="147"/>
      <c r="P1576" s="147"/>
      <c r="Q1576" s="147"/>
    </row>
    <row r="1577" spans="1:18" s="3" customFormat="1" ht="30" customHeight="1" thickBot="1">
      <c r="A1577" s="177" t="s">
        <v>285</v>
      </c>
      <c r="B1577" s="177"/>
      <c r="C1577" s="177"/>
      <c r="D1577" s="177"/>
      <c r="E1577" s="177"/>
      <c r="F1577" s="177"/>
      <c r="G1577" s="177"/>
      <c r="H1577" s="177"/>
      <c r="I1577" s="177"/>
      <c r="J1577" s="177"/>
      <c r="K1577" s="177"/>
      <c r="L1577" s="177"/>
      <c r="M1577" s="1"/>
      <c r="N1577" s="1"/>
      <c r="O1577" s="147"/>
      <c r="P1577" s="147"/>
      <c r="Q1577" s="147"/>
      <c r="R1577" s="1"/>
    </row>
    <row r="1578" spans="1:18" s="1" customFormat="1" ht="10.15" customHeight="1">
      <c r="A1578" s="203"/>
      <c r="B1578" s="204"/>
      <c r="C1578" s="99">
        <v>1</v>
      </c>
      <c r="D1578" s="99">
        <v>2</v>
      </c>
      <c r="E1578" s="99">
        <v>3</v>
      </c>
      <c r="F1578" s="99">
        <v>4</v>
      </c>
      <c r="G1578" s="99">
        <v>5</v>
      </c>
      <c r="H1578" s="205" t="s">
        <v>45</v>
      </c>
      <c r="I1578" s="207" t="s">
        <v>4</v>
      </c>
      <c r="J1578" s="100" t="s">
        <v>46</v>
      </c>
      <c r="K1578" s="99">
        <v>3</v>
      </c>
      <c r="L1578" s="101" t="s">
        <v>47</v>
      </c>
      <c r="O1578" s="147"/>
      <c r="P1578" s="147"/>
      <c r="Q1578" s="147"/>
    </row>
    <row r="1579" spans="1:18" s="6" customFormat="1" ht="60" customHeight="1" thickBot="1">
      <c r="A1579" s="209" t="s">
        <v>33</v>
      </c>
      <c r="B1579" s="210"/>
      <c r="C1579" s="139" t="s">
        <v>67</v>
      </c>
      <c r="D1579" s="139" t="s">
        <v>68</v>
      </c>
      <c r="E1579" s="139" t="s">
        <v>43</v>
      </c>
      <c r="F1579" s="139" t="s">
        <v>69</v>
      </c>
      <c r="G1579" s="139" t="s">
        <v>70</v>
      </c>
      <c r="H1579" s="206"/>
      <c r="I1579" s="208"/>
      <c r="J1579" s="115" t="s">
        <v>67</v>
      </c>
      <c r="K1579" s="139" t="s">
        <v>43</v>
      </c>
      <c r="L1579" s="116" t="s">
        <v>70</v>
      </c>
      <c r="O1579" s="147"/>
      <c r="P1579" s="147"/>
      <c r="Q1579" s="147"/>
    </row>
    <row r="1580" spans="1:18" s="55" customFormat="1" ht="11.25" customHeight="1">
      <c r="A1580" s="219" t="s">
        <v>22</v>
      </c>
      <c r="B1580" s="220"/>
      <c r="C1580" s="111">
        <v>54</v>
      </c>
      <c r="D1580" s="111">
        <v>307</v>
      </c>
      <c r="E1580" s="111">
        <v>1139</v>
      </c>
      <c r="F1580" s="111">
        <v>356</v>
      </c>
      <c r="G1580" s="111">
        <v>159</v>
      </c>
      <c r="H1580" s="111">
        <v>168</v>
      </c>
      <c r="I1580" s="110">
        <f t="shared" ref="I1580:I1639" si="1367">SUM(C1580:H1580)</f>
        <v>2183</v>
      </c>
      <c r="J1580" s="112">
        <f>C1580+D1580</f>
        <v>361</v>
      </c>
      <c r="K1580" s="111">
        <f>E1580</f>
        <v>1139</v>
      </c>
      <c r="L1580" s="113">
        <f>SUM(F1580:G1580)</f>
        <v>515</v>
      </c>
      <c r="O1580" s="147"/>
      <c r="P1580" s="147"/>
      <c r="Q1580" s="147"/>
    </row>
    <row r="1581" spans="1:18" s="55" customFormat="1" ht="11.25" customHeight="1" thickBot="1">
      <c r="A1581" s="201"/>
      <c r="B1581" s="202"/>
      <c r="C1581" s="56">
        <f>C1580/I1580*100</f>
        <v>2.4736601007787447</v>
      </c>
      <c r="D1581" s="56">
        <f>D1580/I1580*100</f>
        <v>14.063215758131012</v>
      </c>
      <c r="E1581" s="56">
        <f>E1580/I1580*100</f>
        <v>52.1759047182776</v>
      </c>
      <c r="F1581" s="56">
        <f>F1580/I1580*100</f>
        <v>16.307833256985798</v>
      </c>
      <c r="G1581" s="56">
        <f>G1580/I1580*100</f>
        <v>7.2835547411818595</v>
      </c>
      <c r="H1581" s="59">
        <f>H1580/I1580*100</f>
        <v>7.695831424644985</v>
      </c>
      <c r="I1581" s="58">
        <f t="shared" si="1367"/>
        <v>100</v>
      </c>
      <c r="J1581" s="57">
        <f>J1580/I1580*100</f>
        <v>16.53687585890976</v>
      </c>
      <c r="K1581" s="35">
        <f>K1580/I1580*100</f>
        <v>52.1759047182776</v>
      </c>
      <c r="L1581" s="31">
        <f>L1580/I1580*100</f>
        <v>23.591387998167658</v>
      </c>
      <c r="O1581" s="147"/>
      <c r="P1581" s="147"/>
      <c r="Q1581" s="147"/>
    </row>
    <row r="1582" spans="1:18" s="55" customFormat="1" ht="11.45" customHeight="1">
      <c r="A1582" s="189" t="s">
        <v>48</v>
      </c>
      <c r="B1582" s="192" t="s">
        <v>19</v>
      </c>
      <c r="C1582" s="20">
        <v>36</v>
      </c>
      <c r="D1582" s="20">
        <v>217</v>
      </c>
      <c r="E1582" s="20">
        <v>722</v>
      </c>
      <c r="F1582" s="20">
        <v>266</v>
      </c>
      <c r="G1582" s="20">
        <v>125</v>
      </c>
      <c r="H1582" s="20">
        <v>93</v>
      </c>
      <c r="I1582" s="8">
        <f t="shared" si="1367"/>
        <v>1459</v>
      </c>
      <c r="J1582" s="9">
        <f>C1582+D1582</f>
        <v>253</v>
      </c>
      <c r="K1582" s="7">
        <f>E1582</f>
        <v>722</v>
      </c>
      <c r="L1582" s="10">
        <f>SUM(F1582:G1582)</f>
        <v>391</v>
      </c>
      <c r="O1582" s="147"/>
      <c r="P1582" s="147"/>
      <c r="Q1582" s="147"/>
    </row>
    <row r="1583" spans="1:18" s="55" customFormat="1" ht="11.45" customHeight="1">
      <c r="A1583" s="190"/>
      <c r="B1583" s="185"/>
      <c r="C1583" s="46">
        <f>C1582/I1582*100</f>
        <v>2.4674434544208359</v>
      </c>
      <c r="D1583" s="25">
        <f>D1582/I1582*100</f>
        <v>14.87320082248115</v>
      </c>
      <c r="E1583" s="25">
        <f>E1582/I1582*100</f>
        <v>49.485949280328995</v>
      </c>
      <c r="F1583" s="25">
        <f>F1582/I1582*100</f>
        <v>18.231665524331735</v>
      </c>
      <c r="G1583" s="25">
        <f>G1582/I1582*100</f>
        <v>8.5675119945167921</v>
      </c>
      <c r="H1583" s="26">
        <f>H1582/I1582*100</f>
        <v>6.3742289239204943</v>
      </c>
      <c r="I1583" s="27">
        <f t="shared" si="1367"/>
        <v>100</v>
      </c>
      <c r="J1583" s="38">
        <f>J1582/I1582*100</f>
        <v>17.340644276901987</v>
      </c>
      <c r="K1583" s="18">
        <f>K1582/I1582*100</f>
        <v>49.485949280328995</v>
      </c>
      <c r="L1583" s="19">
        <f>L1582/I1582*100</f>
        <v>26.799177518848527</v>
      </c>
      <c r="O1583" s="147"/>
      <c r="P1583" s="147"/>
      <c r="Q1583" s="147"/>
    </row>
    <row r="1584" spans="1:18" s="55" customFormat="1" ht="11.45" customHeight="1">
      <c r="A1584" s="190"/>
      <c r="B1584" s="193" t="s">
        <v>20</v>
      </c>
      <c r="C1584" s="20">
        <v>15</v>
      </c>
      <c r="D1584" s="20">
        <v>50</v>
      </c>
      <c r="E1584" s="20">
        <v>272</v>
      </c>
      <c r="F1584" s="20">
        <v>66</v>
      </c>
      <c r="G1584" s="20">
        <v>21</v>
      </c>
      <c r="H1584" s="20">
        <v>60</v>
      </c>
      <c r="I1584" s="21">
        <f t="shared" si="1367"/>
        <v>484</v>
      </c>
      <c r="J1584" s="28">
        <f>C1584+D1584</f>
        <v>65</v>
      </c>
      <c r="K1584" s="23">
        <f>E1584</f>
        <v>272</v>
      </c>
      <c r="L1584" s="24">
        <f>SUM(F1584:G1584)</f>
        <v>87</v>
      </c>
      <c r="O1584" s="147"/>
      <c r="P1584" s="147"/>
      <c r="Q1584" s="147"/>
    </row>
    <row r="1585" spans="1:17" s="55" customFormat="1" ht="11.45" customHeight="1">
      <c r="A1585" s="190"/>
      <c r="B1585" s="193"/>
      <c r="C1585" s="29">
        <f>C1584/I1584*100</f>
        <v>3.0991735537190084</v>
      </c>
      <c r="D1585" s="29">
        <f>D1584/I1584*100</f>
        <v>10.330578512396695</v>
      </c>
      <c r="E1585" s="29">
        <f>E1584/I1584*100</f>
        <v>56.198347107438018</v>
      </c>
      <c r="F1585" s="29">
        <f>F1584/I1584*100</f>
        <v>13.636363636363635</v>
      </c>
      <c r="G1585" s="29">
        <f>G1584/I1584*100</f>
        <v>4.338842975206612</v>
      </c>
      <c r="H1585" s="30">
        <f>H1584/I1584*100</f>
        <v>12.396694214876034</v>
      </c>
      <c r="I1585" s="27">
        <f t="shared" si="1367"/>
        <v>100.00000000000001</v>
      </c>
      <c r="J1585" s="38">
        <f>J1584/I1584*100</f>
        <v>13.429752066115702</v>
      </c>
      <c r="K1585" s="18">
        <f>K1584/I1584*100</f>
        <v>56.198347107438018</v>
      </c>
      <c r="L1585" s="19">
        <f>L1584/I1584*100</f>
        <v>17.97520661157025</v>
      </c>
      <c r="O1585" s="147"/>
      <c r="P1585" s="147"/>
      <c r="Q1585" s="147"/>
    </row>
    <row r="1586" spans="1:17" s="55" customFormat="1" ht="11.45" customHeight="1">
      <c r="A1586" s="190"/>
      <c r="B1586" s="184" t="s">
        <v>49</v>
      </c>
      <c r="C1586" s="20">
        <v>1</v>
      </c>
      <c r="D1586" s="20">
        <v>29</v>
      </c>
      <c r="E1586" s="20">
        <v>105</v>
      </c>
      <c r="F1586" s="20">
        <v>14</v>
      </c>
      <c r="G1586" s="20">
        <v>8</v>
      </c>
      <c r="H1586" s="20">
        <v>10</v>
      </c>
      <c r="I1586" s="21">
        <f t="shared" si="1367"/>
        <v>167</v>
      </c>
      <c r="J1586" s="28">
        <f>C1586+D1586</f>
        <v>30</v>
      </c>
      <c r="K1586" s="23">
        <f>E1586</f>
        <v>105</v>
      </c>
      <c r="L1586" s="24">
        <f>SUM(F1586:G1586)</f>
        <v>22</v>
      </c>
      <c r="O1586" s="147"/>
      <c r="P1586" s="147"/>
      <c r="Q1586" s="147"/>
    </row>
    <row r="1587" spans="1:17" s="55" customFormat="1" ht="11.45" customHeight="1">
      <c r="A1587" s="190"/>
      <c r="B1587" s="185"/>
      <c r="C1587" s="25">
        <f>C1586/I1586*100</f>
        <v>0.5988023952095809</v>
      </c>
      <c r="D1587" s="25">
        <f>D1586/I1586*100</f>
        <v>17.365269461077844</v>
      </c>
      <c r="E1587" s="25">
        <f>E1586/I1586*100</f>
        <v>62.874251497005986</v>
      </c>
      <c r="F1587" s="25">
        <f>F1586/I1586*100</f>
        <v>8.3832335329341312</v>
      </c>
      <c r="G1587" s="25">
        <f>G1586/I1586*100</f>
        <v>4.7904191616766472</v>
      </c>
      <c r="H1587" s="26">
        <f>H1586/I1586*100</f>
        <v>5.9880239520958085</v>
      </c>
      <c r="I1587" s="27">
        <f t="shared" si="1367"/>
        <v>100</v>
      </c>
      <c r="J1587" s="38">
        <f>J1586/I1586*100</f>
        <v>17.964071856287426</v>
      </c>
      <c r="K1587" s="18">
        <f>K1586/I1586*100</f>
        <v>62.874251497005986</v>
      </c>
      <c r="L1587" s="19">
        <f>L1586/I1586*100</f>
        <v>13.17365269461078</v>
      </c>
    </row>
    <row r="1588" spans="1:17" s="55" customFormat="1" ht="11.45" customHeight="1">
      <c r="A1588" s="190"/>
      <c r="B1588" s="193" t="s">
        <v>50</v>
      </c>
      <c r="C1588" s="20">
        <v>2</v>
      </c>
      <c r="D1588" s="20">
        <v>11</v>
      </c>
      <c r="E1588" s="20">
        <v>40</v>
      </c>
      <c r="F1588" s="20">
        <v>10</v>
      </c>
      <c r="G1588" s="20">
        <v>5</v>
      </c>
      <c r="H1588" s="20">
        <v>5</v>
      </c>
      <c r="I1588" s="21">
        <f t="shared" si="1367"/>
        <v>73</v>
      </c>
      <c r="J1588" s="28">
        <f>C1588+D1588</f>
        <v>13</v>
      </c>
      <c r="K1588" s="23">
        <f>E1588</f>
        <v>40</v>
      </c>
      <c r="L1588" s="24">
        <f>SUM(F1588:G1588)</f>
        <v>15</v>
      </c>
    </row>
    <row r="1589" spans="1:17" s="55" customFormat="1" ht="11.45" customHeight="1" thickBot="1">
      <c r="A1589" s="190"/>
      <c r="B1589" s="193"/>
      <c r="C1589" s="33">
        <f>C1588/I1588*100</f>
        <v>2.7397260273972601</v>
      </c>
      <c r="D1589" s="33">
        <f>D1588/I1588*100</f>
        <v>15.068493150684931</v>
      </c>
      <c r="E1589" s="33">
        <f>E1588/I1588*100</f>
        <v>54.794520547945204</v>
      </c>
      <c r="F1589" s="33">
        <f>F1588/I1588*100</f>
        <v>13.698630136986301</v>
      </c>
      <c r="G1589" s="33">
        <f>G1588/I1588*100</f>
        <v>6.8493150684931505</v>
      </c>
      <c r="H1589" s="34">
        <f>H1588/I1588*100</f>
        <v>6.8493150684931505</v>
      </c>
      <c r="I1589" s="58">
        <f t="shared" si="1367"/>
        <v>100</v>
      </c>
      <c r="J1589" s="38">
        <f>J1588/I1588*100</f>
        <v>17.80821917808219</v>
      </c>
      <c r="K1589" s="18">
        <f>K1588/I1588*100</f>
        <v>54.794520547945204</v>
      </c>
      <c r="L1589" s="19">
        <f>L1588/I1588*100</f>
        <v>20.547945205479451</v>
      </c>
    </row>
    <row r="1590" spans="1:17" s="55" customFormat="1" ht="11.45" customHeight="1">
      <c r="A1590" s="189" t="s">
        <v>51</v>
      </c>
      <c r="B1590" s="192" t="s">
        <v>1</v>
      </c>
      <c r="C1590" s="20">
        <v>21</v>
      </c>
      <c r="D1590" s="20">
        <v>131</v>
      </c>
      <c r="E1590" s="20">
        <v>506</v>
      </c>
      <c r="F1590" s="20">
        <v>163</v>
      </c>
      <c r="G1590" s="20">
        <v>94</v>
      </c>
      <c r="H1590" s="20">
        <v>53</v>
      </c>
      <c r="I1590" s="8">
        <f t="shared" si="1367"/>
        <v>968</v>
      </c>
      <c r="J1590" s="9">
        <f>C1590+D1590</f>
        <v>152</v>
      </c>
      <c r="K1590" s="7">
        <f>E1590</f>
        <v>506</v>
      </c>
      <c r="L1590" s="10">
        <f>SUM(F1590:G1590)</f>
        <v>257</v>
      </c>
    </row>
    <row r="1591" spans="1:17" s="55" customFormat="1" ht="11.45" customHeight="1">
      <c r="A1591" s="190"/>
      <c r="B1591" s="193"/>
      <c r="C1591" s="46">
        <f>C1590/I1590*100</f>
        <v>2.169421487603306</v>
      </c>
      <c r="D1591" s="25">
        <f>D1590/I1590*100</f>
        <v>13.533057851239668</v>
      </c>
      <c r="E1591" s="25">
        <f>E1590/I1590*100</f>
        <v>52.272727272727273</v>
      </c>
      <c r="F1591" s="25">
        <f>F1590/I1590*100</f>
        <v>16.83884297520661</v>
      </c>
      <c r="G1591" s="25">
        <f>G1590/I1590*100</f>
        <v>9.7107438016528924</v>
      </c>
      <c r="H1591" s="26">
        <f>H1590/I1590*100</f>
        <v>5.4752066115702478</v>
      </c>
      <c r="I1591" s="27">
        <f t="shared" si="1367"/>
        <v>100</v>
      </c>
      <c r="J1591" s="38">
        <f>J1590/I1590*100</f>
        <v>15.702479338842975</v>
      </c>
      <c r="K1591" s="18">
        <f>K1590/I1590*100</f>
        <v>52.272727272727273</v>
      </c>
      <c r="L1591" s="19">
        <f>L1590/I1590*100</f>
        <v>26.549586776859503</v>
      </c>
      <c r="O1591" s="147"/>
      <c r="P1591" s="147"/>
      <c r="Q1591" s="147"/>
    </row>
    <row r="1592" spans="1:17" s="55" customFormat="1" ht="11.45" customHeight="1">
      <c r="A1592" s="190"/>
      <c r="B1592" s="184" t="s">
        <v>2</v>
      </c>
      <c r="C1592" s="20">
        <v>31</v>
      </c>
      <c r="D1592" s="20">
        <v>175</v>
      </c>
      <c r="E1592" s="20">
        <v>626</v>
      </c>
      <c r="F1592" s="20">
        <v>192</v>
      </c>
      <c r="G1592" s="20">
        <v>64</v>
      </c>
      <c r="H1592" s="20">
        <v>89</v>
      </c>
      <c r="I1592" s="21">
        <f t="shared" si="1367"/>
        <v>1177</v>
      </c>
      <c r="J1592" s="28">
        <f>C1592+D1592</f>
        <v>206</v>
      </c>
      <c r="K1592" s="23">
        <f>E1592</f>
        <v>626</v>
      </c>
      <c r="L1592" s="24">
        <f>SUM(F1592:G1592)</f>
        <v>256</v>
      </c>
      <c r="O1592" s="147"/>
      <c r="P1592" s="147"/>
      <c r="Q1592" s="147"/>
    </row>
    <row r="1593" spans="1:17" s="55" customFormat="1" ht="11.45" customHeight="1">
      <c r="A1593" s="190"/>
      <c r="B1593" s="185"/>
      <c r="C1593" s="29">
        <f>C1592/I1592*100</f>
        <v>2.6338147833474936</v>
      </c>
      <c r="D1593" s="29">
        <f>D1592/I1592*100</f>
        <v>14.868309260832625</v>
      </c>
      <c r="E1593" s="29">
        <f>E1592/I1592*100</f>
        <v>53.186066270178422</v>
      </c>
      <c r="F1593" s="29">
        <f>F1592/I1592*100</f>
        <v>16.312659303313509</v>
      </c>
      <c r="G1593" s="29">
        <f>G1592/I1592*100</f>
        <v>5.4375531011045029</v>
      </c>
      <c r="H1593" s="30">
        <f>H1592/I1592*100</f>
        <v>7.5615972812234489</v>
      </c>
      <c r="I1593" s="27">
        <f t="shared" si="1367"/>
        <v>100</v>
      </c>
      <c r="J1593" s="38">
        <f>J1592/I1592*100</f>
        <v>17.502124044180121</v>
      </c>
      <c r="K1593" s="18">
        <f>K1592/I1592*100</f>
        <v>53.186066270178422</v>
      </c>
      <c r="L1593" s="19">
        <f>L1592/I1592*100</f>
        <v>21.750212404418011</v>
      </c>
      <c r="O1593" s="147"/>
      <c r="P1593" s="147"/>
      <c r="Q1593" s="147"/>
    </row>
    <row r="1594" spans="1:17" s="55" customFormat="1" ht="11.45" customHeight="1">
      <c r="A1594" s="190"/>
      <c r="B1594" s="193" t="s">
        <v>5</v>
      </c>
      <c r="C1594" s="20">
        <v>2</v>
      </c>
      <c r="D1594" s="20">
        <v>1</v>
      </c>
      <c r="E1594" s="20">
        <v>7</v>
      </c>
      <c r="F1594" s="20">
        <v>1</v>
      </c>
      <c r="G1594" s="20">
        <v>1</v>
      </c>
      <c r="H1594" s="20">
        <v>26</v>
      </c>
      <c r="I1594" s="21">
        <f t="shared" si="1367"/>
        <v>38</v>
      </c>
      <c r="J1594" s="28">
        <f>C1594+D1594</f>
        <v>3</v>
      </c>
      <c r="K1594" s="23">
        <f>E1594</f>
        <v>7</v>
      </c>
      <c r="L1594" s="24">
        <f>SUM(F1594:G1594)</f>
        <v>2</v>
      </c>
    </row>
    <row r="1595" spans="1:17" s="55" customFormat="1" ht="11.45" customHeight="1" thickBot="1">
      <c r="A1595" s="191"/>
      <c r="B1595" s="194"/>
      <c r="C1595" s="50">
        <f>C1594/I1594*100</f>
        <v>5.2631578947368416</v>
      </c>
      <c r="D1595" s="50">
        <f>D1594/I1594*100</f>
        <v>2.6315789473684208</v>
      </c>
      <c r="E1595" s="50">
        <f>E1594/I1594*100</f>
        <v>18.421052631578945</v>
      </c>
      <c r="F1595" s="50">
        <f>F1594/I1594*100</f>
        <v>2.6315789473684208</v>
      </c>
      <c r="G1595" s="50">
        <f>G1594/I1594*100</f>
        <v>2.6315789473684208</v>
      </c>
      <c r="H1595" s="64">
        <f>H1594/I1594*100</f>
        <v>68.421052631578945</v>
      </c>
      <c r="I1595" s="58">
        <f t="shared" si="1367"/>
        <v>100</v>
      </c>
      <c r="J1595" s="57">
        <f>J1594/I1594*100</f>
        <v>7.8947368421052628</v>
      </c>
      <c r="K1595" s="35">
        <f>K1594/I1594*100</f>
        <v>18.421052631578945</v>
      </c>
      <c r="L1595" s="31">
        <f>L1594/I1594*100</f>
        <v>5.2631578947368416</v>
      </c>
    </row>
    <row r="1596" spans="1:17" s="55" customFormat="1" ht="11.45" customHeight="1">
      <c r="A1596" s="189" t="s">
        <v>52</v>
      </c>
      <c r="B1596" s="192" t="s">
        <v>6</v>
      </c>
      <c r="C1596" s="20">
        <v>7</v>
      </c>
      <c r="D1596" s="20">
        <v>13</v>
      </c>
      <c r="E1596" s="20">
        <v>30</v>
      </c>
      <c r="F1596" s="20">
        <v>7</v>
      </c>
      <c r="G1596" s="20">
        <v>6</v>
      </c>
      <c r="H1596" s="20">
        <v>1</v>
      </c>
      <c r="I1596" s="8">
        <f t="shared" si="1367"/>
        <v>64</v>
      </c>
      <c r="J1596" s="9">
        <f>C1596+D1596</f>
        <v>20</v>
      </c>
      <c r="K1596" s="7">
        <f>E1596</f>
        <v>30</v>
      </c>
      <c r="L1596" s="10">
        <f>SUM(F1596:G1596)</f>
        <v>13</v>
      </c>
      <c r="O1596" s="147"/>
      <c r="P1596" s="147"/>
      <c r="Q1596" s="147"/>
    </row>
    <row r="1597" spans="1:17" s="55" customFormat="1" ht="11.45" customHeight="1">
      <c r="A1597" s="190"/>
      <c r="B1597" s="185"/>
      <c r="C1597" s="46">
        <f>C1596/I1596*100</f>
        <v>10.9375</v>
      </c>
      <c r="D1597" s="25">
        <f>D1596/I1596*100</f>
        <v>20.3125</v>
      </c>
      <c r="E1597" s="25">
        <f>E1596/I1596*100</f>
        <v>46.875</v>
      </c>
      <c r="F1597" s="25">
        <f>F1596/I1596*100</f>
        <v>10.9375</v>
      </c>
      <c r="G1597" s="25">
        <f>G1596/I1596*100</f>
        <v>9.375</v>
      </c>
      <c r="H1597" s="26">
        <f>H1596/I1596*100</f>
        <v>1.5625</v>
      </c>
      <c r="I1597" s="27">
        <f t="shared" si="1367"/>
        <v>100</v>
      </c>
      <c r="J1597" s="38">
        <f>J1596/I1596*100</f>
        <v>31.25</v>
      </c>
      <c r="K1597" s="18">
        <f>K1596/I1596*100</f>
        <v>46.875</v>
      </c>
      <c r="L1597" s="19">
        <f>L1596/I1596*100</f>
        <v>20.3125</v>
      </c>
      <c r="O1597" s="147"/>
      <c r="P1597" s="147"/>
      <c r="Q1597" s="147"/>
    </row>
    <row r="1598" spans="1:17" s="55" customFormat="1" ht="11.45" customHeight="1">
      <c r="A1598" s="190"/>
      <c r="B1598" s="193" t="s">
        <v>7</v>
      </c>
      <c r="C1598" s="20">
        <v>3</v>
      </c>
      <c r="D1598" s="20">
        <v>30</v>
      </c>
      <c r="E1598" s="20">
        <v>102</v>
      </c>
      <c r="F1598" s="20">
        <v>30</v>
      </c>
      <c r="G1598" s="20">
        <v>17</v>
      </c>
      <c r="H1598" s="20">
        <v>3</v>
      </c>
      <c r="I1598" s="21">
        <f t="shared" si="1367"/>
        <v>185</v>
      </c>
      <c r="J1598" s="28">
        <f>C1598+D1598</f>
        <v>33</v>
      </c>
      <c r="K1598" s="23">
        <f>E1598</f>
        <v>102</v>
      </c>
      <c r="L1598" s="24">
        <f>SUM(F1598:G1598)</f>
        <v>47</v>
      </c>
      <c r="O1598" s="147"/>
      <c r="P1598" s="147"/>
      <c r="Q1598" s="147"/>
    </row>
    <row r="1599" spans="1:17" s="55" customFormat="1" ht="11.45" customHeight="1">
      <c r="A1599" s="190"/>
      <c r="B1599" s="193"/>
      <c r="C1599" s="29">
        <f>C1598/I1598*100</f>
        <v>1.6216216216216217</v>
      </c>
      <c r="D1599" s="29">
        <f>D1598/I1598*100</f>
        <v>16.216216216216218</v>
      </c>
      <c r="E1599" s="29">
        <f>E1598/I1598*100</f>
        <v>55.135135135135137</v>
      </c>
      <c r="F1599" s="29">
        <f>F1598/I1598*100</f>
        <v>16.216216216216218</v>
      </c>
      <c r="G1599" s="29">
        <f>G1598/I1598*100</f>
        <v>9.1891891891891895</v>
      </c>
      <c r="H1599" s="30">
        <f>H1598/I1598*100</f>
        <v>1.6216216216216217</v>
      </c>
      <c r="I1599" s="27">
        <f t="shared" si="1367"/>
        <v>100.00000000000001</v>
      </c>
      <c r="J1599" s="38">
        <f>J1598/I1598*100</f>
        <v>17.837837837837839</v>
      </c>
      <c r="K1599" s="18">
        <f>K1598/I1598*100</f>
        <v>55.135135135135137</v>
      </c>
      <c r="L1599" s="19">
        <f>L1598/I1598*100</f>
        <v>25.405405405405407</v>
      </c>
      <c r="O1599" s="147"/>
      <c r="P1599" s="147"/>
      <c r="Q1599" s="147"/>
    </row>
    <row r="1600" spans="1:17" s="55" customFormat="1" ht="11.45" customHeight="1">
      <c r="A1600" s="190"/>
      <c r="B1600" s="184" t="s">
        <v>8</v>
      </c>
      <c r="C1600" s="20">
        <v>6</v>
      </c>
      <c r="D1600" s="20">
        <v>38</v>
      </c>
      <c r="E1600" s="20">
        <v>125</v>
      </c>
      <c r="F1600" s="20">
        <v>46</v>
      </c>
      <c r="G1600" s="20">
        <v>28</v>
      </c>
      <c r="H1600" s="20">
        <v>4</v>
      </c>
      <c r="I1600" s="21">
        <f t="shared" si="1367"/>
        <v>247</v>
      </c>
      <c r="J1600" s="28">
        <f>C1600+D1600</f>
        <v>44</v>
      </c>
      <c r="K1600" s="23">
        <f>E1600</f>
        <v>125</v>
      </c>
      <c r="L1600" s="24">
        <f>SUM(F1600:G1600)</f>
        <v>74</v>
      </c>
      <c r="O1600" s="147"/>
      <c r="P1600" s="147"/>
      <c r="Q1600" s="147"/>
    </row>
    <row r="1601" spans="1:17" s="55" customFormat="1" ht="11.45" customHeight="1">
      <c r="A1601" s="190"/>
      <c r="B1601" s="185"/>
      <c r="C1601" s="29">
        <f t="shared" ref="C1601" si="1368">C1600/I1600*100</f>
        <v>2.42914979757085</v>
      </c>
      <c r="D1601" s="29">
        <f t="shared" ref="D1601" si="1369">D1600/I1600*100</f>
        <v>15.384615384615385</v>
      </c>
      <c r="E1601" s="29">
        <f t="shared" ref="E1601" si="1370">E1600/I1600*100</f>
        <v>50.607287449392715</v>
      </c>
      <c r="F1601" s="29">
        <f t="shared" ref="F1601" si="1371">F1600/I1600*100</f>
        <v>18.623481781376519</v>
      </c>
      <c r="G1601" s="29">
        <f t="shared" ref="G1601" si="1372">G1600/I1600*100</f>
        <v>11.336032388663968</v>
      </c>
      <c r="H1601" s="30">
        <f t="shared" ref="H1601" si="1373">H1600/I1600*100</f>
        <v>1.6194331983805668</v>
      </c>
      <c r="I1601" s="27">
        <f t="shared" si="1367"/>
        <v>100</v>
      </c>
      <c r="J1601" s="38">
        <f>J1600/I1600*100</f>
        <v>17.813765182186234</v>
      </c>
      <c r="K1601" s="18">
        <f>K1600/I1600*100</f>
        <v>50.607287449392715</v>
      </c>
      <c r="L1601" s="19">
        <f>L1600/I1600*100</f>
        <v>29.959514170040485</v>
      </c>
      <c r="O1601" s="147"/>
      <c r="P1601" s="147"/>
      <c r="Q1601" s="147"/>
    </row>
    <row r="1602" spans="1:17" s="55" customFormat="1" ht="11.45" customHeight="1">
      <c r="A1602" s="190"/>
      <c r="B1602" s="193" t="s">
        <v>9</v>
      </c>
      <c r="C1602" s="20">
        <v>8</v>
      </c>
      <c r="D1602" s="20">
        <v>46</v>
      </c>
      <c r="E1602" s="20">
        <v>159</v>
      </c>
      <c r="F1602" s="20">
        <v>65</v>
      </c>
      <c r="G1602" s="20">
        <v>29</v>
      </c>
      <c r="H1602" s="20">
        <v>8</v>
      </c>
      <c r="I1602" s="21">
        <f t="shared" si="1367"/>
        <v>315</v>
      </c>
      <c r="J1602" s="28">
        <f>C1602+D1602</f>
        <v>54</v>
      </c>
      <c r="K1602" s="23">
        <f>E1602</f>
        <v>159</v>
      </c>
      <c r="L1602" s="24">
        <f>SUM(F1602:G1602)</f>
        <v>94</v>
      </c>
      <c r="O1602" s="147"/>
      <c r="P1602" s="147"/>
      <c r="Q1602" s="147"/>
    </row>
    <row r="1603" spans="1:17" s="55" customFormat="1" ht="11.45" customHeight="1">
      <c r="A1603" s="190"/>
      <c r="B1603" s="193"/>
      <c r="C1603" s="29">
        <f t="shared" ref="C1603" si="1374">C1602/I1602*100</f>
        <v>2.5396825396825395</v>
      </c>
      <c r="D1603" s="29">
        <f t="shared" ref="D1603" si="1375">D1602/I1602*100</f>
        <v>14.603174603174605</v>
      </c>
      <c r="E1603" s="29">
        <f t="shared" ref="E1603" si="1376">E1602/I1602*100</f>
        <v>50.476190476190474</v>
      </c>
      <c r="F1603" s="29">
        <f t="shared" ref="F1603" si="1377">F1602/I1602*100</f>
        <v>20.634920634920633</v>
      </c>
      <c r="G1603" s="29">
        <f t="shared" ref="G1603" si="1378">G1602/I1602*100</f>
        <v>9.2063492063492074</v>
      </c>
      <c r="H1603" s="30">
        <f t="shared" ref="H1603" si="1379">H1602/I1602*100</f>
        <v>2.5396825396825395</v>
      </c>
      <c r="I1603" s="27">
        <f t="shared" si="1367"/>
        <v>100</v>
      </c>
      <c r="J1603" s="38">
        <f>J1602/I1602*100</f>
        <v>17.142857142857142</v>
      </c>
      <c r="K1603" s="18">
        <f>K1602/I1602*100</f>
        <v>50.476190476190474</v>
      </c>
      <c r="L1603" s="19">
        <f>L1602/I1602*100</f>
        <v>29.841269841269842</v>
      </c>
      <c r="O1603" s="147"/>
      <c r="P1603" s="147"/>
      <c r="Q1603" s="147"/>
    </row>
    <row r="1604" spans="1:17" s="55" customFormat="1" ht="11.45" customHeight="1">
      <c r="A1604" s="190"/>
      <c r="B1604" s="184" t="s">
        <v>10</v>
      </c>
      <c r="C1604" s="20">
        <v>6</v>
      </c>
      <c r="D1604" s="20">
        <v>45</v>
      </c>
      <c r="E1604" s="20">
        <v>196</v>
      </c>
      <c r="F1604" s="20">
        <v>71</v>
      </c>
      <c r="G1604" s="20">
        <v>37</v>
      </c>
      <c r="H1604" s="20">
        <v>12</v>
      </c>
      <c r="I1604" s="21">
        <f t="shared" si="1367"/>
        <v>367</v>
      </c>
      <c r="J1604" s="28">
        <f>C1604+D1604</f>
        <v>51</v>
      </c>
      <c r="K1604" s="23">
        <f>E1604</f>
        <v>196</v>
      </c>
      <c r="L1604" s="24">
        <f>SUM(F1604:G1604)</f>
        <v>108</v>
      </c>
    </row>
    <row r="1605" spans="1:17" s="55" customFormat="1" ht="11.45" customHeight="1">
      <c r="A1605" s="190"/>
      <c r="B1605" s="185"/>
      <c r="C1605" s="29">
        <f t="shared" ref="C1605" si="1380">C1604/I1604*100</f>
        <v>1.6348773841961852</v>
      </c>
      <c r="D1605" s="29">
        <f t="shared" ref="D1605" si="1381">D1604/I1604*100</f>
        <v>12.26158038147139</v>
      </c>
      <c r="E1605" s="29">
        <f t="shared" ref="E1605" si="1382">E1604/I1604*100</f>
        <v>53.405994550408721</v>
      </c>
      <c r="F1605" s="29">
        <f t="shared" ref="F1605" si="1383">F1604/I1604*100</f>
        <v>19.346049046321525</v>
      </c>
      <c r="G1605" s="29">
        <f t="shared" ref="G1605" si="1384">G1604/I1604*100</f>
        <v>10.081743869209809</v>
      </c>
      <c r="H1605" s="30">
        <f t="shared" ref="H1605" si="1385">H1604/I1604*100</f>
        <v>3.2697547683923704</v>
      </c>
      <c r="I1605" s="27">
        <f t="shared" si="1367"/>
        <v>100</v>
      </c>
      <c r="J1605" s="38">
        <f>J1604/I1604*100</f>
        <v>13.896457765667575</v>
      </c>
      <c r="K1605" s="18">
        <f>K1604/I1604*100</f>
        <v>53.405994550408721</v>
      </c>
      <c r="L1605" s="19">
        <f>L1604/I1604*100</f>
        <v>29.427792915531338</v>
      </c>
    </row>
    <row r="1606" spans="1:17" s="55" customFormat="1" ht="11.45" customHeight="1">
      <c r="A1606" s="190"/>
      <c r="B1606" s="193" t="s">
        <v>11</v>
      </c>
      <c r="C1606" s="20">
        <v>7</v>
      </c>
      <c r="D1606" s="20">
        <v>51</v>
      </c>
      <c r="E1606" s="20">
        <v>217</v>
      </c>
      <c r="F1606" s="20">
        <v>74</v>
      </c>
      <c r="G1606" s="20">
        <v>21</v>
      </c>
      <c r="H1606" s="20">
        <v>24</v>
      </c>
      <c r="I1606" s="21">
        <f t="shared" si="1367"/>
        <v>394</v>
      </c>
      <c r="J1606" s="28">
        <f>C1606+D1606</f>
        <v>58</v>
      </c>
      <c r="K1606" s="23">
        <f>E1606</f>
        <v>217</v>
      </c>
      <c r="L1606" s="24">
        <f>SUM(F1606:G1606)</f>
        <v>95</v>
      </c>
    </row>
    <row r="1607" spans="1:17" s="55" customFormat="1" ht="11.45" customHeight="1">
      <c r="A1607" s="190"/>
      <c r="B1607" s="193"/>
      <c r="C1607" s="29">
        <f t="shared" ref="C1607" si="1386">C1606/I1606*100</f>
        <v>1.7766497461928936</v>
      </c>
      <c r="D1607" s="29">
        <f t="shared" ref="D1607" si="1387">D1606/I1606*100</f>
        <v>12.944162436548224</v>
      </c>
      <c r="E1607" s="29">
        <f t="shared" ref="E1607" si="1388">E1606/I1606*100</f>
        <v>55.076142131979701</v>
      </c>
      <c r="F1607" s="29">
        <f t="shared" ref="F1607" si="1389">F1606/I1606*100</f>
        <v>18.781725888324875</v>
      </c>
      <c r="G1607" s="29">
        <f t="shared" ref="G1607" si="1390">G1606/I1606*100</f>
        <v>5.3299492385786804</v>
      </c>
      <c r="H1607" s="30">
        <f t="shared" ref="H1607" si="1391">H1606/I1606*100</f>
        <v>6.091370558375635</v>
      </c>
      <c r="I1607" s="27">
        <f t="shared" si="1367"/>
        <v>100</v>
      </c>
      <c r="J1607" s="38">
        <f>J1606/I1606*100</f>
        <v>14.720812182741117</v>
      </c>
      <c r="K1607" s="18">
        <f>K1606/I1606*100</f>
        <v>55.076142131979701</v>
      </c>
      <c r="L1607" s="19">
        <f>L1606/I1606*100</f>
        <v>24.111675126903553</v>
      </c>
    </row>
    <row r="1608" spans="1:17" s="55" customFormat="1" ht="11.45" customHeight="1">
      <c r="A1608" s="190"/>
      <c r="B1608" s="184" t="s">
        <v>12</v>
      </c>
      <c r="C1608" s="20">
        <v>16</v>
      </c>
      <c r="D1608" s="20">
        <v>83</v>
      </c>
      <c r="E1608" s="20">
        <v>309</v>
      </c>
      <c r="F1608" s="20">
        <v>62</v>
      </c>
      <c r="G1608" s="20">
        <v>20</v>
      </c>
      <c r="H1608" s="20">
        <v>92</v>
      </c>
      <c r="I1608" s="21">
        <f t="shared" si="1367"/>
        <v>582</v>
      </c>
      <c r="J1608" s="28">
        <f>C1608+D1608</f>
        <v>99</v>
      </c>
      <c r="K1608" s="23">
        <f>E1608</f>
        <v>309</v>
      </c>
      <c r="L1608" s="24">
        <f>SUM(F1608:G1608)</f>
        <v>82</v>
      </c>
    </row>
    <row r="1609" spans="1:17" s="55" customFormat="1" ht="11.45" customHeight="1">
      <c r="A1609" s="190"/>
      <c r="B1609" s="185"/>
      <c r="C1609" s="29">
        <f t="shared" ref="C1609" si="1392">C1608/I1608*100</f>
        <v>2.7491408934707904</v>
      </c>
      <c r="D1609" s="29">
        <f t="shared" ref="D1609" si="1393">D1608/I1608*100</f>
        <v>14.261168384879724</v>
      </c>
      <c r="E1609" s="29">
        <f t="shared" ref="E1609" si="1394">E1608/I1608*100</f>
        <v>53.092783505154642</v>
      </c>
      <c r="F1609" s="29">
        <f t="shared" ref="F1609" si="1395">F1608/I1608*100</f>
        <v>10.652920962199312</v>
      </c>
      <c r="G1609" s="29">
        <f t="shared" ref="G1609" si="1396">G1608/I1608*100</f>
        <v>3.4364261168384882</v>
      </c>
      <c r="H1609" s="30">
        <f t="shared" ref="H1609" si="1397">H1608/I1608*100</f>
        <v>15.807560137457044</v>
      </c>
      <c r="I1609" s="27">
        <f t="shared" si="1367"/>
        <v>100.00000000000001</v>
      </c>
      <c r="J1609" s="38">
        <f>J1608/I1608*100</f>
        <v>17.010309278350515</v>
      </c>
      <c r="K1609" s="18">
        <f>K1608/I1608*100</f>
        <v>53.092783505154642</v>
      </c>
      <c r="L1609" s="19">
        <f>L1608/I1608*100</f>
        <v>14.0893470790378</v>
      </c>
    </row>
    <row r="1610" spans="1:17" s="55" customFormat="1" ht="11.45" customHeight="1">
      <c r="A1610" s="190"/>
      <c r="B1610" s="193" t="s">
        <v>24</v>
      </c>
      <c r="C1610" s="20">
        <v>1</v>
      </c>
      <c r="D1610" s="20">
        <v>1</v>
      </c>
      <c r="E1610" s="20">
        <v>1</v>
      </c>
      <c r="F1610" s="20">
        <v>1</v>
      </c>
      <c r="G1610" s="20">
        <v>1</v>
      </c>
      <c r="H1610" s="20">
        <v>24</v>
      </c>
      <c r="I1610" s="21">
        <f t="shared" si="1367"/>
        <v>29</v>
      </c>
      <c r="J1610" s="28">
        <f>C1610+D1610</f>
        <v>2</v>
      </c>
      <c r="K1610" s="23">
        <f>E1610</f>
        <v>1</v>
      </c>
      <c r="L1610" s="24">
        <f>SUM(F1610:G1610)</f>
        <v>2</v>
      </c>
    </row>
    <row r="1611" spans="1:17" s="55" customFormat="1" ht="11.45" customHeight="1" thickBot="1">
      <c r="A1611" s="191"/>
      <c r="B1611" s="194"/>
      <c r="C1611" s="50">
        <f t="shared" ref="C1611" si="1398">C1610/I1610*100</f>
        <v>3.4482758620689653</v>
      </c>
      <c r="D1611" s="50">
        <f t="shared" ref="D1611" si="1399">D1610/I1610*100</f>
        <v>3.4482758620689653</v>
      </c>
      <c r="E1611" s="50">
        <f t="shared" ref="E1611" si="1400">E1610/I1610*100</f>
        <v>3.4482758620689653</v>
      </c>
      <c r="F1611" s="50">
        <f t="shared" ref="F1611" si="1401">F1610/I1610*100</f>
        <v>3.4482758620689653</v>
      </c>
      <c r="G1611" s="50">
        <f t="shared" ref="G1611" si="1402">G1610/I1610*100</f>
        <v>3.4482758620689653</v>
      </c>
      <c r="H1611" s="79">
        <f t="shared" ref="H1611" si="1403">H1610/I1610*100</f>
        <v>82.758620689655174</v>
      </c>
      <c r="I1611" s="58">
        <f t="shared" si="1367"/>
        <v>100</v>
      </c>
      <c r="J1611" s="57">
        <f>J1610/I1610*100</f>
        <v>6.8965517241379306</v>
      </c>
      <c r="K1611" s="35">
        <f>K1610/I1610*100</f>
        <v>3.4482758620689653</v>
      </c>
      <c r="L1611" s="31">
        <f>L1610/I1610*100</f>
        <v>6.8965517241379306</v>
      </c>
    </row>
    <row r="1612" spans="1:17" s="55" customFormat="1" ht="11.45" customHeight="1" thickBot="1">
      <c r="A1612" s="211" t="s">
        <v>53</v>
      </c>
      <c r="B1612" s="192" t="s">
        <v>23</v>
      </c>
      <c r="C1612" s="20">
        <v>6</v>
      </c>
      <c r="D1612" s="20">
        <v>24</v>
      </c>
      <c r="E1612" s="20">
        <v>124</v>
      </c>
      <c r="F1612" s="20">
        <v>31</v>
      </c>
      <c r="G1612" s="20">
        <v>8</v>
      </c>
      <c r="H1612" s="20">
        <v>23</v>
      </c>
      <c r="I1612" s="110">
        <f t="shared" si="1367"/>
        <v>216</v>
      </c>
      <c r="J1612" s="9">
        <f>C1612+D1612</f>
        <v>30</v>
      </c>
      <c r="K1612" s="7">
        <f>E1612</f>
        <v>124</v>
      </c>
      <c r="L1612" s="10">
        <f>SUM(F1612:G1612)</f>
        <v>39</v>
      </c>
      <c r="O1612" s="147"/>
      <c r="P1612" s="147"/>
      <c r="Q1612" s="147"/>
    </row>
    <row r="1613" spans="1:17" s="55" customFormat="1" ht="11.45" customHeight="1" thickTop="1" thickBot="1">
      <c r="A1613" s="212"/>
      <c r="B1613" s="185"/>
      <c r="C1613" s="46">
        <f>C1612/I1612*100</f>
        <v>2.7777777777777777</v>
      </c>
      <c r="D1613" s="25">
        <f>D1612/I1612*100</f>
        <v>11.111111111111111</v>
      </c>
      <c r="E1613" s="25">
        <f>E1612/I1612*100</f>
        <v>57.407407407407405</v>
      </c>
      <c r="F1613" s="25">
        <f>F1612/I1612*100</f>
        <v>14.351851851851851</v>
      </c>
      <c r="G1613" s="25">
        <f>G1612/I1612*100</f>
        <v>3.7037037037037033</v>
      </c>
      <c r="H1613" s="26">
        <f>H1612/I1612*100</f>
        <v>10.648148148148149</v>
      </c>
      <c r="I1613" s="27">
        <f t="shared" si="1367"/>
        <v>100</v>
      </c>
      <c r="J1613" s="38">
        <f>J1612/I1612*100</f>
        <v>13.888888888888889</v>
      </c>
      <c r="K1613" s="18">
        <f>K1612/I1612*100</f>
        <v>57.407407407407405</v>
      </c>
      <c r="L1613" s="19">
        <f>L1612/I1612*100</f>
        <v>18.055555555555554</v>
      </c>
      <c r="O1613" s="147"/>
      <c r="P1613" s="147"/>
      <c r="Q1613" s="147"/>
    </row>
    <row r="1614" spans="1:17" s="55" customFormat="1" ht="11.45" customHeight="1" thickTop="1" thickBot="1">
      <c r="A1614" s="212"/>
      <c r="B1614" s="193" t="s">
        <v>3</v>
      </c>
      <c r="C1614" s="20">
        <v>3</v>
      </c>
      <c r="D1614" s="20">
        <v>20</v>
      </c>
      <c r="E1614" s="20">
        <v>73</v>
      </c>
      <c r="F1614" s="20">
        <v>22</v>
      </c>
      <c r="G1614" s="20">
        <v>19</v>
      </c>
      <c r="H1614" s="20">
        <v>6</v>
      </c>
      <c r="I1614" s="21">
        <f t="shared" si="1367"/>
        <v>143</v>
      </c>
      <c r="J1614" s="28">
        <f>C1614+D1614</f>
        <v>23</v>
      </c>
      <c r="K1614" s="23">
        <f>E1614</f>
        <v>73</v>
      </c>
      <c r="L1614" s="24">
        <f>SUM(F1614:G1614)</f>
        <v>41</v>
      </c>
      <c r="O1614" s="147"/>
      <c r="P1614" s="147"/>
      <c r="Q1614" s="147"/>
    </row>
    <row r="1615" spans="1:17" s="55" customFormat="1" ht="11.45" customHeight="1" thickTop="1" thickBot="1">
      <c r="A1615" s="212"/>
      <c r="B1615" s="193"/>
      <c r="C1615" s="29">
        <f>C1614/I1614*100</f>
        <v>2.0979020979020979</v>
      </c>
      <c r="D1615" s="29">
        <f>D1614/I1614*100</f>
        <v>13.986013986013987</v>
      </c>
      <c r="E1615" s="29">
        <f>E1614/I1614*100</f>
        <v>51.048951048951054</v>
      </c>
      <c r="F1615" s="29">
        <f>F1614/I1614*100</f>
        <v>15.384615384615385</v>
      </c>
      <c r="G1615" s="29">
        <f>G1614/I1614*100</f>
        <v>13.286713286713287</v>
      </c>
      <c r="H1615" s="30">
        <f>H1614/I1614*100</f>
        <v>4.1958041958041958</v>
      </c>
      <c r="I1615" s="27">
        <f t="shared" si="1367"/>
        <v>100.00000000000001</v>
      </c>
      <c r="J1615" s="38">
        <f>J1614/I1614*100</f>
        <v>16.083916083916083</v>
      </c>
      <c r="K1615" s="18">
        <f>K1614/I1614*100</f>
        <v>51.048951048951054</v>
      </c>
      <c r="L1615" s="19">
        <f>L1614/I1614*100</f>
        <v>28.671328671328673</v>
      </c>
      <c r="O1615" s="147"/>
      <c r="P1615" s="147"/>
      <c r="Q1615" s="147"/>
    </row>
    <row r="1616" spans="1:17" s="55" customFormat="1" ht="11.45" customHeight="1" thickTop="1" thickBot="1">
      <c r="A1616" s="212"/>
      <c r="B1616" s="184" t="s">
        <v>13</v>
      </c>
      <c r="C1616" s="20">
        <v>18</v>
      </c>
      <c r="D1616" s="20">
        <v>131</v>
      </c>
      <c r="E1616" s="20">
        <v>477</v>
      </c>
      <c r="F1616" s="20">
        <v>175</v>
      </c>
      <c r="G1616" s="20">
        <v>82</v>
      </c>
      <c r="H1616" s="20">
        <v>20</v>
      </c>
      <c r="I1616" s="21">
        <f t="shared" si="1367"/>
        <v>903</v>
      </c>
      <c r="J1616" s="28">
        <f>C1616+D1616</f>
        <v>149</v>
      </c>
      <c r="K1616" s="23">
        <f>E1616</f>
        <v>477</v>
      </c>
      <c r="L1616" s="24">
        <f>SUM(F1616:G1616)</f>
        <v>257</v>
      </c>
      <c r="O1616" s="148"/>
      <c r="P1616" s="148"/>
      <c r="Q1616" s="148"/>
    </row>
    <row r="1617" spans="1:20" s="55" customFormat="1" ht="11.45" customHeight="1" thickTop="1" thickBot="1">
      <c r="A1617" s="212"/>
      <c r="B1617" s="185"/>
      <c r="C1617" s="29">
        <f t="shared" ref="C1617" si="1404">C1616/I1616*100</f>
        <v>1.9933554817275747</v>
      </c>
      <c r="D1617" s="29">
        <f t="shared" ref="D1617" si="1405">D1616/I1616*100</f>
        <v>14.507198228128459</v>
      </c>
      <c r="E1617" s="29">
        <f t="shared" ref="E1617" si="1406">E1616/I1616*100</f>
        <v>52.823920265780735</v>
      </c>
      <c r="F1617" s="29">
        <f t="shared" ref="F1617" si="1407">F1616/I1616*100</f>
        <v>19.379844961240313</v>
      </c>
      <c r="G1617" s="29">
        <f t="shared" ref="G1617" si="1408">G1616/I1616*100</f>
        <v>9.0808416389811732</v>
      </c>
      <c r="H1617" s="30">
        <f t="shared" ref="H1617" si="1409">H1616/I1616*100</f>
        <v>2.2148394241417497</v>
      </c>
      <c r="I1617" s="27">
        <f t="shared" si="1367"/>
        <v>100</v>
      </c>
      <c r="J1617" s="38">
        <f>J1616/I1616*100</f>
        <v>16.500553709856035</v>
      </c>
      <c r="K1617" s="18">
        <f>K1616/I1616*100</f>
        <v>52.823920265780735</v>
      </c>
      <c r="L1617" s="19">
        <f>L1616/I1616*100</f>
        <v>28.460686600221486</v>
      </c>
      <c r="O1617" s="148"/>
      <c r="P1617" s="148"/>
      <c r="Q1617" s="148"/>
    </row>
    <row r="1618" spans="1:20" s="55" customFormat="1" ht="11.45" customHeight="1" thickTop="1" thickBot="1">
      <c r="A1618" s="212"/>
      <c r="B1618" s="193" t="s">
        <v>14</v>
      </c>
      <c r="C1618" s="20">
        <v>5</v>
      </c>
      <c r="D1618" s="20">
        <v>32</v>
      </c>
      <c r="E1618" s="20">
        <v>110</v>
      </c>
      <c r="F1618" s="20">
        <v>31</v>
      </c>
      <c r="G1618" s="20">
        <v>10</v>
      </c>
      <c r="H1618" s="20">
        <v>10</v>
      </c>
      <c r="I1618" s="21">
        <f t="shared" si="1367"/>
        <v>198</v>
      </c>
      <c r="J1618" s="28">
        <f>C1618+D1618</f>
        <v>37</v>
      </c>
      <c r="K1618" s="23">
        <f>E1618</f>
        <v>110</v>
      </c>
      <c r="L1618" s="24">
        <f>SUM(F1618:G1618)</f>
        <v>41</v>
      </c>
      <c r="O1618" s="148"/>
      <c r="P1618" s="148"/>
      <c r="Q1618" s="148"/>
    </row>
    <row r="1619" spans="1:20" s="55" customFormat="1" ht="11.45" customHeight="1" thickTop="1" thickBot="1">
      <c r="A1619" s="212"/>
      <c r="B1619" s="193"/>
      <c r="C1619" s="29">
        <f t="shared" ref="C1619" si="1410">C1618/I1618*100</f>
        <v>2.5252525252525251</v>
      </c>
      <c r="D1619" s="29">
        <f t="shared" ref="D1619" si="1411">D1618/I1618*100</f>
        <v>16.161616161616163</v>
      </c>
      <c r="E1619" s="29">
        <f t="shared" ref="E1619" si="1412">E1618/I1618*100</f>
        <v>55.555555555555557</v>
      </c>
      <c r="F1619" s="29">
        <f t="shared" ref="F1619" si="1413">F1618/I1618*100</f>
        <v>15.656565656565657</v>
      </c>
      <c r="G1619" s="29">
        <f t="shared" ref="G1619" si="1414">G1618/I1618*100</f>
        <v>5.0505050505050502</v>
      </c>
      <c r="H1619" s="30">
        <f t="shared" ref="H1619" si="1415">H1618/I1618*100</f>
        <v>5.0505050505050502</v>
      </c>
      <c r="I1619" s="27">
        <f t="shared" si="1367"/>
        <v>100.00000000000001</v>
      </c>
      <c r="J1619" s="38">
        <f>J1618/I1618*100</f>
        <v>18.686868686868689</v>
      </c>
      <c r="K1619" s="18">
        <f>K1618/I1618*100</f>
        <v>55.555555555555557</v>
      </c>
      <c r="L1619" s="19">
        <f>L1618/I1618*100</f>
        <v>20.707070707070706</v>
      </c>
      <c r="O1619" s="148"/>
      <c r="P1619" s="148"/>
      <c r="Q1619" s="148"/>
    </row>
    <row r="1620" spans="1:20" s="55" customFormat="1" ht="11.45" customHeight="1" thickTop="1" thickBot="1">
      <c r="A1620" s="212"/>
      <c r="B1620" s="184" t="s">
        <v>25</v>
      </c>
      <c r="C1620" s="20">
        <v>6</v>
      </c>
      <c r="D1620" s="20">
        <v>20</v>
      </c>
      <c r="E1620" s="20">
        <v>44</v>
      </c>
      <c r="F1620" s="20">
        <v>13</v>
      </c>
      <c r="G1620" s="20">
        <v>9</v>
      </c>
      <c r="H1620" s="20">
        <v>1</v>
      </c>
      <c r="I1620" s="21">
        <f t="shared" si="1367"/>
        <v>93</v>
      </c>
      <c r="J1620" s="28">
        <f>C1620+D1620</f>
        <v>26</v>
      </c>
      <c r="K1620" s="23">
        <f>E1620</f>
        <v>44</v>
      </c>
      <c r="L1620" s="24">
        <f>SUM(F1620:G1620)</f>
        <v>22</v>
      </c>
    </row>
    <row r="1621" spans="1:20" s="55" customFormat="1" ht="11.45" customHeight="1" thickTop="1" thickBot="1">
      <c r="A1621" s="212"/>
      <c r="B1621" s="185"/>
      <c r="C1621" s="29">
        <f t="shared" ref="C1621" si="1416">C1620/I1620*100</f>
        <v>6.4516129032258061</v>
      </c>
      <c r="D1621" s="29">
        <f t="shared" ref="D1621" si="1417">D1620/I1620*100</f>
        <v>21.50537634408602</v>
      </c>
      <c r="E1621" s="29">
        <f t="shared" ref="E1621" si="1418">E1620/I1620*100</f>
        <v>47.311827956989248</v>
      </c>
      <c r="F1621" s="29">
        <f t="shared" ref="F1621" si="1419">F1620/I1620*100</f>
        <v>13.978494623655912</v>
      </c>
      <c r="G1621" s="29">
        <f t="shared" ref="G1621" si="1420">G1620/I1620*100</f>
        <v>9.67741935483871</v>
      </c>
      <c r="H1621" s="30">
        <f t="shared" ref="H1621" si="1421">H1620/I1620*100</f>
        <v>1.0752688172043012</v>
      </c>
      <c r="I1621" s="27">
        <f t="shared" si="1367"/>
        <v>100</v>
      </c>
      <c r="J1621" s="38">
        <f>J1620/I1620*100</f>
        <v>27.956989247311824</v>
      </c>
      <c r="K1621" s="18">
        <f>K1620/I1620*100</f>
        <v>47.311827956989248</v>
      </c>
      <c r="L1621" s="19">
        <f>L1620/I1620*100</f>
        <v>23.655913978494624</v>
      </c>
    </row>
    <row r="1622" spans="1:20" s="1" customFormat="1" ht="11.45" customHeight="1" thickTop="1" thickBot="1">
      <c r="A1622" s="212"/>
      <c r="B1622" s="193" t="s">
        <v>26</v>
      </c>
      <c r="C1622" s="20">
        <v>14</v>
      </c>
      <c r="D1622" s="20">
        <v>66</v>
      </c>
      <c r="E1622" s="20">
        <v>260</v>
      </c>
      <c r="F1622" s="20">
        <v>73</v>
      </c>
      <c r="G1622" s="20">
        <v>17</v>
      </c>
      <c r="H1622" s="20">
        <v>68</v>
      </c>
      <c r="I1622" s="21">
        <f t="shared" si="1367"/>
        <v>498</v>
      </c>
      <c r="J1622" s="28">
        <f>C1622+D1622</f>
        <v>80</v>
      </c>
      <c r="K1622" s="23">
        <f>E1622</f>
        <v>260</v>
      </c>
      <c r="L1622" s="24">
        <f>SUM(F1622:G1622)</f>
        <v>90</v>
      </c>
    </row>
    <row r="1623" spans="1:20" s="1" customFormat="1" ht="11.45" customHeight="1" thickTop="1" thickBot="1">
      <c r="A1623" s="212"/>
      <c r="B1623" s="193"/>
      <c r="C1623" s="29">
        <f t="shared" ref="C1623" si="1422">C1622/I1622*100</f>
        <v>2.8112449799196786</v>
      </c>
      <c r="D1623" s="29">
        <f t="shared" ref="D1623" si="1423">D1622/I1622*100</f>
        <v>13.253012048192772</v>
      </c>
      <c r="E1623" s="29">
        <f t="shared" ref="E1623" si="1424">E1622/I1622*100</f>
        <v>52.208835341365464</v>
      </c>
      <c r="F1623" s="29">
        <f t="shared" ref="F1623" si="1425">F1622/I1622*100</f>
        <v>14.65863453815261</v>
      </c>
      <c r="G1623" s="29">
        <f t="shared" ref="G1623" si="1426">G1622/I1622*100</f>
        <v>3.4136546184738958</v>
      </c>
      <c r="H1623" s="30">
        <f t="shared" ref="H1623" si="1427">H1622/I1622*100</f>
        <v>13.654618473895583</v>
      </c>
      <c r="I1623" s="27">
        <f t="shared" si="1367"/>
        <v>100.00000000000001</v>
      </c>
      <c r="J1623" s="38">
        <f>J1622/I1622*100</f>
        <v>16.064257028112451</v>
      </c>
      <c r="K1623" s="18">
        <f>K1622/I1622*100</f>
        <v>52.208835341365464</v>
      </c>
      <c r="L1623" s="19">
        <f>L1622/I1622*100</f>
        <v>18.072289156626507</v>
      </c>
    </row>
    <row r="1624" spans="1:20" s="1" customFormat="1" ht="11.45" customHeight="1" thickTop="1" thickBot="1">
      <c r="A1624" s="212"/>
      <c r="B1624" s="184" t="s">
        <v>0</v>
      </c>
      <c r="C1624" s="20">
        <v>1</v>
      </c>
      <c r="D1624" s="20">
        <v>10</v>
      </c>
      <c r="E1624" s="20">
        <v>44</v>
      </c>
      <c r="F1624" s="20">
        <v>4</v>
      </c>
      <c r="G1624" s="20">
        <v>12</v>
      </c>
      <c r="H1624" s="20">
        <v>12</v>
      </c>
      <c r="I1624" s="21">
        <f t="shared" si="1367"/>
        <v>83</v>
      </c>
      <c r="J1624" s="28">
        <f>C1624+D1624</f>
        <v>11</v>
      </c>
      <c r="K1624" s="23">
        <f>E1624</f>
        <v>44</v>
      </c>
      <c r="L1624" s="24">
        <f>SUM(F1624:G1624)</f>
        <v>16</v>
      </c>
    </row>
    <row r="1625" spans="1:20" s="1" customFormat="1" ht="11.45" customHeight="1" thickTop="1" thickBot="1">
      <c r="A1625" s="212"/>
      <c r="B1625" s="185"/>
      <c r="C1625" s="29">
        <f t="shared" ref="C1625" si="1428">C1624/I1624*100</f>
        <v>1.2048192771084338</v>
      </c>
      <c r="D1625" s="29">
        <f t="shared" ref="D1625" si="1429">D1624/I1624*100</f>
        <v>12.048192771084338</v>
      </c>
      <c r="E1625" s="29">
        <f t="shared" ref="E1625" si="1430">E1624/I1624*100</f>
        <v>53.01204819277109</v>
      </c>
      <c r="F1625" s="29">
        <f t="shared" ref="F1625" si="1431">F1624/I1624*100</f>
        <v>4.8192771084337354</v>
      </c>
      <c r="G1625" s="29">
        <f t="shared" ref="G1625" si="1432">G1624/I1624*100</f>
        <v>14.457831325301203</v>
      </c>
      <c r="H1625" s="30">
        <f t="shared" ref="H1625" si="1433">H1624/I1624*100</f>
        <v>14.457831325301203</v>
      </c>
      <c r="I1625" s="27">
        <f t="shared" si="1367"/>
        <v>100</v>
      </c>
      <c r="J1625" s="38">
        <f>J1624/I1624*100</f>
        <v>13.253012048192772</v>
      </c>
      <c r="K1625" s="18">
        <f>K1624/I1624*100</f>
        <v>53.01204819277109</v>
      </c>
      <c r="L1625" s="19">
        <f>L1624/I1624*100</f>
        <v>19.277108433734941</v>
      </c>
    </row>
    <row r="1626" spans="1:20" s="1" customFormat="1" ht="11.45" customHeight="1" thickTop="1" thickBot="1">
      <c r="A1626" s="212"/>
      <c r="B1626" s="193" t="s">
        <v>24</v>
      </c>
      <c r="C1626" s="20">
        <v>1</v>
      </c>
      <c r="D1626" s="20">
        <v>4</v>
      </c>
      <c r="E1626" s="20">
        <v>7</v>
      </c>
      <c r="F1626" s="20">
        <v>7</v>
      </c>
      <c r="G1626" s="20">
        <v>2</v>
      </c>
      <c r="H1626" s="20">
        <v>28</v>
      </c>
      <c r="I1626" s="21">
        <f t="shared" si="1367"/>
        <v>49</v>
      </c>
      <c r="J1626" s="28">
        <f>C1626+D1626</f>
        <v>5</v>
      </c>
      <c r="K1626" s="23">
        <f>E1626</f>
        <v>7</v>
      </c>
      <c r="L1626" s="24">
        <f>SUM(F1626:G1626)</f>
        <v>9</v>
      </c>
      <c r="O1626" s="148"/>
      <c r="P1626" s="148"/>
      <c r="Q1626" s="148"/>
    </row>
    <row r="1627" spans="1:20" s="1" customFormat="1" ht="11.45" customHeight="1" thickTop="1" thickBot="1">
      <c r="A1627" s="213"/>
      <c r="B1627" s="194"/>
      <c r="C1627" s="50">
        <f t="shared" ref="C1627" si="1434">C1626/I1626*100</f>
        <v>2.0408163265306123</v>
      </c>
      <c r="D1627" s="50">
        <f t="shared" ref="D1627" si="1435">D1626/I1626*100</f>
        <v>8.1632653061224492</v>
      </c>
      <c r="E1627" s="50">
        <f t="shared" ref="E1627" si="1436">E1626/I1626*100</f>
        <v>14.285714285714285</v>
      </c>
      <c r="F1627" s="50">
        <f t="shared" ref="F1627" si="1437">F1626/I1626*100</f>
        <v>14.285714285714285</v>
      </c>
      <c r="G1627" s="50">
        <f t="shared" ref="G1627" si="1438">G1626/I1626*100</f>
        <v>4.0816326530612246</v>
      </c>
      <c r="H1627" s="79">
        <f t="shared" ref="H1627" si="1439">H1626/I1626*100</f>
        <v>57.142857142857139</v>
      </c>
      <c r="I1627" s="58">
        <f t="shared" si="1367"/>
        <v>100</v>
      </c>
      <c r="J1627" s="57">
        <f>J1626/I1626*100</f>
        <v>10.204081632653061</v>
      </c>
      <c r="K1627" s="35">
        <f>K1626/I1626*100</f>
        <v>14.285714285714285</v>
      </c>
      <c r="L1627" s="31">
        <f>L1626/I1626*100</f>
        <v>18.367346938775512</v>
      </c>
      <c r="O1627" s="148"/>
      <c r="P1627" s="148"/>
      <c r="Q1627" s="148"/>
    </row>
    <row r="1628" spans="1:20" s="1" customFormat="1" ht="11.45" customHeight="1">
      <c r="A1628" s="189" t="s">
        <v>21</v>
      </c>
      <c r="B1628" s="192" t="s">
        <v>27</v>
      </c>
      <c r="C1628" s="20">
        <v>9</v>
      </c>
      <c r="D1628" s="20">
        <v>35</v>
      </c>
      <c r="E1628" s="20">
        <v>152</v>
      </c>
      <c r="F1628" s="20">
        <v>59</v>
      </c>
      <c r="G1628" s="20">
        <v>15</v>
      </c>
      <c r="H1628" s="20">
        <v>26</v>
      </c>
      <c r="I1628" s="8">
        <f t="shared" si="1367"/>
        <v>296</v>
      </c>
      <c r="J1628" s="9">
        <f>C1628+D1628</f>
        <v>44</v>
      </c>
      <c r="K1628" s="7">
        <f>E1628</f>
        <v>152</v>
      </c>
      <c r="L1628" s="10">
        <f>SUM(F1628:G1628)</f>
        <v>74</v>
      </c>
      <c r="N1628" s="55"/>
      <c r="O1628" s="148"/>
      <c r="P1628" s="148"/>
      <c r="Q1628" s="148"/>
      <c r="R1628" s="55"/>
      <c r="S1628" s="55"/>
      <c r="T1628" s="55"/>
    </row>
    <row r="1629" spans="1:20" s="1" customFormat="1" ht="11.45" customHeight="1">
      <c r="A1629" s="190"/>
      <c r="B1629" s="185"/>
      <c r="C1629" s="46">
        <f>C1628/I1628*100</f>
        <v>3.0405405405405408</v>
      </c>
      <c r="D1629" s="25">
        <f>D1628/I1628*100</f>
        <v>11.824324324324325</v>
      </c>
      <c r="E1629" s="25">
        <f>E1628/I1628*100</f>
        <v>51.351351351351347</v>
      </c>
      <c r="F1629" s="25">
        <f>F1628/I1628*100</f>
        <v>19.932432432432432</v>
      </c>
      <c r="G1629" s="25">
        <f>G1628/I1628*100</f>
        <v>5.0675675675675675</v>
      </c>
      <c r="H1629" s="26">
        <f>H1628/I1628*100</f>
        <v>8.7837837837837842</v>
      </c>
      <c r="I1629" s="27">
        <f t="shared" si="1367"/>
        <v>100</v>
      </c>
      <c r="J1629" s="38">
        <f>J1628/I1628*100</f>
        <v>14.864864864864865</v>
      </c>
      <c r="K1629" s="18">
        <f>K1628/I1628*100</f>
        <v>51.351351351351347</v>
      </c>
      <c r="L1629" s="19">
        <f>L1628/I1628*100</f>
        <v>25</v>
      </c>
      <c r="N1629" s="55"/>
      <c r="O1629" s="148"/>
      <c r="P1629" s="148"/>
      <c r="Q1629" s="148"/>
      <c r="R1629" s="55"/>
      <c r="S1629" s="55"/>
      <c r="T1629" s="55"/>
    </row>
    <row r="1630" spans="1:20" s="1" customFormat="1" ht="11.45" customHeight="1">
      <c r="A1630" s="190"/>
      <c r="B1630" s="193" t="s">
        <v>28</v>
      </c>
      <c r="C1630" s="20">
        <v>7</v>
      </c>
      <c r="D1630" s="20">
        <v>44</v>
      </c>
      <c r="E1630" s="20">
        <v>181</v>
      </c>
      <c r="F1630" s="20">
        <v>60</v>
      </c>
      <c r="G1630" s="20">
        <v>31</v>
      </c>
      <c r="H1630" s="20">
        <v>19</v>
      </c>
      <c r="I1630" s="21">
        <f t="shared" si="1367"/>
        <v>342</v>
      </c>
      <c r="J1630" s="28">
        <f>C1630+D1630</f>
        <v>51</v>
      </c>
      <c r="K1630" s="23">
        <f>E1630</f>
        <v>181</v>
      </c>
      <c r="L1630" s="24">
        <f>SUM(F1630:G1630)</f>
        <v>91</v>
      </c>
      <c r="N1630" s="55"/>
      <c r="O1630" s="148"/>
      <c r="P1630" s="148"/>
      <c r="Q1630" s="148"/>
      <c r="R1630" s="55"/>
      <c r="S1630" s="55"/>
      <c r="T1630" s="55"/>
    </row>
    <row r="1631" spans="1:20" s="1" customFormat="1" ht="11.45" customHeight="1">
      <c r="A1631" s="190"/>
      <c r="B1631" s="193"/>
      <c r="C1631" s="29">
        <f>C1630/I1630*100</f>
        <v>2.0467836257309941</v>
      </c>
      <c r="D1631" s="29">
        <f>D1630/I1630*100</f>
        <v>12.865497076023392</v>
      </c>
      <c r="E1631" s="29">
        <f>E1630/I1630*100</f>
        <v>52.923976608187139</v>
      </c>
      <c r="F1631" s="29">
        <f>F1630/I1630*100</f>
        <v>17.543859649122805</v>
      </c>
      <c r="G1631" s="29">
        <f>G1630/I1630*100</f>
        <v>9.064327485380117</v>
      </c>
      <c r="H1631" s="30">
        <f>H1630/I1630*100</f>
        <v>5.5555555555555554</v>
      </c>
      <c r="I1631" s="27">
        <f t="shared" si="1367"/>
        <v>100.00000000000001</v>
      </c>
      <c r="J1631" s="38">
        <f>J1630/I1630*100</f>
        <v>14.912280701754385</v>
      </c>
      <c r="K1631" s="18">
        <f>K1630/I1630*100</f>
        <v>52.923976608187139</v>
      </c>
      <c r="L1631" s="19">
        <f>L1630/I1630*100</f>
        <v>26.608187134502927</v>
      </c>
      <c r="N1631" s="55"/>
      <c r="O1631" s="148"/>
      <c r="P1631" s="148"/>
      <c r="Q1631" s="148"/>
      <c r="R1631" s="55"/>
      <c r="S1631" s="55"/>
      <c r="T1631" s="55"/>
    </row>
    <row r="1632" spans="1:20" s="1" customFormat="1" ht="11.45" customHeight="1">
      <c r="A1632" s="190"/>
      <c r="B1632" s="184" t="s">
        <v>29</v>
      </c>
      <c r="C1632" s="20">
        <v>22</v>
      </c>
      <c r="D1632" s="20">
        <v>137</v>
      </c>
      <c r="E1632" s="20">
        <v>495</v>
      </c>
      <c r="F1632" s="20">
        <v>166</v>
      </c>
      <c r="G1632" s="20">
        <v>75</v>
      </c>
      <c r="H1632" s="20">
        <v>52</v>
      </c>
      <c r="I1632" s="21">
        <f t="shared" si="1367"/>
        <v>947</v>
      </c>
      <c r="J1632" s="28">
        <f>C1632+D1632</f>
        <v>159</v>
      </c>
      <c r="K1632" s="23">
        <f>E1632</f>
        <v>495</v>
      </c>
      <c r="L1632" s="24">
        <f>SUM(F1632:G1632)</f>
        <v>241</v>
      </c>
      <c r="N1632" s="55"/>
      <c r="O1632" s="148"/>
      <c r="P1632" s="148"/>
      <c r="Q1632" s="148"/>
      <c r="R1632" s="55"/>
      <c r="S1632" s="55"/>
      <c r="T1632" s="55"/>
    </row>
    <row r="1633" spans="1:20" s="1" customFormat="1" ht="11.45" customHeight="1">
      <c r="A1633" s="190"/>
      <c r="B1633" s="185"/>
      <c r="C1633" s="29">
        <f t="shared" ref="C1633" si="1440">C1632/I1632*100</f>
        <v>2.3231256599788805</v>
      </c>
      <c r="D1633" s="29">
        <f t="shared" ref="D1633" si="1441">D1632/I1632*100</f>
        <v>14.466737064413939</v>
      </c>
      <c r="E1633" s="29">
        <f t="shared" ref="E1633" si="1442">E1632/I1632*100</f>
        <v>52.270327349524813</v>
      </c>
      <c r="F1633" s="29">
        <f t="shared" ref="F1633" si="1443">F1632/I1632*100</f>
        <v>17.529039070749736</v>
      </c>
      <c r="G1633" s="29">
        <f t="shared" ref="G1633" si="1444">G1632/I1632*100</f>
        <v>7.9197465681098205</v>
      </c>
      <c r="H1633" s="30">
        <f t="shared" ref="H1633" si="1445">H1632/I1632*100</f>
        <v>5.4910242872228086</v>
      </c>
      <c r="I1633" s="27">
        <f t="shared" si="1367"/>
        <v>99.999999999999986</v>
      </c>
      <c r="J1633" s="38">
        <f>J1632/I1632*100</f>
        <v>16.789862724392819</v>
      </c>
      <c r="K1633" s="18">
        <f>K1632/I1632*100</f>
        <v>52.270327349524813</v>
      </c>
      <c r="L1633" s="19">
        <f>L1632/I1632*100</f>
        <v>25.448785638859555</v>
      </c>
      <c r="N1633" s="55"/>
      <c r="O1633" s="148"/>
      <c r="P1633" s="148"/>
      <c r="Q1633" s="148"/>
      <c r="R1633" s="55"/>
      <c r="S1633" s="55"/>
      <c r="T1633" s="55"/>
    </row>
    <row r="1634" spans="1:20" s="1" customFormat="1" ht="11.45" customHeight="1">
      <c r="A1634" s="190"/>
      <c r="B1634" s="193" t="s">
        <v>30</v>
      </c>
      <c r="C1634" s="20">
        <v>12</v>
      </c>
      <c r="D1634" s="20">
        <v>70</v>
      </c>
      <c r="E1634" s="20">
        <v>223</v>
      </c>
      <c r="F1634" s="20">
        <v>53</v>
      </c>
      <c r="G1634" s="20">
        <v>25</v>
      </c>
      <c r="H1634" s="20">
        <v>27</v>
      </c>
      <c r="I1634" s="21">
        <f t="shared" si="1367"/>
        <v>410</v>
      </c>
      <c r="J1634" s="28">
        <f>C1634+D1634</f>
        <v>82</v>
      </c>
      <c r="K1634" s="23">
        <f>E1634</f>
        <v>223</v>
      </c>
      <c r="L1634" s="24">
        <f>SUM(F1634:G1634)</f>
        <v>78</v>
      </c>
      <c r="O1634" s="147"/>
      <c r="P1634" s="147"/>
      <c r="Q1634" s="147"/>
    </row>
    <row r="1635" spans="1:20" s="1" customFormat="1" ht="11.45" customHeight="1">
      <c r="A1635" s="190"/>
      <c r="B1635" s="193"/>
      <c r="C1635" s="29">
        <f t="shared" ref="C1635" si="1446">C1634/I1634*100</f>
        <v>2.9268292682926833</v>
      </c>
      <c r="D1635" s="29">
        <f t="shared" ref="D1635" si="1447">D1634/I1634*100</f>
        <v>17.073170731707318</v>
      </c>
      <c r="E1635" s="29">
        <f t="shared" ref="E1635" si="1448">E1634/I1634*100</f>
        <v>54.390243902439025</v>
      </c>
      <c r="F1635" s="29">
        <f t="shared" ref="F1635" si="1449">F1634/I1634*100</f>
        <v>12.926829268292684</v>
      </c>
      <c r="G1635" s="29">
        <f t="shared" ref="G1635" si="1450">G1634/I1634*100</f>
        <v>6.0975609756097562</v>
      </c>
      <c r="H1635" s="30">
        <f t="shared" ref="H1635" si="1451">H1634/I1634*100</f>
        <v>6.5853658536585371</v>
      </c>
      <c r="I1635" s="27">
        <f t="shared" si="1367"/>
        <v>100</v>
      </c>
      <c r="J1635" s="38">
        <f>J1634/I1634*100</f>
        <v>20</v>
      </c>
      <c r="K1635" s="18">
        <f>K1634/I1634*100</f>
        <v>54.390243902439025</v>
      </c>
      <c r="L1635" s="19">
        <f>L1634/I1634*100</f>
        <v>19.024390243902438</v>
      </c>
      <c r="O1635" s="147"/>
      <c r="P1635" s="147"/>
      <c r="Q1635" s="147"/>
    </row>
    <row r="1636" spans="1:20" s="1" customFormat="1" ht="11.45" customHeight="1">
      <c r="A1636" s="190"/>
      <c r="B1636" s="184" t="s">
        <v>42</v>
      </c>
      <c r="C1636" s="20">
        <v>2</v>
      </c>
      <c r="D1636" s="20">
        <v>17</v>
      </c>
      <c r="E1636" s="20">
        <v>74</v>
      </c>
      <c r="F1636" s="20">
        <v>15</v>
      </c>
      <c r="G1636" s="20">
        <v>12</v>
      </c>
      <c r="H1636" s="20">
        <v>10</v>
      </c>
      <c r="I1636" s="21">
        <f t="shared" si="1367"/>
        <v>130</v>
      </c>
      <c r="J1636" s="28">
        <f>C1636+D1636</f>
        <v>19</v>
      </c>
      <c r="K1636" s="23">
        <f>E1636</f>
        <v>74</v>
      </c>
      <c r="L1636" s="24">
        <f>SUM(F1636:G1636)</f>
        <v>27</v>
      </c>
      <c r="O1636" s="147"/>
      <c r="P1636" s="147"/>
      <c r="Q1636" s="147"/>
    </row>
    <row r="1637" spans="1:20" s="1" customFormat="1" ht="11.45" customHeight="1">
      <c r="A1637" s="190"/>
      <c r="B1637" s="185"/>
      <c r="C1637" s="29">
        <f t="shared" ref="C1637" si="1452">C1636/I1636*100</f>
        <v>1.5384615384615385</v>
      </c>
      <c r="D1637" s="29">
        <f t="shared" ref="D1637" si="1453">D1636/I1636*100</f>
        <v>13.076923076923078</v>
      </c>
      <c r="E1637" s="29">
        <f t="shared" ref="E1637" si="1454">E1636/I1636*100</f>
        <v>56.92307692307692</v>
      </c>
      <c r="F1637" s="29">
        <f t="shared" ref="F1637" si="1455">F1636/I1636*100</f>
        <v>11.538461538461538</v>
      </c>
      <c r="G1637" s="29">
        <f t="shared" ref="G1637" si="1456">G1636/I1636*100</f>
        <v>9.2307692307692317</v>
      </c>
      <c r="H1637" s="30">
        <f t="shared" ref="H1637" si="1457">H1636/I1636*100</f>
        <v>7.6923076923076925</v>
      </c>
      <c r="I1637" s="27">
        <f t="shared" si="1367"/>
        <v>99.999999999999986</v>
      </c>
      <c r="J1637" s="38">
        <f>J1636/I1636*100</f>
        <v>14.615384615384617</v>
      </c>
      <c r="K1637" s="18">
        <f>K1636/I1636*100</f>
        <v>56.92307692307692</v>
      </c>
      <c r="L1637" s="19">
        <f>L1636/I1636*100</f>
        <v>20.76923076923077</v>
      </c>
      <c r="O1637" s="147"/>
      <c r="P1637" s="147"/>
      <c r="Q1637" s="147"/>
    </row>
    <row r="1638" spans="1:20" s="1" customFormat="1" ht="11.45" customHeight="1">
      <c r="A1638" s="190"/>
      <c r="B1638" s="193" t="s">
        <v>24</v>
      </c>
      <c r="C1638" s="20">
        <v>2</v>
      </c>
      <c r="D1638" s="20">
        <v>4</v>
      </c>
      <c r="E1638" s="20">
        <v>14</v>
      </c>
      <c r="F1638" s="20">
        <v>3</v>
      </c>
      <c r="G1638" s="20">
        <v>1</v>
      </c>
      <c r="H1638" s="20">
        <v>34</v>
      </c>
      <c r="I1638" s="21">
        <f t="shared" si="1367"/>
        <v>58</v>
      </c>
      <c r="J1638" s="22">
        <f>C1638+D1638</f>
        <v>6</v>
      </c>
      <c r="K1638" s="23">
        <f>E1638</f>
        <v>14</v>
      </c>
      <c r="L1638" s="24">
        <f>SUM(F1638:G1638)</f>
        <v>4</v>
      </c>
      <c r="O1638" s="147"/>
      <c r="P1638" s="147"/>
      <c r="Q1638" s="147"/>
    </row>
    <row r="1639" spans="1:20" s="1" customFormat="1" ht="11.45" customHeight="1" thickBot="1">
      <c r="A1639" s="191"/>
      <c r="B1639" s="194"/>
      <c r="C1639" s="33">
        <f>C1638/I1638*100</f>
        <v>3.4482758620689653</v>
      </c>
      <c r="D1639" s="33">
        <f>D1638/I1638*100</f>
        <v>6.8965517241379306</v>
      </c>
      <c r="E1639" s="33">
        <f>E1638/I1638*100</f>
        <v>24.137931034482758</v>
      </c>
      <c r="F1639" s="33">
        <f>F1638/I1638*100</f>
        <v>5.1724137931034484</v>
      </c>
      <c r="G1639" s="33">
        <f>G1638/I1638*100</f>
        <v>1.7241379310344827</v>
      </c>
      <c r="H1639" s="34">
        <f>H1638/I1638*100</f>
        <v>58.620689655172406</v>
      </c>
      <c r="I1639" s="58">
        <f t="shared" si="1367"/>
        <v>99.999999999999986</v>
      </c>
      <c r="J1639" s="14">
        <f>J1638/I1638*100</f>
        <v>10.344827586206897</v>
      </c>
      <c r="K1639" s="15">
        <f>K1638/I1638*100</f>
        <v>24.137931034482758</v>
      </c>
      <c r="L1639" s="16">
        <f>L1638/I1638*100</f>
        <v>6.8965517241379306</v>
      </c>
      <c r="O1639" s="147"/>
      <c r="P1639" s="147"/>
      <c r="Q1639" s="147"/>
    </row>
    <row r="1640" spans="1:20" s="1" customFormat="1" ht="11.25" customHeight="1">
      <c r="A1640" s="40"/>
      <c r="B1640" s="41"/>
      <c r="C1640" s="97"/>
      <c r="D1640" s="97"/>
      <c r="E1640" s="97"/>
      <c r="F1640" s="97"/>
      <c r="G1640" s="97"/>
      <c r="H1640" s="97"/>
      <c r="I1640" s="42"/>
      <c r="J1640" s="42"/>
      <c r="K1640" s="42"/>
      <c r="L1640" s="42"/>
      <c r="O1640" s="147"/>
      <c r="P1640" s="147"/>
      <c r="Q1640" s="147"/>
    </row>
    <row r="1641" spans="1:20" ht="11.25" customHeight="1">
      <c r="A1641" s="40"/>
      <c r="B1641" s="41"/>
      <c r="C1641" s="97"/>
      <c r="D1641" s="97"/>
      <c r="E1641" s="97"/>
      <c r="F1641" s="97"/>
      <c r="G1641" s="97"/>
      <c r="H1641" s="97"/>
      <c r="I1641" s="42"/>
      <c r="J1641" s="42"/>
      <c r="K1641" s="42"/>
      <c r="L1641" s="42"/>
      <c r="O1641" s="147"/>
      <c r="P1641" s="147"/>
      <c r="Q1641" s="147"/>
    </row>
    <row r="1642" spans="1:20" ht="15" customHeight="1">
      <c r="A1642" s="221" t="s">
        <v>187</v>
      </c>
      <c r="B1642" s="221"/>
      <c r="C1642" s="221"/>
      <c r="D1642" s="221"/>
      <c r="E1642" s="221"/>
      <c r="F1642" s="221"/>
      <c r="G1642" s="221"/>
      <c r="H1642" s="221"/>
      <c r="I1642" s="221"/>
      <c r="J1642" s="221"/>
      <c r="K1642" s="221"/>
      <c r="L1642" s="221"/>
      <c r="O1642" s="147"/>
      <c r="P1642" s="147"/>
      <c r="Q1642" s="147"/>
    </row>
    <row r="1643" spans="1:20" s="3" customFormat="1" ht="30" customHeight="1" thickBot="1">
      <c r="A1643" s="177" t="s">
        <v>192</v>
      </c>
      <c r="B1643" s="177"/>
      <c r="C1643" s="177"/>
      <c r="D1643" s="177"/>
      <c r="E1643" s="177"/>
      <c r="F1643" s="177"/>
      <c r="G1643" s="177"/>
      <c r="H1643" s="177"/>
      <c r="I1643" s="177"/>
      <c r="J1643" s="177"/>
      <c r="K1643" s="177"/>
      <c r="L1643" s="177"/>
      <c r="M1643" s="1"/>
      <c r="N1643" s="1"/>
      <c r="O1643" s="147"/>
      <c r="P1643" s="147"/>
      <c r="Q1643" s="147"/>
      <c r="R1643" s="1"/>
    </row>
    <row r="1644" spans="1:20" s="1" customFormat="1" ht="10.15" customHeight="1">
      <c r="A1644" s="203"/>
      <c r="B1644" s="204"/>
      <c r="C1644" s="99">
        <v>1</v>
      </c>
      <c r="D1644" s="99">
        <v>2</v>
      </c>
      <c r="E1644" s="99">
        <v>3</v>
      </c>
      <c r="F1644" s="99">
        <v>4</v>
      </c>
      <c r="G1644" s="99">
        <v>5</v>
      </c>
      <c r="H1644" s="205" t="s">
        <v>45</v>
      </c>
      <c r="I1644" s="207" t="s">
        <v>4</v>
      </c>
      <c r="J1644" s="100" t="s">
        <v>46</v>
      </c>
      <c r="K1644" s="99">
        <v>3</v>
      </c>
      <c r="L1644" s="101" t="s">
        <v>47</v>
      </c>
      <c r="O1644" s="147"/>
      <c r="P1644" s="147"/>
      <c r="Q1644" s="147"/>
    </row>
    <row r="1645" spans="1:20" s="6" customFormat="1" ht="60" customHeight="1" thickBot="1">
      <c r="A1645" s="209" t="s">
        <v>33</v>
      </c>
      <c r="B1645" s="210"/>
      <c r="C1645" s="139" t="s">
        <v>188</v>
      </c>
      <c r="D1645" s="139" t="s">
        <v>189</v>
      </c>
      <c r="E1645" s="139" t="s">
        <v>43</v>
      </c>
      <c r="F1645" s="139" t="s">
        <v>190</v>
      </c>
      <c r="G1645" s="139" t="s">
        <v>191</v>
      </c>
      <c r="H1645" s="206"/>
      <c r="I1645" s="208"/>
      <c r="J1645" s="115" t="s">
        <v>189</v>
      </c>
      <c r="K1645" s="139" t="s">
        <v>43</v>
      </c>
      <c r="L1645" s="116" t="s">
        <v>191</v>
      </c>
      <c r="O1645" s="147"/>
      <c r="P1645" s="147"/>
      <c r="Q1645" s="147"/>
    </row>
    <row r="1646" spans="1:20" s="55" customFormat="1" ht="11.25" customHeight="1">
      <c r="A1646" s="219" t="s">
        <v>22</v>
      </c>
      <c r="B1646" s="220"/>
      <c r="C1646" s="111">
        <v>424</v>
      </c>
      <c r="D1646" s="111">
        <v>629</v>
      </c>
      <c r="E1646" s="111">
        <v>679</v>
      </c>
      <c r="F1646" s="111">
        <v>224</v>
      </c>
      <c r="G1646" s="111">
        <v>143</v>
      </c>
      <c r="H1646" s="111">
        <v>84</v>
      </c>
      <c r="I1646" s="110">
        <f t="shared" ref="I1646:I1705" si="1458">SUM(C1646:H1646)</f>
        <v>2183</v>
      </c>
      <c r="J1646" s="112">
        <f>C1646+D1646</f>
        <v>1053</v>
      </c>
      <c r="K1646" s="111">
        <f>E1646</f>
        <v>679</v>
      </c>
      <c r="L1646" s="113">
        <f>SUM(F1646:G1646)</f>
        <v>367</v>
      </c>
      <c r="O1646" s="147"/>
      <c r="P1646" s="147"/>
      <c r="Q1646" s="147"/>
    </row>
    <row r="1647" spans="1:20" s="55" customFormat="1" ht="11.25" customHeight="1" thickBot="1">
      <c r="A1647" s="201"/>
      <c r="B1647" s="202"/>
      <c r="C1647" s="56">
        <f>C1646/I1646*100</f>
        <v>19.422812643151627</v>
      </c>
      <c r="D1647" s="56">
        <f>D1646/I1646*100</f>
        <v>28.8135593220339</v>
      </c>
      <c r="E1647" s="56">
        <f>E1646/I1646*100</f>
        <v>31.103985341273479</v>
      </c>
      <c r="F1647" s="56">
        <f>F1646/I1646*100</f>
        <v>10.261108566193313</v>
      </c>
      <c r="G1647" s="56">
        <f>G1646/I1646*100</f>
        <v>6.5506184150251947</v>
      </c>
      <c r="H1647" s="59">
        <f>H1646/I1646*100</f>
        <v>3.8479157123224925</v>
      </c>
      <c r="I1647" s="58">
        <f t="shared" si="1458"/>
        <v>100</v>
      </c>
      <c r="J1647" s="57">
        <f>J1646/I1646*100</f>
        <v>48.236371965185526</v>
      </c>
      <c r="K1647" s="35">
        <f>K1646/I1646*100</f>
        <v>31.103985341273479</v>
      </c>
      <c r="L1647" s="31">
        <f>L1646/I1646*100</f>
        <v>16.811726981218506</v>
      </c>
      <c r="O1647" s="147"/>
      <c r="P1647" s="147"/>
      <c r="Q1647" s="147"/>
    </row>
    <row r="1648" spans="1:20" s="55" customFormat="1" ht="11.45" customHeight="1">
      <c r="A1648" s="189" t="s">
        <v>48</v>
      </c>
      <c r="B1648" s="192" t="s">
        <v>19</v>
      </c>
      <c r="C1648" s="20">
        <v>294</v>
      </c>
      <c r="D1648" s="20">
        <v>421</v>
      </c>
      <c r="E1648" s="20">
        <v>437</v>
      </c>
      <c r="F1648" s="20">
        <v>157</v>
      </c>
      <c r="G1648" s="20">
        <v>105</v>
      </c>
      <c r="H1648" s="20">
        <v>45</v>
      </c>
      <c r="I1648" s="8">
        <f t="shared" si="1458"/>
        <v>1459</v>
      </c>
      <c r="J1648" s="9">
        <f>C1648+D1648</f>
        <v>715</v>
      </c>
      <c r="K1648" s="7">
        <f>E1648</f>
        <v>437</v>
      </c>
      <c r="L1648" s="10">
        <f>SUM(F1648:G1648)</f>
        <v>262</v>
      </c>
      <c r="O1648" s="147"/>
      <c r="P1648" s="147"/>
      <c r="Q1648" s="147"/>
    </row>
    <row r="1649" spans="1:17" s="55" customFormat="1" ht="11.45" customHeight="1">
      <c r="A1649" s="190"/>
      <c r="B1649" s="185"/>
      <c r="C1649" s="46">
        <f>C1648/I1648*100</f>
        <v>20.150788211103496</v>
      </c>
      <c r="D1649" s="25">
        <f>D1648/I1648*100</f>
        <v>28.855380397532553</v>
      </c>
      <c r="E1649" s="25">
        <f>E1648/I1648*100</f>
        <v>29.952021932830707</v>
      </c>
      <c r="F1649" s="25">
        <f>F1648/I1648*100</f>
        <v>10.76079506511309</v>
      </c>
      <c r="G1649" s="25">
        <f>G1648/I1648*100</f>
        <v>7.1967100753941056</v>
      </c>
      <c r="H1649" s="26">
        <f>H1648/I1648*100</f>
        <v>3.0843043180260454</v>
      </c>
      <c r="I1649" s="27">
        <f t="shared" si="1458"/>
        <v>99.999999999999986</v>
      </c>
      <c r="J1649" s="38">
        <f>J1648/I1648*100</f>
        <v>49.006168608636052</v>
      </c>
      <c r="K1649" s="18">
        <f>K1648/I1648*100</f>
        <v>29.952021932830707</v>
      </c>
      <c r="L1649" s="19">
        <f>L1648/I1648*100</f>
        <v>17.957505140507195</v>
      </c>
      <c r="O1649" s="147"/>
      <c r="P1649" s="147"/>
      <c r="Q1649" s="147"/>
    </row>
    <row r="1650" spans="1:17" s="55" customFormat="1" ht="11.45" customHeight="1">
      <c r="A1650" s="190"/>
      <c r="B1650" s="193" t="s">
        <v>20</v>
      </c>
      <c r="C1650" s="20">
        <v>80</v>
      </c>
      <c r="D1650" s="20">
        <v>135</v>
      </c>
      <c r="E1650" s="20">
        <v>162</v>
      </c>
      <c r="F1650" s="20">
        <v>49</v>
      </c>
      <c r="G1650" s="20">
        <v>25</v>
      </c>
      <c r="H1650" s="20">
        <v>33</v>
      </c>
      <c r="I1650" s="21">
        <f t="shared" si="1458"/>
        <v>484</v>
      </c>
      <c r="J1650" s="28">
        <f>C1650+D1650</f>
        <v>215</v>
      </c>
      <c r="K1650" s="23">
        <f>E1650</f>
        <v>162</v>
      </c>
      <c r="L1650" s="24">
        <f>SUM(F1650:G1650)</f>
        <v>74</v>
      </c>
      <c r="O1650" s="147"/>
      <c r="P1650" s="147"/>
      <c r="Q1650" s="147"/>
    </row>
    <row r="1651" spans="1:17" s="55" customFormat="1" ht="11.45" customHeight="1">
      <c r="A1651" s="190"/>
      <c r="B1651" s="193"/>
      <c r="C1651" s="29">
        <f>C1650/I1650*100</f>
        <v>16.528925619834713</v>
      </c>
      <c r="D1651" s="29">
        <f>D1650/I1650*100</f>
        <v>27.892561983471076</v>
      </c>
      <c r="E1651" s="29">
        <f>E1650/I1650*100</f>
        <v>33.471074380165291</v>
      </c>
      <c r="F1651" s="29">
        <f>F1650/I1650*100</f>
        <v>10.12396694214876</v>
      </c>
      <c r="G1651" s="29">
        <f>G1650/I1650*100</f>
        <v>5.1652892561983474</v>
      </c>
      <c r="H1651" s="30">
        <f>H1650/I1650*100</f>
        <v>6.8181818181818175</v>
      </c>
      <c r="I1651" s="27">
        <f t="shared" si="1458"/>
        <v>100</v>
      </c>
      <c r="J1651" s="38">
        <f>J1650/I1650*100</f>
        <v>44.421487603305785</v>
      </c>
      <c r="K1651" s="18">
        <f>K1650/I1650*100</f>
        <v>33.471074380165291</v>
      </c>
      <c r="L1651" s="19">
        <f>L1650/I1650*100</f>
        <v>15.289256198347106</v>
      </c>
      <c r="O1651" s="147"/>
      <c r="P1651" s="147"/>
      <c r="Q1651" s="147"/>
    </row>
    <row r="1652" spans="1:17" s="55" customFormat="1" ht="11.45" customHeight="1">
      <c r="A1652" s="190"/>
      <c r="B1652" s="184" t="s">
        <v>49</v>
      </c>
      <c r="C1652" s="20">
        <v>38</v>
      </c>
      <c r="D1652" s="20">
        <v>46</v>
      </c>
      <c r="E1652" s="20">
        <v>55</v>
      </c>
      <c r="F1652" s="20">
        <v>15</v>
      </c>
      <c r="G1652" s="20">
        <v>10</v>
      </c>
      <c r="H1652" s="20">
        <v>3</v>
      </c>
      <c r="I1652" s="21">
        <f t="shared" si="1458"/>
        <v>167</v>
      </c>
      <c r="J1652" s="28">
        <f>C1652+D1652</f>
        <v>84</v>
      </c>
      <c r="K1652" s="23">
        <f>E1652</f>
        <v>55</v>
      </c>
      <c r="L1652" s="24">
        <f>SUM(F1652:G1652)</f>
        <v>25</v>
      </c>
      <c r="O1652" s="147"/>
      <c r="P1652" s="147"/>
      <c r="Q1652" s="147"/>
    </row>
    <row r="1653" spans="1:17" s="55" customFormat="1" ht="11.45" customHeight="1">
      <c r="A1653" s="190"/>
      <c r="B1653" s="185"/>
      <c r="C1653" s="25">
        <f>C1652/I1652*100</f>
        <v>22.754491017964071</v>
      </c>
      <c r="D1653" s="25">
        <f>D1652/I1652*100</f>
        <v>27.54491017964072</v>
      </c>
      <c r="E1653" s="25">
        <f>E1652/I1652*100</f>
        <v>32.934131736526943</v>
      </c>
      <c r="F1653" s="25">
        <f>F1652/I1652*100</f>
        <v>8.9820359281437128</v>
      </c>
      <c r="G1653" s="25">
        <f>G1652/I1652*100</f>
        <v>5.9880239520958085</v>
      </c>
      <c r="H1653" s="26">
        <f>H1652/I1652*100</f>
        <v>1.7964071856287425</v>
      </c>
      <c r="I1653" s="27">
        <f t="shared" si="1458"/>
        <v>100</v>
      </c>
      <c r="J1653" s="38">
        <f>J1652/I1652*100</f>
        <v>50.299401197604787</v>
      </c>
      <c r="K1653" s="18">
        <f>K1652/I1652*100</f>
        <v>32.934131736526943</v>
      </c>
      <c r="L1653" s="19">
        <f>L1652/I1652*100</f>
        <v>14.97005988023952</v>
      </c>
      <c r="O1653" s="147"/>
      <c r="P1653" s="147"/>
      <c r="Q1653" s="147"/>
    </row>
    <row r="1654" spans="1:17" s="55" customFormat="1" ht="11.45" customHeight="1">
      <c r="A1654" s="190"/>
      <c r="B1654" s="193" t="s">
        <v>50</v>
      </c>
      <c r="C1654" s="20">
        <v>12</v>
      </c>
      <c r="D1654" s="20">
        <v>27</v>
      </c>
      <c r="E1654" s="20">
        <v>25</v>
      </c>
      <c r="F1654" s="20">
        <v>3</v>
      </c>
      <c r="G1654" s="20">
        <v>3</v>
      </c>
      <c r="H1654" s="20">
        <v>3</v>
      </c>
      <c r="I1654" s="21">
        <f t="shared" si="1458"/>
        <v>73</v>
      </c>
      <c r="J1654" s="28">
        <f>C1654+D1654</f>
        <v>39</v>
      </c>
      <c r="K1654" s="23">
        <f>E1654</f>
        <v>25</v>
      </c>
      <c r="L1654" s="24">
        <f>SUM(F1654:G1654)</f>
        <v>6</v>
      </c>
    </row>
    <row r="1655" spans="1:17" s="55" customFormat="1" ht="11.45" customHeight="1" thickBot="1">
      <c r="A1655" s="190"/>
      <c r="B1655" s="193"/>
      <c r="C1655" s="33">
        <f>C1654/I1654*100</f>
        <v>16.43835616438356</v>
      </c>
      <c r="D1655" s="33">
        <f>D1654/I1654*100</f>
        <v>36.986301369863014</v>
      </c>
      <c r="E1655" s="33">
        <f>E1654/I1654*100</f>
        <v>34.246575342465754</v>
      </c>
      <c r="F1655" s="33">
        <f>F1654/I1654*100</f>
        <v>4.10958904109589</v>
      </c>
      <c r="G1655" s="33">
        <f>G1654/I1654*100</f>
        <v>4.10958904109589</v>
      </c>
      <c r="H1655" s="34">
        <f>H1654/I1654*100</f>
        <v>4.10958904109589</v>
      </c>
      <c r="I1655" s="58">
        <f t="shared" si="1458"/>
        <v>100</v>
      </c>
      <c r="J1655" s="38">
        <f>J1654/I1654*100</f>
        <v>53.424657534246577</v>
      </c>
      <c r="K1655" s="18">
        <f>K1654/I1654*100</f>
        <v>34.246575342465754</v>
      </c>
      <c r="L1655" s="19">
        <f>L1654/I1654*100</f>
        <v>8.2191780821917799</v>
      </c>
    </row>
    <row r="1656" spans="1:17" s="55" customFormat="1" ht="11.45" customHeight="1">
      <c r="A1656" s="189" t="s">
        <v>51</v>
      </c>
      <c r="B1656" s="192" t="s">
        <v>1</v>
      </c>
      <c r="C1656" s="20">
        <v>198</v>
      </c>
      <c r="D1656" s="20">
        <v>299</v>
      </c>
      <c r="E1656" s="20">
        <v>278</v>
      </c>
      <c r="F1656" s="20">
        <v>96</v>
      </c>
      <c r="G1656" s="20">
        <v>73</v>
      </c>
      <c r="H1656" s="20">
        <v>24</v>
      </c>
      <c r="I1656" s="8">
        <f t="shared" si="1458"/>
        <v>968</v>
      </c>
      <c r="J1656" s="9">
        <f>C1656+D1656</f>
        <v>497</v>
      </c>
      <c r="K1656" s="7">
        <f>E1656</f>
        <v>278</v>
      </c>
      <c r="L1656" s="10">
        <f>SUM(F1656:G1656)</f>
        <v>169</v>
      </c>
      <c r="O1656" s="147"/>
      <c r="P1656" s="147"/>
      <c r="Q1656" s="147"/>
    </row>
    <row r="1657" spans="1:17" s="55" customFormat="1" ht="11.45" customHeight="1">
      <c r="A1657" s="190"/>
      <c r="B1657" s="193"/>
      <c r="C1657" s="46">
        <f>C1656/I1656*100</f>
        <v>20.454545454545457</v>
      </c>
      <c r="D1657" s="25">
        <f>D1656/I1656*100</f>
        <v>30.888429752066116</v>
      </c>
      <c r="E1657" s="25">
        <f>E1656/I1656*100</f>
        <v>28.719008264462808</v>
      </c>
      <c r="F1657" s="25">
        <f>F1656/I1656*100</f>
        <v>9.9173553719008272</v>
      </c>
      <c r="G1657" s="25">
        <f>G1656/I1656*100</f>
        <v>7.5413223140495864</v>
      </c>
      <c r="H1657" s="26">
        <f>H1656/I1656*100</f>
        <v>2.4793388429752068</v>
      </c>
      <c r="I1657" s="27">
        <f t="shared" si="1458"/>
        <v>99.999999999999986</v>
      </c>
      <c r="J1657" s="38">
        <f>J1656/I1656*100</f>
        <v>51.342975206611577</v>
      </c>
      <c r="K1657" s="18">
        <f>K1656/I1656*100</f>
        <v>28.719008264462808</v>
      </c>
      <c r="L1657" s="19">
        <f>L1656/I1656*100</f>
        <v>17.458677685950413</v>
      </c>
      <c r="O1657" s="147"/>
      <c r="P1657" s="147"/>
      <c r="Q1657" s="147"/>
    </row>
    <row r="1658" spans="1:17" s="55" customFormat="1" ht="11.45" customHeight="1">
      <c r="A1658" s="190"/>
      <c r="B1658" s="184" t="s">
        <v>2</v>
      </c>
      <c r="C1658" s="20">
        <v>226</v>
      </c>
      <c r="D1658" s="20">
        <v>326</v>
      </c>
      <c r="E1658" s="20">
        <v>395</v>
      </c>
      <c r="F1658" s="20">
        <v>126</v>
      </c>
      <c r="G1658" s="20">
        <v>69</v>
      </c>
      <c r="H1658" s="20">
        <v>35</v>
      </c>
      <c r="I1658" s="21">
        <f t="shared" si="1458"/>
        <v>1177</v>
      </c>
      <c r="J1658" s="28">
        <f>C1658+D1658</f>
        <v>552</v>
      </c>
      <c r="K1658" s="23">
        <f>E1658</f>
        <v>395</v>
      </c>
      <c r="L1658" s="24">
        <f>SUM(F1658:G1658)</f>
        <v>195</v>
      </c>
      <c r="O1658" s="147"/>
      <c r="P1658" s="147"/>
      <c r="Q1658" s="147"/>
    </row>
    <row r="1659" spans="1:17" s="55" customFormat="1" ht="11.45" customHeight="1">
      <c r="A1659" s="190"/>
      <c r="B1659" s="185"/>
      <c r="C1659" s="29">
        <f>C1658/I1658*100</f>
        <v>19.201359388275279</v>
      </c>
      <c r="D1659" s="29">
        <f>D1658/I1658*100</f>
        <v>27.697536108751063</v>
      </c>
      <c r="E1659" s="29">
        <f>E1658/I1658*100</f>
        <v>33.559898045879358</v>
      </c>
      <c r="F1659" s="29">
        <f>F1658/I1658*100</f>
        <v>10.705182667799489</v>
      </c>
      <c r="G1659" s="29">
        <f>G1658/I1658*100</f>
        <v>5.8623619371282922</v>
      </c>
      <c r="H1659" s="30">
        <f>H1658/I1658*100</f>
        <v>2.9736618521665252</v>
      </c>
      <c r="I1659" s="27">
        <f t="shared" si="1458"/>
        <v>100.00000000000003</v>
      </c>
      <c r="J1659" s="38">
        <f>J1658/I1658*100</f>
        <v>46.898895497026338</v>
      </c>
      <c r="K1659" s="18">
        <f>K1658/I1658*100</f>
        <v>33.559898045879358</v>
      </c>
      <c r="L1659" s="19">
        <f>L1658/I1658*100</f>
        <v>16.567544604927782</v>
      </c>
    </row>
    <row r="1660" spans="1:17" s="55" customFormat="1" ht="11.45" customHeight="1">
      <c r="A1660" s="190"/>
      <c r="B1660" s="193" t="s">
        <v>5</v>
      </c>
      <c r="C1660" s="20">
        <v>0</v>
      </c>
      <c r="D1660" s="20">
        <v>4</v>
      </c>
      <c r="E1660" s="20">
        <v>6</v>
      </c>
      <c r="F1660" s="20">
        <v>2</v>
      </c>
      <c r="G1660" s="20">
        <v>1</v>
      </c>
      <c r="H1660" s="20">
        <v>25</v>
      </c>
      <c r="I1660" s="21">
        <f t="shared" si="1458"/>
        <v>38</v>
      </c>
      <c r="J1660" s="28">
        <f>C1660+D1660</f>
        <v>4</v>
      </c>
      <c r="K1660" s="23">
        <f>E1660</f>
        <v>6</v>
      </c>
      <c r="L1660" s="24">
        <f>SUM(F1660:G1660)</f>
        <v>3</v>
      </c>
    </row>
    <row r="1661" spans="1:17" s="55" customFormat="1" ht="11.45" customHeight="1" thickBot="1">
      <c r="A1661" s="191"/>
      <c r="B1661" s="194"/>
      <c r="C1661" s="50">
        <f>C1660/I1660*100</f>
        <v>0</v>
      </c>
      <c r="D1661" s="50">
        <f>D1660/I1660*100</f>
        <v>10.526315789473683</v>
      </c>
      <c r="E1661" s="50">
        <f>E1660/I1660*100</f>
        <v>15.789473684210526</v>
      </c>
      <c r="F1661" s="50">
        <f>F1660/I1660*100</f>
        <v>5.2631578947368416</v>
      </c>
      <c r="G1661" s="50">
        <f>G1660/I1660*100</f>
        <v>2.6315789473684208</v>
      </c>
      <c r="H1661" s="64">
        <f>H1660/I1660*100</f>
        <v>65.789473684210535</v>
      </c>
      <c r="I1661" s="58">
        <f t="shared" si="1458"/>
        <v>100</v>
      </c>
      <c r="J1661" s="57">
        <f>J1660/I1660*100</f>
        <v>10.526315789473683</v>
      </c>
      <c r="K1661" s="35">
        <f>K1660/I1660*100</f>
        <v>15.789473684210526</v>
      </c>
      <c r="L1661" s="31">
        <f>L1660/I1660*100</f>
        <v>7.8947368421052628</v>
      </c>
      <c r="O1661" s="147"/>
      <c r="P1661" s="147"/>
      <c r="Q1661" s="147"/>
    </row>
    <row r="1662" spans="1:17" s="55" customFormat="1" ht="11.45" customHeight="1">
      <c r="A1662" s="189" t="s">
        <v>52</v>
      </c>
      <c r="B1662" s="192" t="s">
        <v>6</v>
      </c>
      <c r="C1662" s="20">
        <v>26</v>
      </c>
      <c r="D1662" s="20">
        <v>18</v>
      </c>
      <c r="E1662" s="20">
        <v>12</v>
      </c>
      <c r="F1662" s="20">
        <v>5</v>
      </c>
      <c r="G1662" s="20">
        <v>3</v>
      </c>
      <c r="H1662" s="20">
        <v>0</v>
      </c>
      <c r="I1662" s="8">
        <f t="shared" si="1458"/>
        <v>64</v>
      </c>
      <c r="J1662" s="9">
        <f>C1662+D1662</f>
        <v>44</v>
      </c>
      <c r="K1662" s="7">
        <f>E1662</f>
        <v>12</v>
      </c>
      <c r="L1662" s="10">
        <f>SUM(F1662:G1662)</f>
        <v>8</v>
      </c>
      <c r="O1662" s="147"/>
      <c r="P1662" s="147"/>
      <c r="Q1662" s="147"/>
    </row>
    <row r="1663" spans="1:17" s="55" customFormat="1" ht="11.45" customHeight="1">
      <c r="A1663" s="190"/>
      <c r="B1663" s="185"/>
      <c r="C1663" s="46">
        <f>C1662/I1662*100</f>
        <v>40.625</v>
      </c>
      <c r="D1663" s="25">
        <f>D1662/I1662*100</f>
        <v>28.125</v>
      </c>
      <c r="E1663" s="25">
        <f>E1662/I1662*100</f>
        <v>18.75</v>
      </c>
      <c r="F1663" s="25">
        <f>F1662/I1662*100</f>
        <v>7.8125</v>
      </c>
      <c r="G1663" s="25">
        <f>G1662/I1662*100</f>
        <v>4.6875</v>
      </c>
      <c r="H1663" s="26">
        <f>H1662/I1662*100</f>
        <v>0</v>
      </c>
      <c r="I1663" s="27">
        <f t="shared" si="1458"/>
        <v>100</v>
      </c>
      <c r="J1663" s="38">
        <f>J1662/I1662*100</f>
        <v>68.75</v>
      </c>
      <c r="K1663" s="18">
        <f>K1662/I1662*100</f>
        <v>18.75</v>
      </c>
      <c r="L1663" s="19">
        <f>L1662/I1662*100</f>
        <v>12.5</v>
      </c>
      <c r="O1663" s="147"/>
      <c r="P1663" s="147"/>
      <c r="Q1663" s="147"/>
    </row>
    <row r="1664" spans="1:17" s="55" customFormat="1" ht="11.45" customHeight="1">
      <c r="A1664" s="190"/>
      <c r="B1664" s="193" t="s">
        <v>7</v>
      </c>
      <c r="C1664" s="20">
        <v>55</v>
      </c>
      <c r="D1664" s="20">
        <v>60</v>
      </c>
      <c r="E1664" s="20">
        <v>48</v>
      </c>
      <c r="F1664" s="20">
        <v>10</v>
      </c>
      <c r="G1664" s="20">
        <v>10</v>
      </c>
      <c r="H1664" s="20">
        <v>2</v>
      </c>
      <c r="I1664" s="21">
        <f t="shared" si="1458"/>
        <v>185</v>
      </c>
      <c r="J1664" s="28">
        <f>C1664+D1664</f>
        <v>115</v>
      </c>
      <c r="K1664" s="23">
        <f>E1664</f>
        <v>48</v>
      </c>
      <c r="L1664" s="24">
        <f>SUM(F1664:G1664)</f>
        <v>20</v>
      </c>
      <c r="O1664" s="147"/>
      <c r="P1664" s="147"/>
      <c r="Q1664" s="147"/>
    </row>
    <row r="1665" spans="1:17" s="55" customFormat="1" ht="11.45" customHeight="1">
      <c r="A1665" s="190"/>
      <c r="B1665" s="193"/>
      <c r="C1665" s="29">
        <f>C1664/I1664*100</f>
        <v>29.72972972972973</v>
      </c>
      <c r="D1665" s="29">
        <f>D1664/I1664*100</f>
        <v>32.432432432432435</v>
      </c>
      <c r="E1665" s="29">
        <f>E1664/I1664*100</f>
        <v>25.945945945945947</v>
      </c>
      <c r="F1665" s="29">
        <f>F1664/I1664*100</f>
        <v>5.4054054054054053</v>
      </c>
      <c r="G1665" s="29">
        <f>G1664/I1664*100</f>
        <v>5.4054054054054053</v>
      </c>
      <c r="H1665" s="30">
        <f>H1664/I1664*100</f>
        <v>1.0810810810810811</v>
      </c>
      <c r="I1665" s="27">
        <f t="shared" si="1458"/>
        <v>100</v>
      </c>
      <c r="J1665" s="38">
        <f>J1664/I1664*100</f>
        <v>62.162162162162161</v>
      </c>
      <c r="K1665" s="18">
        <f>K1664/I1664*100</f>
        <v>25.945945945945947</v>
      </c>
      <c r="L1665" s="19">
        <f>L1664/I1664*100</f>
        <v>10.810810810810811</v>
      </c>
      <c r="O1665" s="147"/>
      <c r="P1665" s="147"/>
      <c r="Q1665" s="147"/>
    </row>
    <row r="1666" spans="1:17" s="55" customFormat="1" ht="11.45" customHeight="1">
      <c r="A1666" s="190"/>
      <c r="B1666" s="184" t="s">
        <v>8</v>
      </c>
      <c r="C1666" s="20">
        <v>57</v>
      </c>
      <c r="D1666" s="20">
        <v>63</v>
      </c>
      <c r="E1666" s="20">
        <v>69</v>
      </c>
      <c r="F1666" s="20">
        <v>26</v>
      </c>
      <c r="G1666" s="20">
        <v>29</v>
      </c>
      <c r="H1666" s="20">
        <v>3</v>
      </c>
      <c r="I1666" s="21">
        <f t="shared" si="1458"/>
        <v>247</v>
      </c>
      <c r="J1666" s="28">
        <f>C1666+D1666</f>
        <v>120</v>
      </c>
      <c r="K1666" s="23">
        <f>E1666</f>
        <v>69</v>
      </c>
      <c r="L1666" s="24">
        <f>SUM(F1666:G1666)</f>
        <v>55</v>
      </c>
      <c r="O1666" s="147"/>
      <c r="P1666" s="147"/>
      <c r="Q1666" s="147"/>
    </row>
    <row r="1667" spans="1:17" s="55" customFormat="1" ht="11.45" customHeight="1">
      <c r="A1667" s="190"/>
      <c r="B1667" s="185"/>
      <c r="C1667" s="29">
        <f t="shared" ref="C1667" si="1459">C1666/I1666*100</f>
        <v>23.076923076923077</v>
      </c>
      <c r="D1667" s="29">
        <f t="shared" ref="D1667" si="1460">D1666/I1666*100</f>
        <v>25.506072874493928</v>
      </c>
      <c r="E1667" s="29">
        <f t="shared" ref="E1667" si="1461">E1666/I1666*100</f>
        <v>27.935222672064778</v>
      </c>
      <c r="F1667" s="29">
        <f t="shared" ref="F1667" si="1462">F1666/I1666*100</f>
        <v>10.526315789473683</v>
      </c>
      <c r="G1667" s="29">
        <f t="shared" ref="G1667" si="1463">G1666/I1666*100</f>
        <v>11.740890688259109</v>
      </c>
      <c r="H1667" s="30">
        <f t="shared" ref="H1667" si="1464">H1666/I1666*100</f>
        <v>1.214574898785425</v>
      </c>
      <c r="I1667" s="27">
        <f t="shared" si="1458"/>
        <v>100.00000000000001</v>
      </c>
      <c r="J1667" s="38">
        <f>J1666/I1666*100</f>
        <v>48.582995951417004</v>
      </c>
      <c r="K1667" s="18">
        <f>K1666/I1666*100</f>
        <v>27.935222672064778</v>
      </c>
      <c r="L1667" s="19">
        <f>L1666/I1666*100</f>
        <v>22.267206477732792</v>
      </c>
      <c r="O1667" s="147"/>
      <c r="P1667" s="147"/>
      <c r="Q1667" s="147"/>
    </row>
    <row r="1668" spans="1:17" s="55" customFormat="1" ht="11.45" customHeight="1">
      <c r="A1668" s="190"/>
      <c r="B1668" s="193" t="s">
        <v>9</v>
      </c>
      <c r="C1668" s="20">
        <v>74</v>
      </c>
      <c r="D1668" s="20">
        <v>99</v>
      </c>
      <c r="E1668" s="20">
        <v>81</v>
      </c>
      <c r="F1668" s="20">
        <v>36</v>
      </c>
      <c r="G1668" s="20">
        <v>20</v>
      </c>
      <c r="H1668" s="20">
        <v>5</v>
      </c>
      <c r="I1668" s="21">
        <f t="shared" si="1458"/>
        <v>315</v>
      </c>
      <c r="J1668" s="28">
        <f>C1668+D1668</f>
        <v>173</v>
      </c>
      <c r="K1668" s="23">
        <f>E1668</f>
        <v>81</v>
      </c>
      <c r="L1668" s="24">
        <f>SUM(F1668:G1668)</f>
        <v>56</v>
      </c>
      <c r="O1668" s="147"/>
      <c r="P1668" s="147"/>
      <c r="Q1668" s="147"/>
    </row>
    <row r="1669" spans="1:17" s="55" customFormat="1" ht="11.45" customHeight="1">
      <c r="A1669" s="190"/>
      <c r="B1669" s="193"/>
      <c r="C1669" s="29">
        <f t="shared" ref="C1669" si="1465">C1668/I1668*100</f>
        <v>23.49206349206349</v>
      </c>
      <c r="D1669" s="29">
        <f t="shared" ref="D1669" si="1466">D1668/I1668*100</f>
        <v>31.428571428571427</v>
      </c>
      <c r="E1669" s="29">
        <f t="shared" ref="E1669" si="1467">E1668/I1668*100</f>
        <v>25.714285714285712</v>
      </c>
      <c r="F1669" s="29">
        <f t="shared" ref="F1669" si="1468">F1668/I1668*100</f>
        <v>11.428571428571429</v>
      </c>
      <c r="G1669" s="29">
        <f t="shared" ref="G1669" si="1469">G1668/I1668*100</f>
        <v>6.3492063492063489</v>
      </c>
      <c r="H1669" s="30">
        <f t="shared" ref="H1669" si="1470">H1668/I1668*100</f>
        <v>1.5873015873015872</v>
      </c>
      <c r="I1669" s="27">
        <f t="shared" si="1458"/>
        <v>100</v>
      </c>
      <c r="J1669" s="38">
        <f>J1668/I1668*100</f>
        <v>54.920634920634924</v>
      </c>
      <c r="K1669" s="18">
        <f>K1668/I1668*100</f>
        <v>25.714285714285712</v>
      </c>
      <c r="L1669" s="19">
        <f>L1668/I1668*100</f>
        <v>17.777777777777779</v>
      </c>
    </row>
    <row r="1670" spans="1:17" s="55" customFormat="1" ht="11.45" customHeight="1">
      <c r="A1670" s="190"/>
      <c r="B1670" s="184" t="s">
        <v>10</v>
      </c>
      <c r="C1670" s="20">
        <v>61</v>
      </c>
      <c r="D1670" s="20">
        <v>102</v>
      </c>
      <c r="E1670" s="20">
        <v>132</v>
      </c>
      <c r="F1670" s="20">
        <v>31</v>
      </c>
      <c r="G1670" s="20">
        <v>32</v>
      </c>
      <c r="H1670" s="20">
        <v>9</v>
      </c>
      <c r="I1670" s="21">
        <f t="shared" si="1458"/>
        <v>367</v>
      </c>
      <c r="J1670" s="28">
        <f>C1670+D1670</f>
        <v>163</v>
      </c>
      <c r="K1670" s="23">
        <f>E1670</f>
        <v>132</v>
      </c>
      <c r="L1670" s="24">
        <f>SUM(F1670:G1670)</f>
        <v>63</v>
      </c>
    </row>
    <row r="1671" spans="1:17" s="55" customFormat="1" ht="11.45" customHeight="1">
      <c r="A1671" s="190"/>
      <c r="B1671" s="185"/>
      <c r="C1671" s="29">
        <f t="shared" ref="C1671" si="1471">C1670/I1670*100</f>
        <v>16.621253405994551</v>
      </c>
      <c r="D1671" s="29">
        <f t="shared" ref="D1671" si="1472">D1670/I1670*100</f>
        <v>27.792915531335151</v>
      </c>
      <c r="E1671" s="29">
        <f t="shared" ref="E1671" si="1473">E1670/I1670*100</f>
        <v>35.967302452316076</v>
      </c>
      <c r="F1671" s="29">
        <f t="shared" ref="F1671" si="1474">F1670/I1670*100</f>
        <v>8.4468664850136239</v>
      </c>
      <c r="G1671" s="29">
        <f t="shared" ref="G1671" si="1475">G1670/I1670*100</f>
        <v>8.7193460490463206</v>
      </c>
      <c r="H1671" s="30">
        <f t="shared" ref="H1671" si="1476">H1670/I1670*100</f>
        <v>2.4523160762942782</v>
      </c>
      <c r="I1671" s="27">
        <f t="shared" si="1458"/>
        <v>100.00000000000001</v>
      </c>
      <c r="J1671" s="38">
        <f>J1670/I1670*100</f>
        <v>44.414168937329698</v>
      </c>
      <c r="K1671" s="18">
        <f>K1670/I1670*100</f>
        <v>35.967302452316076</v>
      </c>
      <c r="L1671" s="19">
        <f>L1670/I1670*100</f>
        <v>17.166212534059948</v>
      </c>
    </row>
    <row r="1672" spans="1:17" s="55" customFormat="1" ht="11.45" customHeight="1">
      <c r="A1672" s="190"/>
      <c r="B1672" s="193" t="s">
        <v>11</v>
      </c>
      <c r="C1672" s="20">
        <v>57</v>
      </c>
      <c r="D1672" s="20">
        <v>120</v>
      </c>
      <c r="E1672" s="20">
        <v>121</v>
      </c>
      <c r="F1672" s="20">
        <v>57</v>
      </c>
      <c r="G1672" s="20">
        <v>22</v>
      </c>
      <c r="H1672" s="20">
        <v>17</v>
      </c>
      <c r="I1672" s="21">
        <f t="shared" si="1458"/>
        <v>394</v>
      </c>
      <c r="J1672" s="28">
        <f>C1672+D1672</f>
        <v>177</v>
      </c>
      <c r="K1672" s="23">
        <f>E1672</f>
        <v>121</v>
      </c>
      <c r="L1672" s="24">
        <f>SUM(F1672:G1672)</f>
        <v>79</v>
      </c>
    </row>
    <row r="1673" spans="1:17" s="55" customFormat="1" ht="11.45" customHeight="1">
      <c r="A1673" s="190"/>
      <c r="B1673" s="193"/>
      <c r="C1673" s="29">
        <f t="shared" ref="C1673" si="1477">C1672/I1672*100</f>
        <v>14.467005076142131</v>
      </c>
      <c r="D1673" s="29">
        <f t="shared" ref="D1673" si="1478">D1672/I1672*100</f>
        <v>30.456852791878177</v>
      </c>
      <c r="E1673" s="29">
        <f t="shared" ref="E1673" si="1479">E1672/I1672*100</f>
        <v>30.710659898477154</v>
      </c>
      <c r="F1673" s="29">
        <f t="shared" ref="F1673" si="1480">F1672/I1672*100</f>
        <v>14.467005076142131</v>
      </c>
      <c r="G1673" s="29">
        <f t="shared" ref="G1673" si="1481">G1672/I1672*100</f>
        <v>5.5837563451776653</v>
      </c>
      <c r="H1673" s="30">
        <f t="shared" ref="H1673" si="1482">H1672/I1672*100</f>
        <v>4.3147208121827409</v>
      </c>
      <c r="I1673" s="27">
        <f t="shared" si="1458"/>
        <v>99.999999999999986</v>
      </c>
      <c r="J1673" s="38">
        <f>J1672/I1672*100</f>
        <v>44.923857868020306</v>
      </c>
      <c r="K1673" s="18">
        <f>K1672/I1672*100</f>
        <v>30.710659898477154</v>
      </c>
      <c r="L1673" s="19">
        <f>L1672/I1672*100</f>
        <v>20.050761421319795</v>
      </c>
    </row>
    <row r="1674" spans="1:17" s="55" customFormat="1" ht="11.45" customHeight="1">
      <c r="A1674" s="190"/>
      <c r="B1674" s="184" t="s">
        <v>12</v>
      </c>
      <c r="C1674" s="20">
        <v>94</v>
      </c>
      <c r="D1674" s="20">
        <v>165</v>
      </c>
      <c r="E1674" s="20">
        <v>214</v>
      </c>
      <c r="F1674" s="20">
        <v>57</v>
      </c>
      <c r="G1674" s="20">
        <v>27</v>
      </c>
      <c r="H1674" s="20">
        <v>25</v>
      </c>
      <c r="I1674" s="21">
        <f t="shared" si="1458"/>
        <v>582</v>
      </c>
      <c r="J1674" s="28">
        <f>C1674+D1674</f>
        <v>259</v>
      </c>
      <c r="K1674" s="23">
        <f>E1674</f>
        <v>214</v>
      </c>
      <c r="L1674" s="24">
        <f>SUM(F1674:G1674)</f>
        <v>84</v>
      </c>
    </row>
    <row r="1675" spans="1:17" s="55" customFormat="1" ht="11.45" customHeight="1">
      <c r="A1675" s="190"/>
      <c r="B1675" s="185"/>
      <c r="C1675" s="29">
        <f t="shared" ref="C1675" si="1483">C1674/I1674*100</f>
        <v>16.151202749140893</v>
      </c>
      <c r="D1675" s="29">
        <f t="shared" ref="D1675" si="1484">D1674/I1674*100</f>
        <v>28.350515463917525</v>
      </c>
      <c r="E1675" s="29">
        <f t="shared" ref="E1675" si="1485">E1674/I1674*100</f>
        <v>36.769759450171826</v>
      </c>
      <c r="F1675" s="29">
        <f t="shared" ref="F1675" si="1486">F1674/I1674*100</f>
        <v>9.7938144329896915</v>
      </c>
      <c r="G1675" s="29">
        <f t="shared" ref="G1675" si="1487">G1674/I1674*100</f>
        <v>4.6391752577319592</v>
      </c>
      <c r="H1675" s="30">
        <f t="shared" ref="H1675" si="1488">H1674/I1674*100</f>
        <v>4.2955326460481098</v>
      </c>
      <c r="I1675" s="27">
        <f t="shared" si="1458"/>
        <v>100.00000000000001</v>
      </c>
      <c r="J1675" s="38">
        <f>J1674/I1674*100</f>
        <v>44.501718213058417</v>
      </c>
      <c r="K1675" s="18">
        <f>K1674/I1674*100</f>
        <v>36.769759450171826</v>
      </c>
      <c r="L1675" s="19">
        <f>L1674/I1674*100</f>
        <v>14.432989690721648</v>
      </c>
    </row>
    <row r="1676" spans="1:17" s="55" customFormat="1" ht="11.45" customHeight="1">
      <c r="A1676" s="190"/>
      <c r="B1676" s="193" t="s">
        <v>24</v>
      </c>
      <c r="C1676" s="20">
        <v>0</v>
      </c>
      <c r="D1676" s="20">
        <v>2</v>
      </c>
      <c r="E1676" s="20">
        <v>2</v>
      </c>
      <c r="F1676" s="20">
        <v>2</v>
      </c>
      <c r="G1676" s="20">
        <v>0</v>
      </c>
      <c r="H1676" s="20">
        <v>23</v>
      </c>
      <c r="I1676" s="21">
        <f t="shared" si="1458"/>
        <v>29</v>
      </c>
      <c r="J1676" s="28">
        <f>C1676+D1676</f>
        <v>2</v>
      </c>
      <c r="K1676" s="23">
        <f>E1676</f>
        <v>2</v>
      </c>
      <c r="L1676" s="24">
        <f>SUM(F1676:G1676)</f>
        <v>2</v>
      </c>
    </row>
    <row r="1677" spans="1:17" s="55" customFormat="1" ht="11.45" customHeight="1" thickBot="1">
      <c r="A1677" s="191"/>
      <c r="B1677" s="194"/>
      <c r="C1677" s="50">
        <f t="shared" ref="C1677" si="1489">C1676/I1676*100</f>
        <v>0</v>
      </c>
      <c r="D1677" s="50">
        <f t="shared" ref="D1677" si="1490">D1676/I1676*100</f>
        <v>6.8965517241379306</v>
      </c>
      <c r="E1677" s="50">
        <f t="shared" ref="E1677" si="1491">E1676/I1676*100</f>
        <v>6.8965517241379306</v>
      </c>
      <c r="F1677" s="50">
        <f t="shared" ref="F1677" si="1492">F1676/I1676*100</f>
        <v>6.8965517241379306</v>
      </c>
      <c r="G1677" s="50">
        <f t="shared" ref="G1677" si="1493">G1676/I1676*100</f>
        <v>0</v>
      </c>
      <c r="H1677" s="79">
        <f t="shared" ref="H1677" si="1494">H1676/I1676*100</f>
        <v>79.310344827586206</v>
      </c>
      <c r="I1677" s="58">
        <f t="shared" si="1458"/>
        <v>100</v>
      </c>
      <c r="J1677" s="57">
        <f>J1676/I1676*100</f>
        <v>6.8965517241379306</v>
      </c>
      <c r="K1677" s="35">
        <f>K1676/I1676*100</f>
        <v>6.8965517241379306</v>
      </c>
      <c r="L1677" s="31">
        <f>L1676/I1676*100</f>
        <v>6.8965517241379306</v>
      </c>
    </row>
    <row r="1678" spans="1:17" s="55" customFormat="1" ht="11.45" customHeight="1" thickBot="1">
      <c r="A1678" s="211" t="s">
        <v>53</v>
      </c>
      <c r="B1678" s="192" t="s">
        <v>23</v>
      </c>
      <c r="C1678" s="20">
        <v>40</v>
      </c>
      <c r="D1678" s="20">
        <v>73</v>
      </c>
      <c r="E1678" s="20">
        <v>59</v>
      </c>
      <c r="F1678" s="20">
        <v>21</v>
      </c>
      <c r="G1678" s="20">
        <v>14</v>
      </c>
      <c r="H1678" s="20">
        <v>9</v>
      </c>
      <c r="I1678" s="110">
        <f t="shared" si="1458"/>
        <v>216</v>
      </c>
      <c r="J1678" s="9">
        <f>C1678+D1678</f>
        <v>113</v>
      </c>
      <c r="K1678" s="7">
        <f>E1678</f>
        <v>59</v>
      </c>
      <c r="L1678" s="10">
        <f>SUM(F1678:G1678)</f>
        <v>35</v>
      </c>
      <c r="O1678" s="147"/>
      <c r="P1678" s="147"/>
      <c r="Q1678" s="147"/>
    </row>
    <row r="1679" spans="1:17" s="55" customFormat="1" ht="11.45" customHeight="1" thickTop="1" thickBot="1">
      <c r="A1679" s="212"/>
      <c r="B1679" s="185"/>
      <c r="C1679" s="46">
        <f>C1678/I1678*100</f>
        <v>18.518518518518519</v>
      </c>
      <c r="D1679" s="25">
        <f>D1678/I1678*100</f>
        <v>33.796296296296298</v>
      </c>
      <c r="E1679" s="25">
        <f>E1678/I1678*100</f>
        <v>27.314814814814813</v>
      </c>
      <c r="F1679" s="25">
        <f>F1678/I1678*100</f>
        <v>9.7222222222222232</v>
      </c>
      <c r="G1679" s="25">
        <f>G1678/I1678*100</f>
        <v>6.481481481481481</v>
      </c>
      <c r="H1679" s="26">
        <f>H1678/I1678*100</f>
        <v>4.1666666666666661</v>
      </c>
      <c r="I1679" s="27">
        <f t="shared" si="1458"/>
        <v>100.00000000000001</v>
      </c>
      <c r="J1679" s="38">
        <f>J1678/I1678*100</f>
        <v>52.314814814814817</v>
      </c>
      <c r="K1679" s="18">
        <f>K1678/I1678*100</f>
        <v>27.314814814814813</v>
      </c>
      <c r="L1679" s="19">
        <f>L1678/I1678*100</f>
        <v>16.203703703703702</v>
      </c>
      <c r="O1679" s="147"/>
      <c r="P1679" s="147"/>
      <c r="Q1679" s="147"/>
    </row>
    <row r="1680" spans="1:17" s="55" customFormat="1" ht="11.45" customHeight="1" thickTop="1" thickBot="1">
      <c r="A1680" s="212"/>
      <c r="B1680" s="193" t="s">
        <v>3</v>
      </c>
      <c r="C1680" s="20">
        <v>37</v>
      </c>
      <c r="D1680" s="20">
        <v>39</v>
      </c>
      <c r="E1680" s="20">
        <v>42</v>
      </c>
      <c r="F1680" s="20">
        <v>13</v>
      </c>
      <c r="G1680" s="20">
        <v>9</v>
      </c>
      <c r="H1680" s="20">
        <v>3</v>
      </c>
      <c r="I1680" s="21">
        <f t="shared" si="1458"/>
        <v>143</v>
      </c>
      <c r="J1680" s="28">
        <f>C1680+D1680</f>
        <v>76</v>
      </c>
      <c r="K1680" s="23">
        <f>E1680</f>
        <v>42</v>
      </c>
      <c r="L1680" s="24">
        <f>SUM(F1680:G1680)</f>
        <v>22</v>
      </c>
      <c r="O1680" s="148"/>
      <c r="P1680" s="148"/>
      <c r="Q1680" s="148"/>
    </row>
    <row r="1681" spans="1:20" s="55" customFormat="1" ht="11.45" customHeight="1" thickTop="1" thickBot="1">
      <c r="A1681" s="212"/>
      <c r="B1681" s="193"/>
      <c r="C1681" s="29">
        <f>C1680/I1680*100</f>
        <v>25.874125874125873</v>
      </c>
      <c r="D1681" s="29">
        <f>D1680/I1680*100</f>
        <v>27.27272727272727</v>
      </c>
      <c r="E1681" s="29">
        <f>E1680/I1680*100</f>
        <v>29.37062937062937</v>
      </c>
      <c r="F1681" s="29">
        <f>F1680/I1680*100</f>
        <v>9.0909090909090917</v>
      </c>
      <c r="G1681" s="29">
        <f>G1680/I1680*100</f>
        <v>6.2937062937062942</v>
      </c>
      <c r="H1681" s="30">
        <f>H1680/I1680*100</f>
        <v>2.0979020979020979</v>
      </c>
      <c r="I1681" s="27">
        <f t="shared" si="1458"/>
        <v>100</v>
      </c>
      <c r="J1681" s="38">
        <f>J1680/I1680*100</f>
        <v>53.146853146853147</v>
      </c>
      <c r="K1681" s="18">
        <f>K1680/I1680*100</f>
        <v>29.37062937062937</v>
      </c>
      <c r="L1681" s="19">
        <f>L1680/I1680*100</f>
        <v>15.384615384615385</v>
      </c>
      <c r="O1681" s="148"/>
      <c r="P1681" s="148"/>
      <c r="Q1681" s="148"/>
    </row>
    <row r="1682" spans="1:20" s="55" customFormat="1" ht="11.45" customHeight="1" thickTop="1" thickBot="1">
      <c r="A1682" s="212"/>
      <c r="B1682" s="184" t="s">
        <v>13</v>
      </c>
      <c r="C1682" s="20">
        <v>189</v>
      </c>
      <c r="D1682" s="20">
        <v>274</v>
      </c>
      <c r="E1682" s="20">
        <v>282</v>
      </c>
      <c r="F1682" s="20">
        <v>82</v>
      </c>
      <c r="G1682" s="20">
        <v>62</v>
      </c>
      <c r="H1682" s="20">
        <v>14</v>
      </c>
      <c r="I1682" s="21">
        <f t="shared" si="1458"/>
        <v>903</v>
      </c>
      <c r="J1682" s="28">
        <f>C1682+D1682</f>
        <v>463</v>
      </c>
      <c r="K1682" s="23">
        <f>E1682</f>
        <v>282</v>
      </c>
      <c r="L1682" s="24">
        <f>SUM(F1682:G1682)</f>
        <v>144</v>
      </c>
      <c r="O1682" s="148"/>
      <c r="P1682" s="148"/>
      <c r="Q1682" s="148"/>
    </row>
    <row r="1683" spans="1:20" s="55" customFormat="1" ht="11.45" customHeight="1" thickTop="1" thickBot="1">
      <c r="A1683" s="212"/>
      <c r="B1683" s="185"/>
      <c r="C1683" s="29">
        <f t="shared" ref="C1683" si="1495">C1682/I1682*100</f>
        <v>20.930232558139537</v>
      </c>
      <c r="D1683" s="29">
        <f t="shared" ref="D1683" si="1496">D1682/I1682*100</f>
        <v>30.343300110741971</v>
      </c>
      <c r="E1683" s="29">
        <f t="shared" ref="E1683" si="1497">E1682/I1682*100</f>
        <v>31.229235880398669</v>
      </c>
      <c r="F1683" s="29">
        <f t="shared" ref="F1683" si="1498">F1682/I1682*100</f>
        <v>9.0808416389811732</v>
      </c>
      <c r="G1683" s="29">
        <f t="shared" ref="G1683" si="1499">G1682/I1682*100</f>
        <v>6.8660022148394244</v>
      </c>
      <c r="H1683" s="30">
        <f t="shared" ref="H1683" si="1500">H1682/I1682*100</f>
        <v>1.5503875968992249</v>
      </c>
      <c r="I1683" s="27">
        <f t="shared" si="1458"/>
        <v>100</v>
      </c>
      <c r="J1683" s="38">
        <f>J1682/I1682*100</f>
        <v>51.273532668881508</v>
      </c>
      <c r="K1683" s="18">
        <f>K1682/I1682*100</f>
        <v>31.229235880398669</v>
      </c>
      <c r="L1683" s="19">
        <f>L1682/I1682*100</f>
        <v>15.946843853820598</v>
      </c>
      <c r="O1683" s="148"/>
      <c r="P1683" s="148"/>
      <c r="Q1683" s="148"/>
    </row>
    <row r="1684" spans="1:20" s="55" customFormat="1" ht="11.45" customHeight="1" thickTop="1" thickBot="1">
      <c r="A1684" s="212"/>
      <c r="B1684" s="193" t="s">
        <v>14</v>
      </c>
      <c r="C1684" s="20">
        <v>27</v>
      </c>
      <c r="D1684" s="20">
        <v>56</v>
      </c>
      <c r="E1684" s="20">
        <v>75</v>
      </c>
      <c r="F1684" s="20">
        <v>26</v>
      </c>
      <c r="G1684" s="20">
        <v>12</v>
      </c>
      <c r="H1684" s="20">
        <v>2</v>
      </c>
      <c r="I1684" s="21">
        <f t="shared" si="1458"/>
        <v>198</v>
      </c>
      <c r="J1684" s="28">
        <f>C1684+D1684</f>
        <v>83</v>
      </c>
      <c r="K1684" s="23">
        <f>E1684</f>
        <v>75</v>
      </c>
      <c r="L1684" s="24">
        <f>SUM(F1684:G1684)</f>
        <v>38</v>
      </c>
      <c r="O1684" s="148"/>
      <c r="P1684" s="148"/>
      <c r="Q1684" s="148"/>
    </row>
    <row r="1685" spans="1:20" s="55" customFormat="1" ht="11.45" customHeight="1" thickTop="1" thickBot="1">
      <c r="A1685" s="212"/>
      <c r="B1685" s="193"/>
      <c r="C1685" s="29">
        <f t="shared" ref="C1685" si="1501">C1684/I1684*100</f>
        <v>13.636363636363635</v>
      </c>
      <c r="D1685" s="29">
        <f t="shared" ref="D1685" si="1502">D1684/I1684*100</f>
        <v>28.28282828282828</v>
      </c>
      <c r="E1685" s="29">
        <f t="shared" ref="E1685" si="1503">E1684/I1684*100</f>
        <v>37.878787878787875</v>
      </c>
      <c r="F1685" s="29">
        <f t="shared" ref="F1685" si="1504">F1684/I1684*100</f>
        <v>13.131313131313133</v>
      </c>
      <c r="G1685" s="29">
        <f t="shared" ref="G1685" si="1505">G1684/I1684*100</f>
        <v>6.0606060606060606</v>
      </c>
      <c r="H1685" s="30">
        <f t="shared" ref="H1685" si="1506">H1684/I1684*100</f>
        <v>1.0101010101010102</v>
      </c>
      <c r="I1685" s="27">
        <f t="shared" si="1458"/>
        <v>100</v>
      </c>
      <c r="J1685" s="38">
        <f>J1684/I1684*100</f>
        <v>41.919191919191917</v>
      </c>
      <c r="K1685" s="18">
        <f>K1684/I1684*100</f>
        <v>37.878787878787875</v>
      </c>
      <c r="L1685" s="19">
        <f>L1684/I1684*100</f>
        <v>19.19191919191919</v>
      </c>
      <c r="O1685" s="148"/>
      <c r="P1685" s="148"/>
      <c r="Q1685" s="148"/>
    </row>
    <row r="1686" spans="1:20" s="55" customFormat="1" ht="11.45" customHeight="1" thickTop="1" thickBot="1">
      <c r="A1686" s="212"/>
      <c r="B1686" s="184" t="s">
        <v>25</v>
      </c>
      <c r="C1686" s="20">
        <v>39</v>
      </c>
      <c r="D1686" s="20">
        <v>29</v>
      </c>
      <c r="E1686" s="20">
        <v>17</v>
      </c>
      <c r="F1686" s="20">
        <v>3</v>
      </c>
      <c r="G1686" s="20">
        <v>4</v>
      </c>
      <c r="H1686" s="20">
        <v>1</v>
      </c>
      <c r="I1686" s="21">
        <f t="shared" si="1458"/>
        <v>93</v>
      </c>
      <c r="J1686" s="28">
        <f>C1686+D1686</f>
        <v>68</v>
      </c>
      <c r="K1686" s="23">
        <f>E1686</f>
        <v>17</v>
      </c>
      <c r="L1686" s="24">
        <f>SUM(F1686:G1686)</f>
        <v>7</v>
      </c>
    </row>
    <row r="1687" spans="1:20" s="55" customFormat="1" ht="11.45" customHeight="1" thickTop="1" thickBot="1">
      <c r="A1687" s="212"/>
      <c r="B1687" s="185"/>
      <c r="C1687" s="29">
        <f t="shared" ref="C1687" si="1507">C1686/I1686*100</f>
        <v>41.935483870967744</v>
      </c>
      <c r="D1687" s="29">
        <f t="shared" ref="D1687" si="1508">D1686/I1686*100</f>
        <v>31.182795698924732</v>
      </c>
      <c r="E1687" s="29">
        <f t="shared" ref="E1687" si="1509">E1686/I1686*100</f>
        <v>18.27956989247312</v>
      </c>
      <c r="F1687" s="29">
        <f t="shared" ref="F1687" si="1510">F1686/I1686*100</f>
        <v>3.225806451612903</v>
      </c>
      <c r="G1687" s="29">
        <f t="shared" ref="G1687" si="1511">G1686/I1686*100</f>
        <v>4.3010752688172049</v>
      </c>
      <c r="H1687" s="30">
        <f t="shared" ref="H1687" si="1512">H1686/I1686*100</f>
        <v>1.0752688172043012</v>
      </c>
      <c r="I1687" s="27">
        <f t="shared" si="1458"/>
        <v>100</v>
      </c>
      <c r="J1687" s="38">
        <f>J1686/I1686*100</f>
        <v>73.118279569892479</v>
      </c>
      <c r="K1687" s="18">
        <f>K1686/I1686*100</f>
        <v>18.27956989247312</v>
      </c>
      <c r="L1687" s="19">
        <f>L1686/I1686*100</f>
        <v>7.5268817204301079</v>
      </c>
    </row>
    <row r="1688" spans="1:20" s="1" customFormat="1" ht="11.45" customHeight="1" thickTop="1" thickBot="1">
      <c r="A1688" s="212"/>
      <c r="B1688" s="193" t="s">
        <v>26</v>
      </c>
      <c r="C1688" s="20">
        <v>81</v>
      </c>
      <c r="D1688" s="20">
        <v>134</v>
      </c>
      <c r="E1688" s="20">
        <v>162</v>
      </c>
      <c r="F1688" s="20">
        <v>63</v>
      </c>
      <c r="G1688" s="20">
        <v>34</v>
      </c>
      <c r="H1688" s="20">
        <v>24</v>
      </c>
      <c r="I1688" s="21">
        <f t="shared" si="1458"/>
        <v>498</v>
      </c>
      <c r="J1688" s="28">
        <f>C1688+D1688</f>
        <v>215</v>
      </c>
      <c r="K1688" s="23">
        <f>E1688</f>
        <v>162</v>
      </c>
      <c r="L1688" s="24">
        <f>SUM(F1688:G1688)</f>
        <v>97</v>
      </c>
    </row>
    <row r="1689" spans="1:20" s="1" customFormat="1" ht="11.45" customHeight="1" thickTop="1" thickBot="1">
      <c r="A1689" s="212"/>
      <c r="B1689" s="193"/>
      <c r="C1689" s="29">
        <f t="shared" ref="C1689" si="1513">C1688/I1688*100</f>
        <v>16.265060240963855</v>
      </c>
      <c r="D1689" s="29">
        <f t="shared" ref="D1689" si="1514">D1688/I1688*100</f>
        <v>26.907630522088354</v>
      </c>
      <c r="E1689" s="29">
        <f t="shared" ref="E1689" si="1515">E1688/I1688*100</f>
        <v>32.53012048192771</v>
      </c>
      <c r="F1689" s="29">
        <f t="shared" ref="F1689" si="1516">F1688/I1688*100</f>
        <v>12.650602409638553</v>
      </c>
      <c r="G1689" s="29">
        <f t="shared" ref="G1689" si="1517">G1688/I1688*100</f>
        <v>6.8273092369477917</v>
      </c>
      <c r="H1689" s="30">
        <f t="shared" ref="H1689" si="1518">H1688/I1688*100</f>
        <v>4.8192771084337354</v>
      </c>
      <c r="I1689" s="27">
        <f t="shared" si="1458"/>
        <v>100.00000000000001</v>
      </c>
      <c r="J1689" s="38">
        <f>J1688/I1688*100</f>
        <v>43.172690763052209</v>
      </c>
      <c r="K1689" s="18">
        <f>K1688/I1688*100</f>
        <v>32.53012048192771</v>
      </c>
      <c r="L1689" s="19">
        <f>L1688/I1688*100</f>
        <v>19.477911646586346</v>
      </c>
    </row>
    <row r="1690" spans="1:20" s="1" customFormat="1" ht="11.45" customHeight="1" thickTop="1" thickBot="1">
      <c r="A1690" s="212"/>
      <c r="B1690" s="184" t="s">
        <v>0</v>
      </c>
      <c r="C1690" s="20">
        <v>8</v>
      </c>
      <c r="D1690" s="20">
        <v>19</v>
      </c>
      <c r="E1690" s="20">
        <v>33</v>
      </c>
      <c r="F1690" s="20">
        <v>13</v>
      </c>
      <c r="G1690" s="20">
        <v>6</v>
      </c>
      <c r="H1690" s="20">
        <v>4</v>
      </c>
      <c r="I1690" s="21">
        <f t="shared" si="1458"/>
        <v>83</v>
      </c>
      <c r="J1690" s="28">
        <f>C1690+D1690</f>
        <v>27</v>
      </c>
      <c r="K1690" s="23">
        <f>E1690</f>
        <v>33</v>
      </c>
      <c r="L1690" s="24">
        <f>SUM(F1690:G1690)</f>
        <v>19</v>
      </c>
    </row>
    <row r="1691" spans="1:20" s="1" customFormat="1" ht="11.45" customHeight="1" thickTop="1" thickBot="1">
      <c r="A1691" s="212"/>
      <c r="B1691" s="185"/>
      <c r="C1691" s="29">
        <f t="shared" ref="C1691" si="1519">C1690/I1690*100</f>
        <v>9.6385542168674707</v>
      </c>
      <c r="D1691" s="29">
        <f t="shared" ref="D1691" si="1520">D1690/I1690*100</f>
        <v>22.891566265060241</v>
      </c>
      <c r="E1691" s="29">
        <f t="shared" ref="E1691" si="1521">E1690/I1690*100</f>
        <v>39.75903614457831</v>
      </c>
      <c r="F1691" s="29">
        <f t="shared" ref="F1691" si="1522">F1690/I1690*100</f>
        <v>15.66265060240964</v>
      </c>
      <c r="G1691" s="29">
        <f t="shared" ref="G1691" si="1523">G1690/I1690*100</f>
        <v>7.2289156626506017</v>
      </c>
      <c r="H1691" s="30">
        <f t="shared" ref="H1691" si="1524">H1690/I1690*100</f>
        <v>4.8192771084337354</v>
      </c>
      <c r="I1691" s="27">
        <f t="shared" si="1458"/>
        <v>100</v>
      </c>
      <c r="J1691" s="38">
        <f>J1690/I1690*100</f>
        <v>32.53012048192771</v>
      </c>
      <c r="K1691" s="18">
        <f>K1690/I1690*100</f>
        <v>39.75903614457831</v>
      </c>
      <c r="L1691" s="19">
        <f>L1690/I1690*100</f>
        <v>22.891566265060241</v>
      </c>
    </row>
    <row r="1692" spans="1:20" s="1" customFormat="1" ht="11.45" customHeight="1" thickTop="1" thickBot="1">
      <c r="A1692" s="212"/>
      <c r="B1692" s="193" t="s">
        <v>24</v>
      </c>
      <c r="C1692" s="20">
        <v>3</v>
      </c>
      <c r="D1692" s="20">
        <v>5</v>
      </c>
      <c r="E1692" s="20">
        <v>9</v>
      </c>
      <c r="F1692" s="20">
        <v>3</v>
      </c>
      <c r="G1692" s="20">
        <v>2</v>
      </c>
      <c r="H1692" s="20">
        <v>27</v>
      </c>
      <c r="I1692" s="21">
        <f t="shared" si="1458"/>
        <v>49</v>
      </c>
      <c r="J1692" s="28">
        <f>C1692+D1692</f>
        <v>8</v>
      </c>
      <c r="K1692" s="23">
        <f>E1692</f>
        <v>9</v>
      </c>
      <c r="L1692" s="24">
        <f>SUM(F1692:G1692)</f>
        <v>5</v>
      </c>
      <c r="O1692" s="148"/>
      <c r="P1692" s="148"/>
      <c r="Q1692" s="148"/>
    </row>
    <row r="1693" spans="1:20" s="1" customFormat="1" ht="11.45" customHeight="1" thickTop="1" thickBot="1">
      <c r="A1693" s="213"/>
      <c r="B1693" s="194"/>
      <c r="C1693" s="50">
        <f t="shared" ref="C1693" si="1525">C1692/I1692*100</f>
        <v>6.1224489795918364</v>
      </c>
      <c r="D1693" s="50">
        <f t="shared" ref="D1693" si="1526">D1692/I1692*100</f>
        <v>10.204081632653061</v>
      </c>
      <c r="E1693" s="50">
        <f t="shared" ref="E1693" si="1527">E1692/I1692*100</f>
        <v>18.367346938775512</v>
      </c>
      <c r="F1693" s="50">
        <f t="shared" ref="F1693" si="1528">F1692/I1692*100</f>
        <v>6.1224489795918364</v>
      </c>
      <c r="G1693" s="50">
        <f t="shared" ref="G1693" si="1529">G1692/I1692*100</f>
        <v>4.0816326530612246</v>
      </c>
      <c r="H1693" s="79">
        <f t="shared" ref="H1693" si="1530">H1692/I1692*100</f>
        <v>55.102040816326522</v>
      </c>
      <c r="I1693" s="58">
        <f t="shared" si="1458"/>
        <v>100</v>
      </c>
      <c r="J1693" s="57">
        <f>J1692/I1692*100</f>
        <v>16.326530612244898</v>
      </c>
      <c r="K1693" s="35">
        <f>K1692/I1692*100</f>
        <v>18.367346938775512</v>
      </c>
      <c r="L1693" s="31">
        <f>L1692/I1692*100</f>
        <v>10.204081632653061</v>
      </c>
      <c r="O1693" s="148"/>
      <c r="P1693" s="148"/>
      <c r="Q1693" s="148"/>
    </row>
    <row r="1694" spans="1:20" s="1" customFormat="1" ht="11.45" customHeight="1">
      <c r="A1694" s="189" t="s">
        <v>21</v>
      </c>
      <c r="B1694" s="192" t="s">
        <v>27</v>
      </c>
      <c r="C1694" s="20">
        <v>56</v>
      </c>
      <c r="D1694" s="20">
        <v>81</v>
      </c>
      <c r="E1694" s="20">
        <v>100</v>
      </c>
      <c r="F1694" s="20">
        <v>31</v>
      </c>
      <c r="G1694" s="20">
        <v>17</v>
      </c>
      <c r="H1694" s="20">
        <v>11</v>
      </c>
      <c r="I1694" s="8">
        <f t="shared" si="1458"/>
        <v>296</v>
      </c>
      <c r="J1694" s="9">
        <f>C1694+D1694</f>
        <v>137</v>
      </c>
      <c r="K1694" s="7">
        <f>E1694</f>
        <v>100</v>
      </c>
      <c r="L1694" s="10">
        <f>SUM(F1694:G1694)</f>
        <v>48</v>
      </c>
      <c r="N1694" s="55"/>
      <c r="O1694" s="148"/>
      <c r="P1694" s="148"/>
      <c r="Q1694" s="148"/>
      <c r="R1694" s="55"/>
      <c r="S1694" s="55"/>
      <c r="T1694" s="55"/>
    </row>
    <row r="1695" spans="1:20" s="1" customFormat="1" ht="11.45" customHeight="1">
      <c r="A1695" s="190"/>
      <c r="B1695" s="185"/>
      <c r="C1695" s="46">
        <f>C1694/I1694*100</f>
        <v>18.918918918918919</v>
      </c>
      <c r="D1695" s="25">
        <f>D1694/I1694*100</f>
        <v>27.364864864864863</v>
      </c>
      <c r="E1695" s="25">
        <f>E1694/I1694*100</f>
        <v>33.783783783783782</v>
      </c>
      <c r="F1695" s="25">
        <f>F1694/I1694*100</f>
        <v>10.472972972972974</v>
      </c>
      <c r="G1695" s="25">
        <f>G1694/I1694*100</f>
        <v>5.7432432432432439</v>
      </c>
      <c r="H1695" s="26">
        <f>H1694/I1694*100</f>
        <v>3.7162162162162162</v>
      </c>
      <c r="I1695" s="27">
        <f t="shared" si="1458"/>
        <v>99.999999999999986</v>
      </c>
      <c r="J1695" s="38">
        <f>J1694/I1694*100</f>
        <v>46.283783783783782</v>
      </c>
      <c r="K1695" s="18">
        <f>K1694/I1694*100</f>
        <v>33.783783783783782</v>
      </c>
      <c r="L1695" s="19">
        <f>L1694/I1694*100</f>
        <v>16.216216216216218</v>
      </c>
      <c r="N1695" s="55"/>
      <c r="O1695" s="148"/>
      <c r="P1695" s="148"/>
      <c r="Q1695" s="148"/>
      <c r="R1695" s="55"/>
      <c r="S1695" s="55"/>
      <c r="T1695" s="55"/>
    </row>
    <row r="1696" spans="1:20" s="1" customFormat="1" ht="11.45" customHeight="1">
      <c r="A1696" s="190"/>
      <c r="B1696" s="193" t="s">
        <v>28</v>
      </c>
      <c r="C1696" s="20">
        <v>53</v>
      </c>
      <c r="D1696" s="20">
        <v>109</v>
      </c>
      <c r="E1696" s="20">
        <v>120</v>
      </c>
      <c r="F1696" s="20">
        <v>35</v>
      </c>
      <c r="G1696" s="20">
        <v>21</v>
      </c>
      <c r="H1696" s="20">
        <v>4</v>
      </c>
      <c r="I1696" s="21">
        <f t="shared" si="1458"/>
        <v>342</v>
      </c>
      <c r="J1696" s="28">
        <f>C1696+D1696</f>
        <v>162</v>
      </c>
      <c r="K1696" s="23">
        <f>E1696</f>
        <v>120</v>
      </c>
      <c r="L1696" s="24">
        <f>SUM(F1696:G1696)</f>
        <v>56</v>
      </c>
      <c r="N1696" s="55"/>
      <c r="O1696" s="148"/>
      <c r="P1696" s="148"/>
      <c r="Q1696" s="148"/>
      <c r="R1696" s="55"/>
      <c r="S1696" s="55"/>
      <c r="T1696" s="55"/>
    </row>
    <row r="1697" spans="1:20" s="1" customFormat="1" ht="11.45" customHeight="1">
      <c r="A1697" s="190"/>
      <c r="B1697" s="193"/>
      <c r="C1697" s="29">
        <f>C1696/I1696*100</f>
        <v>15.497076023391813</v>
      </c>
      <c r="D1697" s="29">
        <f>D1696/I1696*100</f>
        <v>31.871345029239766</v>
      </c>
      <c r="E1697" s="29">
        <f>E1696/I1696*100</f>
        <v>35.087719298245609</v>
      </c>
      <c r="F1697" s="29">
        <f>F1696/I1696*100</f>
        <v>10.23391812865497</v>
      </c>
      <c r="G1697" s="29">
        <f>G1696/I1696*100</f>
        <v>6.140350877192982</v>
      </c>
      <c r="H1697" s="30">
        <f>H1696/I1696*100</f>
        <v>1.1695906432748537</v>
      </c>
      <c r="I1697" s="27">
        <f t="shared" si="1458"/>
        <v>100</v>
      </c>
      <c r="J1697" s="38">
        <f>J1696/I1696*100</f>
        <v>47.368421052631575</v>
      </c>
      <c r="K1697" s="18">
        <f>K1696/I1696*100</f>
        <v>35.087719298245609</v>
      </c>
      <c r="L1697" s="19">
        <f>L1696/I1696*100</f>
        <v>16.374269005847953</v>
      </c>
      <c r="N1697" s="55"/>
      <c r="O1697" s="148"/>
      <c r="P1697" s="148"/>
      <c r="Q1697" s="148"/>
      <c r="R1697" s="55"/>
      <c r="S1697" s="55"/>
      <c r="T1697" s="55"/>
    </row>
    <row r="1698" spans="1:20" s="1" customFormat="1" ht="11.45" customHeight="1">
      <c r="A1698" s="190"/>
      <c r="B1698" s="184" t="s">
        <v>29</v>
      </c>
      <c r="C1698" s="20">
        <v>208</v>
      </c>
      <c r="D1698" s="20">
        <v>278</v>
      </c>
      <c r="E1698" s="20">
        <v>269</v>
      </c>
      <c r="F1698" s="20">
        <v>94</v>
      </c>
      <c r="G1698" s="20">
        <v>71</v>
      </c>
      <c r="H1698" s="20">
        <v>27</v>
      </c>
      <c r="I1698" s="21">
        <f t="shared" si="1458"/>
        <v>947</v>
      </c>
      <c r="J1698" s="28">
        <f>C1698+D1698</f>
        <v>486</v>
      </c>
      <c r="K1698" s="23">
        <f>E1698</f>
        <v>269</v>
      </c>
      <c r="L1698" s="24">
        <f>SUM(F1698:G1698)</f>
        <v>165</v>
      </c>
      <c r="N1698" s="55"/>
      <c r="O1698" s="148"/>
      <c r="P1698" s="148"/>
      <c r="Q1698" s="148"/>
      <c r="R1698" s="55"/>
      <c r="S1698" s="55"/>
      <c r="T1698" s="55"/>
    </row>
    <row r="1699" spans="1:20" s="1" customFormat="1" ht="11.45" customHeight="1">
      <c r="A1699" s="190"/>
      <c r="B1699" s="185"/>
      <c r="C1699" s="29">
        <f t="shared" ref="C1699" si="1531">C1698/I1698*100</f>
        <v>21.964097148891234</v>
      </c>
      <c r="D1699" s="29">
        <f t="shared" ref="D1699" si="1532">D1698/I1698*100</f>
        <v>29.3558606124604</v>
      </c>
      <c r="E1699" s="29">
        <f t="shared" ref="E1699" si="1533">E1698/I1698*100</f>
        <v>28.405491024287223</v>
      </c>
      <c r="F1699" s="29">
        <f t="shared" ref="F1699" si="1534">F1698/I1698*100</f>
        <v>9.9260823653643087</v>
      </c>
      <c r="G1699" s="29">
        <f t="shared" ref="G1699" si="1535">G1698/I1698*100</f>
        <v>7.4973600844772958</v>
      </c>
      <c r="H1699" s="30">
        <f t="shared" ref="H1699" si="1536">H1698/I1698*100</f>
        <v>2.8511087645195352</v>
      </c>
      <c r="I1699" s="27">
        <f t="shared" si="1458"/>
        <v>100</v>
      </c>
      <c r="J1699" s="38">
        <f>J1698/I1698*100</f>
        <v>51.319957761351645</v>
      </c>
      <c r="K1699" s="18">
        <f>K1698/I1698*100</f>
        <v>28.405491024287223</v>
      </c>
      <c r="L1699" s="19">
        <f>L1698/I1698*100</f>
        <v>17.423442449841605</v>
      </c>
      <c r="N1699" s="55"/>
      <c r="O1699" s="148"/>
      <c r="P1699" s="148"/>
      <c r="Q1699" s="148"/>
      <c r="R1699" s="55"/>
      <c r="S1699" s="55"/>
      <c r="T1699" s="55"/>
    </row>
    <row r="1700" spans="1:20" s="1" customFormat="1" ht="11.45" customHeight="1">
      <c r="A1700" s="190"/>
      <c r="B1700" s="193" t="s">
        <v>30</v>
      </c>
      <c r="C1700" s="20">
        <v>80</v>
      </c>
      <c r="D1700" s="20">
        <v>126</v>
      </c>
      <c r="E1700" s="20">
        <v>128</v>
      </c>
      <c r="F1700" s="20">
        <v>44</v>
      </c>
      <c r="G1700" s="20">
        <v>21</v>
      </c>
      <c r="H1700" s="20">
        <v>11</v>
      </c>
      <c r="I1700" s="21">
        <f t="shared" si="1458"/>
        <v>410</v>
      </c>
      <c r="J1700" s="28">
        <f>C1700+D1700</f>
        <v>206</v>
      </c>
      <c r="K1700" s="23">
        <f>E1700</f>
        <v>128</v>
      </c>
      <c r="L1700" s="24">
        <f>SUM(F1700:G1700)</f>
        <v>65</v>
      </c>
      <c r="O1700" s="147"/>
      <c r="P1700" s="147"/>
      <c r="Q1700" s="147"/>
    </row>
    <row r="1701" spans="1:20" s="1" customFormat="1" ht="11.45" customHeight="1">
      <c r="A1701" s="190"/>
      <c r="B1701" s="193"/>
      <c r="C1701" s="29">
        <f t="shared" ref="C1701" si="1537">C1700/I1700*100</f>
        <v>19.512195121951219</v>
      </c>
      <c r="D1701" s="29">
        <f t="shared" ref="D1701" si="1538">D1700/I1700*100</f>
        <v>30.73170731707317</v>
      </c>
      <c r="E1701" s="29">
        <f t="shared" ref="E1701" si="1539">E1700/I1700*100</f>
        <v>31.219512195121951</v>
      </c>
      <c r="F1701" s="29">
        <f t="shared" ref="F1701" si="1540">F1700/I1700*100</f>
        <v>10.731707317073171</v>
      </c>
      <c r="G1701" s="29">
        <f t="shared" ref="G1701" si="1541">G1700/I1700*100</f>
        <v>5.1219512195121952</v>
      </c>
      <c r="H1701" s="30">
        <f t="shared" ref="H1701" si="1542">H1700/I1700*100</f>
        <v>2.6829268292682928</v>
      </c>
      <c r="I1701" s="27">
        <f t="shared" si="1458"/>
        <v>100.00000000000001</v>
      </c>
      <c r="J1701" s="38">
        <f>J1700/I1700*100</f>
        <v>50.243902439024389</v>
      </c>
      <c r="K1701" s="18">
        <f>K1700/I1700*100</f>
        <v>31.219512195121951</v>
      </c>
      <c r="L1701" s="19">
        <f>L1700/I1700*100</f>
        <v>15.853658536585366</v>
      </c>
      <c r="O1701" s="147"/>
      <c r="P1701" s="147"/>
      <c r="Q1701" s="147"/>
    </row>
    <row r="1702" spans="1:20" s="1" customFormat="1" ht="11.45" customHeight="1">
      <c r="A1702" s="190"/>
      <c r="B1702" s="184" t="s">
        <v>42</v>
      </c>
      <c r="C1702" s="20">
        <v>24</v>
      </c>
      <c r="D1702" s="20">
        <v>28</v>
      </c>
      <c r="E1702" s="20">
        <v>48</v>
      </c>
      <c r="F1702" s="20">
        <v>16</v>
      </c>
      <c r="G1702" s="20">
        <v>11</v>
      </c>
      <c r="H1702" s="20">
        <v>3</v>
      </c>
      <c r="I1702" s="21">
        <f t="shared" si="1458"/>
        <v>130</v>
      </c>
      <c r="J1702" s="28">
        <f>C1702+D1702</f>
        <v>52</v>
      </c>
      <c r="K1702" s="23">
        <f>E1702</f>
        <v>48</v>
      </c>
      <c r="L1702" s="24">
        <f>SUM(F1702:G1702)</f>
        <v>27</v>
      </c>
      <c r="O1702" s="147"/>
      <c r="P1702" s="147"/>
      <c r="Q1702" s="147"/>
    </row>
    <row r="1703" spans="1:20" s="1" customFormat="1" ht="11.45" customHeight="1">
      <c r="A1703" s="190"/>
      <c r="B1703" s="185"/>
      <c r="C1703" s="29">
        <f t="shared" ref="C1703" si="1543">C1702/I1702*100</f>
        <v>18.461538461538463</v>
      </c>
      <c r="D1703" s="29">
        <f t="shared" ref="D1703" si="1544">D1702/I1702*100</f>
        <v>21.53846153846154</v>
      </c>
      <c r="E1703" s="29">
        <f t="shared" ref="E1703" si="1545">E1702/I1702*100</f>
        <v>36.923076923076927</v>
      </c>
      <c r="F1703" s="29">
        <f t="shared" ref="F1703" si="1546">F1702/I1702*100</f>
        <v>12.307692307692308</v>
      </c>
      <c r="G1703" s="29">
        <f t="shared" ref="G1703" si="1547">G1702/I1702*100</f>
        <v>8.4615384615384617</v>
      </c>
      <c r="H1703" s="30">
        <f t="shared" ref="H1703" si="1548">H1702/I1702*100</f>
        <v>2.3076923076923079</v>
      </c>
      <c r="I1703" s="27">
        <f t="shared" si="1458"/>
        <v>100.00000000000001</v>
      </c>
      <c r="J1703" s="38">
        <f>J1702/I1702*100</f>
        <v>40</v>
      </c>
      <c r="K1703" s="18">
        <f>K1702/I1702*100</f>
        <v>36.923076923076927</v>
      </c>
      <c r="L1703" s="19">
        <f>L1702/I1702*100</f>
        <v>20.76923076923077</v>
      </c>
      <c r="O1703" s="147"/>
      <c r="P1703" s="147"/>
      <c r="Q1703" s="147"/>
    </row>
    <row r="1704" spans="1:20" s="1" customFormat="1" ht="11.45" customHeight="1">
      <c r="A1704" s="190"/>
      <c r="B1704" s="193" t="s">
        <v>24</v>
      </c>
      <c r="C1704" s="20">
        <v>3</v>
      </c>
      <c r="D1704" s="20">
        <v>7</v>
      </c>
      <c r="E1704" s="20">
        <v>14</v>
      </c>
      <c r="F1704" s="20">
        <v>4</v>
      </c>
      <c r="G1704" s="20">
        <v>2</v>
      </c>
      <c r="H1704" s="20">
        <v>28</v>
      </c>
      <c r="I1704" s="21">
        <f t="shared" si="1458"/>
        <v>58</v>
      </c>
      <c r="J1704" s="22">
        <f>C1704+D1704</f>
        <v>10</v>
      </c>
      <c r="K1704" s="23">
        <f>E1704</f>
        <v>14</v>
      </c>
      <c r="L1704" s="24">
        <f>SUM(F1704:G1704)</f>
        <v>6</v>
      </c>
      <c r="O1704" s="147"/>
      <c r="P1704" s="147"/>
      <c r="Q1704" s="147"/>
    </row>
    <row r="1705" spans="1:20" s="1" customFormat="1" ht="11.45" customHeight="1" thickBot="1">
      <c r="A1705" s="191"/>
      <c r="B1705" s="194"/>
      <c r="C1705" s="33">
        <f>C1704/I1704*100</f>
        <v>5.1724137931034484</v>
      </c>
      <c r="D1705" s="33">
        <f>D1704/I1704*100</f>
        <v>12.068965517241379</v>
      </c>
      <c r="E1705" s="33">
        <f>E1704/I1704*100</f>
        <v>24.137931034482758</v>
      </c>
      <c r="F1705" s="33">
        <f>F1704/I1704*100</f>
        <v>6.8965517241379306</v>
      </c>
      <c r="G1705" s="33">
        <f>G1704/I1704*100</f>
        <v>3.4482758620689653</v>
      </c>
      <c r="H1705" s="34">
        <f>H1704/I1704*100</f>
        <v>48.275862068965516</v>
      </c>
      <c r="I1705" s="58">
        <f t="shared" si="1458"/>
        <v>100</v>
      </c>
      <c r="J1705" s="14">
        <f>J1704/I1704*100</f>
        <v>17.241379310344829</v>
      </c>
      <c r="K1705" s="15">
        <f>K1704/I1704*100</f>
        <v>24.137931034482758</v>
      </c>
      <c r="L1705" s="16">
        <f>L1704/I1704*100</f>
        <v>10.344827586206897</v>
      </c>
      <c r="O1705" s="147"/>
      <c r="P1705" s="147"/>
      <c r="Q1705" s="147"/>
    </row>
    <row r="1706" spans="1:20" ht="11.25" customHeight="1">
      <c r="A1706" s="40"/>
      <c r="B1706" s="41"/>
      <c r="C1706" s="97"/>
      <c r="D1706" s="97"/>
      <c r="E1706" s="97"/>
      <c r="F1706" s="97"/>
      <c r="G1706" s="97"/>
      <c r="H1706" s="97"/>
      <c r="I1706" s="42"/>
      <c r="J1706" s="42"/>
      <c r="K1706" s="42"/>
      <c r="L1706" s="42"/>
      <c r="O1706" s="147"/>
      <c r="P1706" s="147"/>
      <c r="Q1706" s="147"/>
    </row>
    <row r="1707" spans="1:20" ht="11.25" customHeight="1">
      <c r="A1707" s="40"/>
      <c r="B1707" s="41"/>
      <c r="C1707" s="97"/>
      <c r="D1707" s="97"/>
      <c r="E1707" s="97"/>
      <c r="F1707" s="97"/>
      <c r="G1707" s="97"/>
      <c r="H1707" s="97"/>
      <c r="I1707" s="42"/>
      <c r="J1707" s="42"/>
      <c r="K1707" s="42"/>
      <c r="L1707" s="42"/>
      <c r="O1707" s="147"/>
      <c r="P1707" s="147"/>
      <c r="Q1707" s="147"/>
    </row>
    <row r="1708" spans="1:20" ht="15" customHeight="1">
      <c r="A1708" s="221" t="s">
        <v>193</v>
      </c>
      <c r="B1708" s="221"/>
      <c r="C1708" s="221"/>
      <c r="D1708" s="221"/>
      <c r="E1708" s="221"/>
      <c r="F1708" s="221"/>
      <c r="G1708" s="221"/>
      <c r="H1708" s="221"/>
      <c r="I1708" s="221"/>
      <c r="J1708" s="221"/>
      <c r="K1708" s="221"/>
      <c r="L1708" s="221"/>
      <c r="O1708" s="147"/>
      <c r="P1708" s="147"/>
      <c r="Q1708" s="147"/>
    </row>
    <row r="1709" spans="1:20" s="3" customFormat="1" ht="30" customHeight="1" thickBot="1">
      <c r="A1709" s="196" t="s">
        <v>284</v>
      </c>
      <c r="B1709" s="196"/>
      <c r="C1709" s="196"/>
      <c r="D1709" s="196"/>
      <c r="E1709" s="196"/>
      <c r="F1709" s="196"/>
      <c r="G1709" s="196"/>
      <c r="H1709" s="196"/>
      <c r="I1709" s="196"/>
      <c r="J1709" s="196"/>
      <c r="K1709" s="196"/>
      <c r="L1709" s="196"/>
      <c r="M1709" s="1"/>
      <c r="N1709" s="1"/>
      <c r="O1709" s="147"/>
      <c r="P1709" s="147"/>
      <c r="Q1709" s="147"/>
      <c r="R1709" s="1"/>
    </row>
    <row r="1710" spans="1:20" s="6" customFormat="1" ht="68.25" customHeight="1" thickBot="1">
      <c r="A1710" s="197" t="s">
        <v>33</v>
      </c>
      <c r="B1710" s="198"/>
      <c r="C1710" s="120" t="s">
        <v>195</v>
      </c>
      <c r="D1710" s="120" t="s">
        <v>196</v>
      </c>
      <c r="E1710" s="121" t="s">
        <v>197</v>
      </c>
      <c r="F1710" s="107" t="s">
        <v>4</v>
      </c>
      <c r="O1710" s="147"/>
      <c r="P1710" s="147"/>
      <c r="Q1710" s="147"/>
    </row>
    <row r="1711" spans="1:20" s="55" customFormat="1" ht="11.25" customHeight="1">
      <c r="A1711" s="199" t="s">
        <v>22</v>
      </c>
      <c r="B1711" s="200"/>
      <c r="C1711" s="7">
        <v>1301</v>
      </c>
      <c r="D1711" s="7">
        <v>178</v>
      </c>
      <c r="E1711" s="61">
        <v>61</v>
      </c>
      <c r="F1711" s="44">
        <f>SUM(C1711:E1711)</f>
        <v>1540</v>
      </c>
      <c r="O1711" s="147"/>
      <c r="P1711" s="147"/>
      <c r="Q1711" s="147"/>
    </row>
    <row r="1712" spans="1:20" s="55" customFormat="1" ht="11.25" customHeight="1" thickBot="1">
      <c r="A1712" s="201"/>
      <c r="B1712" s="202"/>
      <c r="C1712" s="56">
        <f>C1711/F1711*100</f>
        <v>84.480519480519476</v>
      </c>
      <c r="D1712" s="56">
        <f>D1711/F1711*100</f>
        <v>11.558441558441558</v>
      </c>
      <c r="E1712" s="59">
        <f>E1711/F1711*100</f>
        <v>3.9610389610389611</v>
      </c>
      <c r="F1712" s="51">
        <f t="shared" ref="F1712:F1770" si="1549">SUM(C1712:E1712)</f>
        <v>100</v>
      </c>
      <c r="O1712" s="147"/>
      <c r="P1712" s="147"/>
      <c r="Q1712" s="147"/>
    </row>
    <row r="1713" spans="1:17" s="55" customFormat="1" ht="11.45" customHeight="1">
      <c r="A1713" s="189" t="s">
        <v>48</v>
      </c>
      <c r="B1713" s="192" t="s">
        <v>19</v>
      </c>
      <c r="C1713" s="20">
        <v>793</v>
      </c>
      <c r="D1713" s="20">
        <v>133</v>
      </c>
      <c r="E1713" s="20">
        <v>39</v>
      </c>
      <c r="F1713" s="44">
        <f t="shared" si="1549"/>
        <v>965</v>
      </c>
      <c r="O1713" s="147"/>
      <c r="P1713" s="147"/>
      <c r="Q1713" s="147"/>
    </row>
    <row r="1714" spans="1:17" s="55" customFormat="1" ht="11.45" customHeight="1">
      <c r="A1714" s="190"/>
      <c r="B1714" s="185"/>
      <c r="C1714" s="29">
        <f>C1713/F1713*100</f>
        <v>82.176165803108816</v>
      </c>
      <c r="D1714" s="29">
        <f>D1713/F1713*100</f>
        <v>13.78238341968912</v>
      </c>
      <c r="E1714" s="30">
        <f>E1713/F1713*100</f>
        <v>4.0414507772020727</v>
      </c>
      <c r="F1714" s="45">
        <f t="shared" si="1549"/>
        <v>100.00000000000001</v>
      </c>
      <c r="O1714" s="147"/>
      <c r="P1714" s="147"/>
      <c r="Q1714" s="147"/>
    </row>
    <row r="1715" spans="1:17" s="55" customFormat="1" ht="11.45" customHeight="1">
      <c r="A1715" s="190"/>
      <c r="B1715" s="193" t="s">
        <v>20</v>
      </c>
      <c r="C1715" s="20">
        <v>328</v>
      </c>
      <c r="D1715" s="20">
        <v>37</v>
      </c>
      <c r="E1715" s="20">
        <v>12</v>
      </c>
      <c r="F1715" s="47">
        <f t="shared" si="1549"/>
        <v>377</v>
      </c>
      <c r="O1715" s="147"/>
      <c r="P1715" s="147"/>
      <c r="Q1715" s="147"/>
    </row>
    <row r="1716" spans="1:17" s="55" customFormat="1" ht="11.45" customHeight="1">
      <c r="A1716" s="190"/>
      <c r="B1716" s="193"/>
      <c r="C1716" s="25">
        <f>C1715/F1715*100</f>
        <v>87.0026525198939</v>
      </c>
      <c r="D1716" s="25">
        <f>D1715/F1715*100</f>
        <v>9.8143236074270561</v>
      </c>
      <c r="E1716" s="26">
        <f>E1715/F1715*100</f>
        <v>3.183023872679045</v>
      </c>
      <c r="F1716" s="45">
        <f t="shared" si="1549"/>
        <v>100</v>
      </c>
      <c r="O1716" s="147"/>
      <c r="P1716" s="147"/>
      <c r="Q1716" s="147"/>
    </row>
    <row r="1717" spans="1:17" s="55" customFormat="1" ht="11.45" customHeight="1">
      <c r="A1717" s="190"/>
      <c r="B1717" s="184" t="s">
        <v>49</v>
      </c>
      <c r="C1717" s="20">
        <v>126</v>
      </c>
      <c r="D1717" s="20">
        <v>5</v>
      </c>
      <c r="E1717" s="20">
        <v>5</v>
      </c>
      <c r="F1717" s="47">
        <f t="shared" si="1549"/>
        <v>136</v>
      </c>
      <c r="O1717" s="147"/>
      <c r="P1717" s="147"/>
      <c r="Q1717" s="147"/>
    </row>
    <row r="1718" spans="1:17" s="55" customFormat="1" ht="11.45" customHeight="1">
      <c r="A1718" s="190"/>
      <c r="B1718" s="185"/>
      <c r="C1718" s="29">
        <f>C1717/F1717*100</f>
        <v>92.64705882352942</v>
      </c>
      <c r="D1718" s="29">
        <f>D1717/F1717*100</f>
        <v>3.6764705882352944</v>
      </c>
      <c r="E1718" s="30">
        <f>E1717/F1717*100</f>
        <v>3.6764705882352944</v>
      </c>
      <c r="F1718" s="45">
        <f t="shared" si="1549"/>
        <v>100</v>
      </c>
      <c r="O1718" s="147"/>
      <c r="P1718" s="147"/>
      <c r="Q1718" s="147"/>
    </row>
    <row r="1719" spans="1:17" s="55" customFormat="1" ht="11.45" customHeight="1">
      <c r="A1719" s="190"/>
      <c r="B1719" s="193" t="s">
        <v>50</v>
      </c>
      <c r="C1719" s="20">
        <v>54</v>
      </c>
      <c r="D1719" s="20">
        <v>3</v>
      </c>
      <c r="E1719" s="20">
        <v>5</v>
      </c>
      <c r="F1719" s="47">
        <f t="shared" si="1549"/>
        <v>62</v>
      </c>
      <c r="O1719" s="147"/>
      <c r="P1719" s="147"/>
      <c r="Q1719" s="147"/>
    </row>
    <row r="1720" spans="1:17" s="55" customFormat="1" ht="11.45" customHeight="1" thickBot="1">
      <c r="A1720" s="190"/>
      <c r="B1720" s="193"/>
      <c r="C1720" s="50">
        <f>C1719/F1719*100</f>
        <v>87.096774193548384</v>
      </c>
      <c r="D1720" s="50">
        <f>D1719/F1719*100</f>
        <v>4.838709677419355</v>
      </c>
      <c r="E1720" s="64">
        <f>E1719/F1719*100</f>
        <v>8.064516129032258</v>
      </c>
      <c r="F1720" s="51">
        <f t="shared" si="1549"/>
        <v>100</v>
      </c>
      <c r="O1720" s="147"/>
      <c r="P1720" s="147"/>
      <c r="Q1720" s="147"/>
    </row>
    <row r="1721" spans="1:17" s="55" customFormat="1" ht="11.45" customHeight="1">
      <c r="A1721" s="189" t="s">
        <v>51</v>
      </c>
      <c r="B1721" s="192" t="s">
        <v>1</v>
      </c>
      <c r="C1721" s="20">
        <v>598</v>
      </c>
      <c r="D1721" s="20">
        <v>75</v>
      </c>
      <c r="E1721" s="20">
        <v>30</v>
      </c>
      <c r="F1721" s="44">
        <f t="shared" si="1549"/>
        <v>703</v>
      </c>
      <c r="O1721" s="147"/>
      <c r="P1721" s="147"/>
      <c r="Q1721" s="147"/>
    </row>
    <row r="1722" spans="1:17" s="55" customFormat="1" ht="11.45" customHeight="1">
      <c r="A1722" s="190"/>
      <c r="B1722" s="193"/>
      <c r="C1722" s="25">
        <f>C1721/F1721*100</f>
        <v>85.064011379800846</v>
      </c>
      <c r="D1722" s="25">
        <f>D1721/F1721*100</f>
        <v>10.668563300142248</v>
      </c>
      <c r="E1722" s="26">
        <f>E1721/F1721*100</f>
        <v>4.2674253200568986</v>
      </c>
      <c r="F1722" s="45">
        <f t="shared" si="1549"/>
        <v>100</v>
      </c>
      <c r="O1722" s="147"/>
      <c r="P1722" s="147"/>
      <c r="Q1722" s="147"/>
    </row>
    <row r="1723" spans="1:17" s="55" customFormat="1" ht="11.45" customHeight="1">
      <c r="A1723" s="190"/>
      <c r="B1723" s="184" t="s">
        <v>2</v>
      </c>
      <c r="C1723" s="20">
        <v>696</v>
      </c>
      <c r="D1723" s="20">
        <v>102</v>
      </c>
      <c r="E1723" s="20">
        <v>31</v>
      </c>
      <c r="F1723" s="47">
        <f t="shared" si="1549"/>
        <v>829</v>
      </c>
      <c r="O1723" s="147"/>
      <c r="P1723" s="147"/>
      <c r="Q1723" s="147"/>
    </row>
    <row r="1724" spans="1:17" s="55" customFormat="1" ht="11.45" customHeight="1">
      <c r="A1724" s="190"/>
      <c r="B1724" s="185"/>
      <c r="C1724" s="29">
        <f>C1723/F1723*100</f>
        <v>83.956574185765987</v>
      </c>
      <c r="D1724" s="29">
        <f>D1723/F1723*100</f>
        <v>12.303980699638119</v>
      </c>
      <c r="E1724" s="30">
        <f>E1723/F1723*100</f>
        <v>3.7394451145958989</v>
      </c>
      <c r="F1724" s="45">
        <f t="shared" si="1549"/>
        <v>100</v>
      </c>
      <c r="O1724" s="147"/>
      <c r="P1724" s="147"/>
      <c r="Q1724" s="147"/>
    </row>
    <row r="1725" spans="1:17" s="55" customFormat="1" ht="11.45" customHeight="1">
      <c r="A1725" s="190"/>
      <c r="B1725" s="193" t="s">
        <v>5</v>
      </c>
      <c r="C1725" s="20">
        <v>7</v>
      </c>
      <c r="D1725" s="20">
        <v>1</v>
      </c>
      <c r="E1725" s="20">
        <v>0</v>
      </c>
      <c r="F1725" s="47">
        <f t="shared" si="1549"/>
        <v>8</v>
      </c>
      <c r="O1725" s="147"/>
      <c r="P1725" s="147"/>
      <c r="Q1725" s="147"/>
    </row>
    <row r="1726" spans="1:17" s="55" customFormat="1" ht="11.45" customHeight="1" thickBot="1">
      <c r="A1726" s="191"/>
      <c r="B1726" s="194"/>
      <c r="C1726" s="33">
        <f>C1725/F1725*100</f>
        <v>87.5</v>
      </c>
      <c r="D1726" s="33">
        <f>D1725/F1725*100</f>
        <v>12.5</v>
      </c>
      <c r="E1726" s="34">
        <f>E1725/F1725*100</f>
        <v>0</v>
      </c>
      <c r="F1726" s="51">
        <f t="shared" si="1549"/>
        <v>100</v>
      </c>
      <c r="H1726" s="68"/>
      <c r="I1726" s="68"/>
      <c r="J1726" s="68"/>
      <c r="K1726" s="68"/>
      <c r="O1726" s="147"/>
      <c r="P1726" s="147"/>
      <c r="Q1726" s="147"/>
    </row>
    <row r="1727" spans="1:17" s="55" customFormat="1" ht="11.45" customHeight="1">
      <c r="A1727" s="189" t="s">
        <v>52</v>
      </c>
      <c r="B1727" s="192" t="s">
        <v>6</v>
      </c>
      <c r="C1727" s="20">
        <v>31</v>
      </c>
      <c r="D1727" s="20">
        <v>5</v>
      </c>
      <c r="E1727" s="20">
        <v>1</v>
      </c>
      <c r="F1727" s="44">
        <f t="shared" si="1549"/>
        <v>37</v>
      </c>
      <c r="H1727" s="68"/>
      <c r="I1727" s="68"/>
      <c r="J1727" s="68"/>
      <c r="K1727" s="68"/>
      <c r="O1727" s="147"/>
      <c r="P1727" s="147"/>
      <c r="Q1727" s="147"/>
    </row>
    <row r="1728" spans="1:17" s="55" customFormat="1" ht="11.45" customHeight="1">
      <c r="A1728" s="190"/>
      <c r="B1728" s="185"/>
      <c r="C1728" s="29">
        <f>C1727/F1727*100</f>
        <v>83.78378378378379</v>
      </c>
      <c r="D1728" s="29">
        <f>D1727/F1727*100</f>
        <v>13.513513513513514</v>
      </c>
      <c r="E1728" s="30">
        <f>E1727/F1727*100</f>
        <v>2.7027027027027026</v>
      </c>
      <c r="F1728" s="45">
        <f t="shared" si="1549"/>
        <v>100.00000000000001</v>
      </c>
      <c r="O1728" s="147"/>
      <c r="P1728" s="147"/>
      <c r="Q1728" s="147"/>
    </row>
    <row r="1729" spans="1:17" s="55" customFormat="1" ht="11.45" customHeight="1">
      <c r="A1729" s="190"/>
      <c r="B1729" s="193" t="s">
        <v>7</v>
      </c>
      <c r="C1729" s="20">
        <v>98</v>
      </c>
      <c r="D1729" s="20">
        <v>7</v>
      </c>
      <c r="E1729" s="20">
        <v>2</v>
      </c>
      <c r="F1729" s="47">
        <f t="shared" si="1549"/>
        <v>107</v>
      </c>
      <c r="O1729" s="147"/>
      <c r="P1729" s="147"/>
      <c r="Q1729" s="147"/>
    </row>
    <row r="1730" spans="1:17" s="55" customFormat="1" ht="11.45" customHeight="1">
      <c r="A1730" s="190"/>
      <c r="B1730" s="193"/>
      <c r="C1730" s="25">
        <f>C1729/F1729*100</f>
        <v>91.588785046728972</v>
      </c>
      <c r="D1730" s="25">
        <f>D1729/F1729*100</f>
        <v>6.5420560747663545</v>
      </c>
      <c r="E1730" s="26">
        <f>E1729/F1729*100</f>
        <v>1.8691588785046727</v>
      </c>
      <c r="F1730" s="45">
        <f t="shared" si="1549"/>
        <v>100</v>
      </c>
      <c r="O1730" s="147"/>
      <c r="P1730" s="147"/>
      <c r="Q1730" s="147"/>
    </row>
    <row r="1731" spans="1:17" s="55" customFormat="1" ht="11.45" customHeight="1">
      <c r="A1731" s="190"/>
      <c r="B1731" s="184" t="s">
        <v>8</v>
      </c>
      <c r="C1731" s="20">
        <v>147</v>
      </c>
      <c r="D1731" s="20">
        <v>18</v>
      </c>
      <c r="E1731" s="20">
        <v>4</v>
      </c>
      <c r="F1731" s="47">
        <f t="shared" si="1549"/>
        <v>169</v>
      </c>
      <c r="O1731" s="147"/>
      <c r="P1731" s="147"/>
      <c r="Q1731" s="147"/>
    </row>
    <row r="1732" spans="1:17" s="55" customFormat="1" ht="11.45" customHeight="1">
      <c r="A1732" s="190"/>
      <c r="B1732" s="185"/>
      <c r="C1732" s="29">
        <f>C1731/F1731*100</f>
        <v>86.982248520710058</v>
      </c>
      <c r="D1732" s="29">
        <f>D1731/F1731*100</f>
        <v>10.650887573964498</v>
      </c>
      <c r="E1732" s="30">
        <f>E1731/F1731*100</f>
        <v>2.3668639053254439</v>
      </c>
      <c r="F1732" s="45">
        <f t="shared" si="1549"/>
        <v>100</v>
      </c>
      <c r="O1732" s="147"/>
      <c r="P1732" s="147"/>
      <c r="Q1732" s="147"/>
    </row>
    <row r="1733" spans="1:17" s="55" customFormat="1" ht="11.45" customHeight="1">
      <c r="A1733" s="190"/>
      <c r="B1733" s="193" t="s">
        <v>9</v>
      </c>
      <c r="C1733" s="20">
        <v>189</v>
      </c>
      <c r="D1733" s="20">
        <v>24</v>
      </c>
      <c r="E1733" s="20">
        <v>7</v>
      </c>
      <c r="F1733" s="47">
        <f t="shared" si="1549"/>
        <v>220</v>
      </c>
      <c r="O1733" s="147"/>
      <c r="P1733" s="147"/>
      <c r="Q1733" s="147"/>
    </row>
    <row r="1734" spans="1:17" s="55" customFormat="1" ht="11.45" customHeight="1">
      <c r="A1734" s="190"/>
      <c r="B1734" s="193"/>
      <c r="C1734" s="25">
        <f>C1733/F1733*100</f>
        <v>85.909090909090907</v>
      </c>
      <c r="D1734" s="25">
        <f>D1733/F1733*100</f>
        <v>10.909090909090908</v>
      </c>
      <c r="E1734" s="26">
        <f>E1733/F1733*100</f>
        <v>3.1818181818181817</v>
      </c>
      <c r="F1734" s="45">
        <f t="shared" si="1549"/>
        <v>100</v>
      </c>
      <c r="O1734" s="147"/>
      <c r="P1734" s="147"/>
      <c r="Q1734" s="147"/>
    </row>
    <row r="1735" spans="1:17" s="55" customFormat="1" ht="11.45" customHeight="1">
      <c r="A1735" s="190"/>
      <c r="B1735" s="184" t="s">
        <v>10</v>
      </c>
      <c r="C1735" s="20">
        <v>206</v>
      </c>
      <c r="D1735" s="20">
        <v>46</v>
      </c>
      <c r="E1735" s="20">
        <v>20</v>
      </c>
      <c r="F1735" s="47">
        <f t="shared" si="1549"/>
        <v>272</v>
      </c>
      <c r="O1735" s="147"/>
      <c r="P1735" s="147"/>
      <c r="Q1735" s="147"/>
    </row>
    <row r="1736" spans="1:17" s="55" customFormat="1" ht="11.45" customHeight="1">
      <c r="A1736" s="190"/>
      <c r="B1736" s="185"/>
      <c r="C1736" s="29">
        <f>C1735/F1735*100</f>
        <v>75.735294117647058</v>
      </c>
      <c r="D1736" s="29">
        <f>D1735/F1735*100</f>
        <v>16.911764705882355</v>
      </c>
      <c r="E1736" s="30">
        <f>E1735/F1735*100</f>
        <v>7.3529411764705888</v>
      </c>
      <c r="F1736" s="45">
        <f t="shared" si="1549"/>
        <v>100.00000000000001</v>
      </c>
      <c r="O1736" s="147"/>
      <c r="P1736" s="147"/>
      <c r="Q1736" s="147"/>
    </row>
    <row r="1737" spans="1:17" s="55" customFormat="1" ht="11.45" customHeight="1">
      <c r="A1737" s="190"/>
      <c r="B1737" s="193" t="s">
        <v>11</v>
      </c>
      <c r="C1737" s="20">
        <v>243</v>
      </c>
      <c r="D1737" s="20">
        <v>40</v>
      </c>
      <c r="E1737" s="20">
        <v>17</v>
      </c>
      <c r="F1737" s="47">
        <f t="shared" si="1549"/>
        <v>300</v>
      </c>
      <c r="O1737" s="147"/>
      <c r="P1737" s="147"/>
      <c r="Q1737" s="147"/>
    </row>
    <row r="1738" spans="1:17" s="55" customFormat="1" ht="11.45" customHeight="1">
      <c r="A1738" s="190"/>
      <c r="B1738" s="193"/>
      <c r="C1738" s="25">
        <f>C1737/F1737*100</f>
        <v>81</v>
      </c>
      <c r="D1738" s="25">
        <f>D1737/F1737*100</f>
        <v>13.333333333333334</v>
      </c>
      <c r="E1738" s="26">
        <f>E1737/F1737*100</f>
        <v>5.6666666666666661</v>
      </c>
      <c r="F1738" s="45">
        <f t="shared" si="1549"/>
        <v>100</v>
      </c>
      <c r="O1738" s="148"/>
      <c r="P1738" s="148"/>
      <c r="Q1738" s="148"/>
    </row>
    <row r="1739" spans="1:17" s="55" customFormat="1" ht="11.45" customHeight="1">
      <c r="A1739" s="190"/>
      <c r="B1739" s="184" t="s">
        <v>12</v>
      </c>
      <c r="C1739" s="20">
        <v>383</v>
      </c>
      <c r="D1739" s="20">
        <v>38</v>
      </c>
      <c r="E1739" s="20">
        <v>10</v>
      </c>
      <c r="F1739" s="47">
        <f t="shared" si="1549"/>
        <v>431</v>
      </c>
      <c r="O1739" s="148"/>
      <c r="P1739" s="148"/>
      <c r="Q1739" s="148"/>
    </row>
    <row r="1740" spans="1:17" s="55" customFormat="1" ht="11.45" customHeight="1">
      <c r="A1740" s="190"/>
      <c r="B1740" s="185"/>
      <c r="C1740" s="29">
        <f>C1739/F1739*100</f>
        <v>88.863109048723899</v>
      </c>
      <c r="D1740" s="29">
        <f>D1739/F1739*100</f>
        <v>8.8167053364269137</v>
      </c>
      <c r="E1740" s="30">
        <f>E1739/F1739*100</f>
        <v>2.3201856148491879</v>
      </c>
      <c r="F1740" s="45">
        <f t="shared" si="1549"/>
        <v>100.00000000000001</v>
      </c>
      <c r="O1740" s="148"/>
      <c r="P1740" s="148"/>
      <c r="Q1740" s="148"/>
    </row>
    <row r="1741" spans="1:17" s="55" customFormat="1" ht="11.45" customHeight="1">
      <c r="A1741" s="190"/>
      <c r="B1741" s="193" t="s">
        <v>24</v>
      </c>
      <c r="C1741" s="20">
        <v>4</v>
      </c>
      <c r="D1741" s="20">
        <v>0</v>
      </c>
      <c r="E1741" s="20">
        <v>0</v>
      </c>
      <c r="F1741" s="47">
        <f t="shared" si="1549"/>
        <v>4</v>
      </c>
      <c r="O1741" s="148"/>
      <c r="P1741" s="148"/>
      <c r="Q1741" s="148"/>
    </row>
    <row r="1742" spans="1:17" s="55" customFormat="1" ht="11.45" customHeight="1" thickBot="1">
      <c r="A1742" s="191"/>
      <c r="B1742" s="194"/>
      <c r="C1742" s="33">
        <f>C1741/F1741*100</f>
        <v>100</v>
      </c>
      <c r="D1742" s="33">
        <f>D1741/F1741*100</f>
        <v>0</v>
      </c>
      <c r="E1742" s="34">
        <f>E1741/F1741*100</f>
        <v>0</v>
      </c>
      <c r="F1742" s="51">
        <f t="shared" si="1549"/>
        <v>100</v>
      </c>
      <c r="O1742" s="148"/>
      <c r="P1742" s="148"/>
      <c r="Q1742" s="148"/>
    </row>
    <row r="1743" spans="1:17" s="55" customFormat="1" ht="11.45" customHeight="1" thickBot="1">
      <c r="A1743" s="211" t="s">
        <v>53</v>
      </c>
      <c r="B1743" s="192" t="s">
        <v>23</v>
      </c>
      <c r="C1743" s="20">
        <v>164</v>
      </c>
      <c r="D1743" s="20">
        <v>14</v>
      </c>
      <c r="E1743" s="20">
        <v>8</v>
      </c>
      <c r="F1743" s="44">
        <f>SUM(C1743:E1743)</f>
        <v>186</v>
      </c>
      <c r="O1743" s="148"/>
      <c r="P1743" s="148"/>
      <c r="Q1743" s="148"/>
    </row>
    <row r="1744" spans="1:17" s="55" customFormat="1" ht="11.45" customHeight="1" thickTop="1" thickBot="1">
      <c r="A1744" s="212"/>
      <c r="B1744" s="185"/>
      <c r="C1744" s="29">
        <f>C1743/F1743*100</f>
        <v>88.172043010752688</v>
      </c>
      <c r="D1744" s="29">
        <f>D1743/F1743*100</f>
        <v>7.5268817204301079</v>
      </c>
      <c r="E1744" s="30">
        <f>E1743/F1743*100</f>
        <v>4.3010752688172049</v>
      </c>
      <c r="F1744" s="45">
        <f t="shared" si="1549"/>
        <v>100</v>
      </c>
      <c r="O1744" s="148"/>
      <c r="P1744" s="148"/>
      <c r="Q1744" s="148"/>
    </row>
    <row r="1745" spans="1:17" s="55" customFormat="1" ht="11.45" customHeight="1" thickTop="1" thickBot="1">
      <c r="A1745" s="212"/>
      <c r="B1745" s="193" t="s">
        <v>3</v>
      </c>
      <c r="C1745" s="20">
        <v>98</v>
      </c>
      <c r="D1745" s="20">
        <v>10</v>
      </c>
      <c r="E1745" s="20">
        <v>4</v>
      </c>
      <c r="F1745" s="47">
        <f t="shared" si="1549"/>
        <v>112</v>
      </c>
      <c r="O1745" s="148"/>
      <c r="P1745" s="148"/>
      <c r="Q1745" s="148"/>
    </row>
    <row r="1746" spans="1:17" s="55" customFormat="1" ht="11.45" customHeight="1" thickTop="1" thickBot="1">
      <c r="A1746" s="212"/>
      <c r="B1746" s="193"/>
      <c r="C1746" s="25">
        <f>C1745/F1745*100</f>
        <v>87.5</v>
      </c>
      <c r="D1746" s="25">
        <f>D1745/F1745*100</f>
        <v>8.9285714285714288</v>
      </c>
      <c r="E1746" s="26">
        <f>E1745/F1745*100</f>
        <v>3.5714285714285712</v>
      </c>
      <c r="F1746" s="45">
        <f t="shared" si="1549"/>
        <v>100</v>
      </c>
      <c r="O1746" s="148"/>
      <c r="P1746" s="148"/>
      <c r="Q1746" s="148"/>
    </row>
    <row r="1747" spans="1:17" s="55" customFormat="1" ht="11.45" customHeight="1" thickTop="1" thickBot="1">
      <c r="A1747" s="212"/>
      <c r="B1747" s="184" t="s">
        <v>13</v>
      </c>
      <c r="C1747" s="20">
        <v>531</v>
      </c>
      <c r="D1747" s="20">
        <v>81</v>
      </c>
      <c r="E1747" s="20">
        <v>26</v>
      </c>
      <c r="F1747" s="47">
        <f t="shared" si="1549"/>
        <v>638</v>
      </c>
      <c r="O1747" s="148"/>
      <c r="P1747" s="148"/>
      <c r="Q1747" s="148"/>
    </row>
    <row r="1748" spans="1:17" s="55" customFormat="1" ht="11.45" customHeight="1" thickTop="1" thickBot="1">
      <c r="A1748" s="212"/>
      <c r="B1748" s="185"/>
      <c r="C1748" s="29">
        <f>C1747/F1747*100</f>
        <v>83.228840125391841</v>
      </c>
      <c r="D1748" s="29">
        <f>D1747/F1747*100</f>
        <v>12.695924764890282</v>
      </c>
      <c r="E1748" s="30">
        <f>E1747/F1747*100</f>
        <v>4.0752351097178678</v>
      </c>
      <c r="F1748" s="45">
        <f t="shared" si="1549"/>
        <v>99.999999999999986</v>
      </c>
      <c r="O1748" s="148"/>
      <c r="P1748" s="148"/>
      <c r="Q1748" s="148"/>
    </row>
    <row r="1749" spans="1:17" s="55" customFormat="1" ht="11.45" customHeight="1" thickTop="1" thickBot="1">
      <c r="A1749" s="212"/>
      <c r="B1749" s="193" t="s">
        <v>14</v>
      </c>
      <c r="C1749" s="20">
        <v>116</v>
      </c>
      <c r="D1749" s="20">
        <v>17</v>
      </c>
      <c r="E1749" s="20">
        <v>4</v>
      </c>
      <c r="F1749" s="47">
        <f t="shared" si="1549"/>
        <v>137</v>
      </c>
      <c r="O1749" s="148"/>
      <c r="P1749" s="148"/>
      <c r="Q1749" s="148"/>
    </row>
    <row r="1750" spans="1:17" s="55" customFormat="1" ht="11.45" customHeight="1" thickTop="1" thickBot="1">
      <c r="A1750" s="212"/>
      <c r="B1750" s="193"/>
      <c r="C1750" s="25">
        <f>C1749/F1749*100</f>
        <v>84.671532846715323</v>
      </c>
      <c r="D1750" s="25">
        <f>D1749/F1749*100</f>
        <v>12.408759124087592</v>
      </c>
      <c r="E1750" s="26">
        <f>E1749/F1749*100</f>
        <v>2.9197080291970803</v>
      </c>
      <c r="F1750" s="45">
        <f t="shared" si="1549"/>
        <v>100</v>
      </c>
      <c r="O1750" s="148"/>
      <c r="P1750" s="148"/>
      <c r="Q1750" s="148"/>
    </row>
    <row r="1751" spans="1:17" s="55" customFormat="1" ht="11.45" customHeight="1" thickTop="1" thickBot="1">
      <c r="A1751" s="212"/>
      <c r="B1751" s="184" t="s">
        <v>25</v>
      </c>
      <c r="C1751" s="20">
        <v>40</v>
      </c>
      <c r="D1751" s="20">
        <v>6</v>
      </c>
      <c r="E1751" s="20">
        <v>1</v>
      </c>
      <c r="F1751" s="47">
        <f t="shared" si="1549"/>
        <v>47</v>
      </c>
      <c r="O1751" s="148"/>
      <c r="P1751" s="148"/>
      <c r="Q1751" s="148"/>
    </row>
    <row r="1752" spans="1:17" s="55" customFormat="1" ht="11.45" customHeight="1" thickTop="1" thickBot="1">
      <c r="A1752" s="212"/>
      <c r="B1752" s="185"/>
      <c r="C1752" s="29">
        <f>C1751/F1751*100</f>
        <v>85.106382978723403</v>
      </c>
      <c r="D1752" s="29">
        <f>D1751/F1751*100</f>
        <v>12.76595744680851</v>
      </c>
      <c r="E1752" s="30">
        <f>E1751/F1751*100</f>
        <v>2.1276595744680851</v>
      </c>
      <c r="F1752" s="45">
        <f t="shared" si="1549"/>
        <v>100</v>
      </c>
      <c r="O1752" s="148"/>
      <c r="P1752" s="148"/>
      <c r="Q1752" s="148"/>
    </row>
    <row r="1753" spans="1:17" s="1" customFormat="1" ht="11.45" customHeight="1" thickTop="1" thickBot="1">
      <c r="A1753" s="212"/>
      <c r="B1753" s="193" t="s">
        <v>26</v>
      </c>
      <c r="C1753" s="20">
        <v>298</v>
      </c>
      <c r="D1753" s="20">
        <v>41</v>
      </c>
      <c r="E1753" s="20">
        <v>14</v>
      </c>
      <c r="F1753" s="47">
        <f t="shared" si="1549"/>
        <v>353</v>
      </c>
      <c r="O1753" s="148"/>
      <c r="P1753" s="148"/>
      <c r="Q1753" s="148"/>
    </row>
    <row r="1754" spans="1:17" s="1" customFormat="1" ht="11.45" customHeight="1" thickTop="1" thickBot="1">
      <c r="A1754" s="212"/>
      <c r="B1754" s="193"/>
      <c r="C1754" s="25">
        <f>C1753/F1753*100</f>
        <v>84.419263456090647</v>
      </c>
      <c r="D1754" s="25">
        <f>D1753/F1753*100</f>
        <v>11.614730878186968</v>
      </c>
      <c r="E1754" s="26">
        <f>E1753/F1753*100</f>
        <v>3.9660056657223794</v>
      </c>
      <c r="F1754" s="45">
        <f t="shared" si="1549"/>
        <v>100</v>
      </c>
      <c r="O1754" s="148"/>
      <c r="P1754" s="148"/>
      <c r="Q1754" s="148"/>
    </row>
    <row r="1755" spans="1:17" s="1" customFormat="1" ht="11.45" customHeight="1" thickTop="1" thickBot="1">
      <c r="A1755" s="212"/>
      <c r="B1755" s="184" t="s">
        <v>0</v>
      </c>
      <c r="C1755" s="20">
        <v>41</v>
      </c>
      <c r="D1755" s="20">
        <v>8</v>
      </c>
      <c r="E1755" s="20">
        <v>3</v>
      </c>
      <c r="F1755" s="47">
        <f t="shared" si="1549"/>
        <v>52</v>
      </c>
      <c r="O1755" s="148"/>
      <c r="P1755" s="148"/>
      <c r="Q1755" s="148"/>
    </row>
    <row r="1756" spans="1:17" s="1" customFormat="1" ht="11.45" customHeight="1" thickTop="1" thickBot="1">
      <c r="A1756" s="212"/>
      <c r="B1756" s="185"/>
      <c r="C1756" s="29">
        <f>C1755/F1755*100</f>
        <v>78.84615384615384</v>
      </c>
      <c r="D1756" s="29">
        <f>D1755/F1755*100</f>
        <v>15.384615384615385</v>
      </c>
      <c r="E1756" s="30">
        <f>E1755/F1755*100</f>
        <v>5.7692307692307692</v>
      </c>
      <c r="F1756" s="45">
        <f t="shared" si="1549"/>
        <v>100</v>
      </c>
      <c r="O1756" s="148"/>
      <c r="P1756" s="148"/>
      <c r="Q1756" s="148"/>
    </row>
    <row r="1757" spans="1:17" s="1" customFormat="1" ht="11.45" customHeight="1" thickTop="1" thickBot="1">
      <c r="A1757" s="212"/>
      <c r="B1757" s="193" t="s">
        <v>24</v>
      </c>
      <c r="C1757" s="20">
        <v>13</v>
      </c>
      <c r="D1757" s="20">
        <v>1</v>
      </c>
      <c r="E1757" s="20">
        <v>1</v>
      </c>
      <c r="F1757" s="47">
        <f t="shared" si="1549"/>
        <v>15</v>
      </c>
      <c r="O1757" s="148"/>
      <c r="P1757" s="148"/>
      <c r="Q1757" s="148"/>
    </row>
    <row r="1758" spans="1:17" s="1" customFormat="1" ht="11.45" customHeight="1" thickTop="1" thickBot="1">
      <c r="A1758" s="213"/>
      <c r="B1758" s="194"/>
      <c r="C1758" s="33">
        <f>C1757/F1757*100</f>
        <v>86.666666666666671</v>
      </c>
      <c r="D1758" s="33">
        <f>D1757/F1757*100</f>
        <v>6.666666666666667</v>
      </c>
      <c r="E1758" s="34">
        <f>E1757/F1757*100</f>
        <v>6.666666666666667</v>
      </c>
      <c r="F1758" s="51">
        <f t="shared" si="1549"/>
        <v>100.00000000000001</v>
      </c>
      <c r="O1758" s="148"/>
      <c r="P1758" s="148"/>
      <c r="Q1758" s="148"/>
    </row>
    <row r="1759" spans="1:17" s="1" customFormat="1" ht="11.45" customHeight="1">
      <c r="A1759" s="189" t="s">
        <v>21</v>
      </c>
      <c r="B1759" s="192" t="s">
        <v>27</v>
      </c>
      <c r="C1759" s="20">
        <v>137</v>
      </c>
      <c r="D1759" s="20">
        <v>29</v>
      </c>
      <c r="E1759" s="20">
        <v>9</v>
      </c>
      <c r="F1759" s="44">
        <f t="shared" si="1549"/>
        <v>175</v>
      </c>
      <c r="O1759" s="148"/>
      <c r="P1759" s="148"/>
      <c r="Q1759" s="148"/>
    </row>
    <row r="1760" spans="1:17" s="1" customFormat="1" ht="11.45" customHeight="1">
      <c r="A1760" s="190"/>
      <c r="B1760" s="185"/>
      <c r="C1760" s="29">
        <f>C1759/F1759*100</f>
        <v>78.285714285714278</v>
      </c>
      <c r="D1760" s="29">
        <f>D1759/F1759*100</f>
        <v>16.571428571428569</v>
      </c>
      <c r="E1760" s="30">
        <f>E1759/F1759*100</f>
        <v>5.1428571428571423</v>
      </c>
      <c r="F1760" s="45">
        <f t="shared" si="1549"/>
        <v>99.999999999999986</v>
      </c>
      <c r="I1760" s="55"/>
      <c r="J1760" s="55"/>
      <c r="K1760" s="55"/>
      <c r="L1760" s="55"/>
      <c r="M1760" s="55"/>
      <c r="O1760" s="6"/>
      <c r="P1760" s="6"/>
      <c r="Q1760" s="6"/>
    </row>
    <row r="1761" spans="1:18" s="1" customFormat="1" ht="11.45" customHeight="1">
      <c r="A1761" s="190"/>
      <c r="B1761" s="193" t="s">
        <v>28</v>
      </c>
      <c r="C1761" s="20">
        <v>184</v>
      </c>
      <c r="D1761" s="20">
        <v>42</v>
      </c>
      <c r="E1761" s="20">
        <v>10</v>
      </c>
      <c r="F1761" s="47">
        <f t="shared" si="1549"/>
        <v>236</v>
      </c>
      <c r="I1761" s="55"/>
      <c r="J1761" s="55"/>
      <c r="K1761" s="55"/>
      <c r="L1761" s="55"/>
      <c r="M1761" s="55"/>
      <c r="O1761" s="147"/>
      <c r="P1761" s="147"/>
      <c r="Q1761" s="147"/>
    </row>
    <row r="1762" spans="1:18" s="1" customFormat="1" ht="11.45" customHeight="1">
      <c r="A1762" s="190"/>
      <c r="B1762" s="193"/>
      <c r="C1762" s="25">
        <f>C1761/F1761*100</f>
        <v>77.966101694915253</v>
      </c>
      <c r="D1762" s="25">
        <f>D1761/F1761*100</f>
        <v>17.796610169491526</v>
      </c>
      <c r="E1762" s="26">
        <f>E1761/F1761*100</f>
        <v>4.2372881355932197</v>
      </c>
      <c r="F1762" s="45">
        <f t="shared" si="1549"/>
        <v>100</v>
      </c>
      <c r="I1762" s="55"/>
      <c r="J1762" s="55"/>
      <c r="K1762" s="55"/>
      <c r="L1762" s="55"/>
      <c r="M1762" s="55"/>
      <c r="O1762" s="147"/>
      <c r="P1762" s="147"/>
      <c r="Q1762" s="147"/>
    </row>
    <row r="1763" spans="1:18" s="1" customFormat="1" ht="11.45" customHeight="1">
      <c r="A1763" s="190"/>
      <c r="B1763" s="184" t="s">
        <v>29</v>
      </c>
      <c r="C1763" s="20">
        <v>563</v>
      </c>
      <c r="D1763" s="20">
        <v>77</v>
      </c>
      <c r="E1763" s="20">
        <v>31</v>
      </c>
      <c r="F1763" s="47">
        <f t="shared" si="1549"/>
        <v>671</v>
      </c>
      <c r="I1763" s="55"/>
      <c r="J1763" s="55"/>
      <c r="K1763" s="55"/>
      <c r="L1763" s="55"/>
      <c r="M1763" s="55"/>
      <c r="O1763" s="147"/>
      <c r="P1763" s="147"/>
      <c r="Q1763" s="147"/>
    </row>
    <row r="1764" spans="1:18" s="1" customFormat="1" ht="11.45" customHeight="1">
      <c r="A1764" s="190"/>
      <c r="B1764" s="185"/>
      <c r="C1764" s="29">
        <f>C1763/F1763*100</f>
        <v>83.904619970193735</v>
      </c>
      <c r="D1764" s="29">
        <f>D1763/F1763*100</f>
        <v>11.475409836065573</v>
      </c>
      <c r="E1764" s="30">
        <f>E1763/F1763*100</f>
        <v>4.6199701937406861</v>
      </c>
      <c r="F1764" s="45">
        <f t="shared" si="1549"/>
        <v>99.999999999999986</v>
      </c>
      <c r="I1764" s="55"/>
      <c r="J1764" s="55"/>
      <c r="K1764" s="55"/>
      <c r="L1764" s="55"/>
      <c r="M1764" s="55"/>
      <c r="O1764" s="147"/>
      <c r="P1764" s="147"/>
      <c r="Q1764" s="147"/>
    </row>
    <row r="1765" spans="1:18" s="1" customFormat="1" ht="11.45" customHeight="1">
      <c r="A1765" s="190"/>
      <c r="B1765" s="193" t="s">
        <v>30</v>
      </c>
      <c r="C1765" s="20">
        <v>328</v>
      </c>
      <c r="D1765" s="20">
        <v>16</v>
      </c>
      <c r="E1765" s="20">
        <v>6</v>
      </c>
      <c r="F1765" s="47">
        <f t="shared" si="1549"/>
        <v>350</v>
      </c>
      <c r="I1765" s="55"/>
      <c r="J1765" s="55"/>
      <c r="K1765" s="55"/>
      <c r="L1765" s="55"/>
      <c r="M1765" s="55"/>
      <c r="O1765" s="147"/>
      <c r="P1765" s="147"/>
      <c r="Q1765" s="147"/>
    </row>
    <row r="1766" spans="1:18" s="1" customFormat="1" ht="11.45" customHeight="1">
      <c r="A1766" s="190"/>
      <c r="B1766" s="193"/>
      <c r="C1766" s="25">
        <f>C1765/F1765*100</f>
        <v>93.714285714285722</v>
      </c>
      <c r="D1766" s="25">
        <f>D1765/F1765*100</f>
        <v>4.5714285714285712</v>
      </c>
      <c r="E1766" s="26">
        <f>E1765/F1765*100</f>
        <v>1.7142857142857144</v>
      </c>
      <c r="F1766" s="45">
        <f t="shared" si="1549"/>
        <v>100</v>
      </c>
      <c r="O1766" s="147"/>
      <c r="P1766" s="147"/>
      <c r="Q1766" s="147"/>
    </row>
    <row r="1767" spans="1:18" s="1" customFormat="1" ht="11.45" customHeight="1">
      <c r="A1767" s="190"/>
      <c r="B1767" s="184" t="s">
        <v>42</v>
      </c>
      <c r="C1767" s="20">
        <v>70</v>
      </c>
      <c r="D1767" s="20">
        <v>13</v>
      </c>
      <c r="E1767" s="20">
        <v>5</v>
      </c>
      <c r="F1767" s="47">
        <f t="shared" si="1549"/>
        <v>88</v>
      </c>
      <c r="O1767" s="147"/>
      <c r="P1767" s="147"/>
      <c r="Q1767" s="147"/>
    </row>
    <row r="1768" spans="1:18" s="1" customFormat="1" ht="11.45" customHeight="1">
      <c r="A1768" s="190"/>
      <c r="B1768" s="185"/>
      <c r="C1768" s="29">
        <f>C1767/F1767*100</f>
        <v>79.545454545454547</v>
      </c>
      <c r="D1768" s="29">
        <f>D1767/F1767*100</f>
        <v>14.772727272727273</v>
      </c>
      <c r="E1768" s="30">
        <f>E1767/F1767*100</f>
        <v>5.6818181818181817</v>
      </c>
      <c r="F1768" s="45">
        <f t="shared" si="1549"/>
        <v>100</v>
      </c>
      <c r="O1768" s="147"/>
      <c r="P1768" s="147"/>
      <c r="Q1768" s="147"/>
    </row>
    <row r="1769" spans="1:18" s="1" customFormat="1" ht="11.45" customHeight="1">
      <c r="A1769" s="190"/>
      <c r="B1769" s="193" t="s">
        <v>24</v>
      </c>
      <c r="C1769" s="20">
        <v>19</v>
      </c>
      <c r="D1769" s="20">
        <v>1</v>
      </c>
      <c r="E1769" s="20">
        <v>0</v>
      </c>
      <c r="F1769" s="47">
        <f t="shared" si="1549"/>
        <v>20</v>
      </c>
      <c r="O1769" s="147"/>
      <c r="P1769" s="147"/>
      <c r="Q1769" s="147"/>
    </row>
    <row r="1770" spans="1:18" s="1" customFormat="1" ht="11.45" customHeight="1" thickBot="1">
      <c r="A1770" s="191"/>
      <c r="B1770" s="194"/>
      <c r="C1770" s="33">
        <f>C1769/F1769*100</f>
        <v>95</v>
      </c>
      <c r="D1770" s="33">
        <f>D1769/F1769*100</f>
        <v>5</v>
      </c>
      <c r="E1770" s="34">
        <f>E1769/F1769*100</f>
        <v>0</v>
      </c>
      <c r="F1770" s="51">
        <f t="shared" si="1549"/>
        <v>100</v>
      </c>
      <c r="O1770" s="147"/>
      <c r="P1770" s="147"/>
      <c r="Q1770" s="147"/>
    </row>
    <row r="1771" spans="1:18" s="1" customFormat="1" ht="4.5" customHeight="1">
      <c r="A1771" s="40"/>
      <c r="B1771" s="41"/>
      <c r="C1771" s="97"/>
      <c r="D1771" s="97"/>
      <c r="E1771" s="97"/>
      <c r="F1771" s="42"/>
      <c r="O1771" s="147"/>
      <c r="P1771" s="147"/>
      <c r="Q1771" s="147"/>
    </row>
    <row r="1772" spans="1:18" s="1" customFormat="1" ht="11.25">
      <c r="A1772" s="40"/>
      <c r="B1772" s="175" t="s">
        <v>268</v>
      </c>
      <c r="C1772" s="175"/>
      <c r="D1772" s="175"/>
      <c r="E1772" s="175"/>
      <c r="F1772" s="175"/>
      <c r="G1772" s="175"/>
      <c r="H1772" s="175"/>
      <c r="I1772" s="175"/>
      <c r="J1772" s="175"/>
      <c r="K1772" s="175"/>
      <c r="L1772" s="175"/>
      <c r="O1772" s="147"/>
      <c r="P1772" s="147"/>
      <c r="Q1772" s="147"/>
    </row>
    <row r="1773" spans="1:18" s="1" customFormat="1" ht="11.45" customHeight="1">
      <c r="A1773" s="40"/>
      <c r="B1773" s="168"/>
      <c r="C1773" s="168"/>
      <c r="D1773" s="168"/>
      <c r="E1773" s="168"/>
      <c r="F1773" s="168"/>
      <c r="G1773" s="168"/>
      <c r="H1773" s="168"/>
      <c r="I1773" s="168"/>
      <c r="J1773" s="168"/>
      <c r="K1773" s="168"/>
      <c r="L1773" s="168"/>
      <c r="O1773" s="147"/>
      <c r="P1773" s="147"/>
      <c r="Q1773" s="147"/>
    </row>
    <row r="1774" spans="1:18" s="3" customFormat="1" ht="30" customHeight="1" thickBot="1">
      <c r="A1774" s="177" t="s">
        <v>283</v>
      </c>
      <c r="B1774" s="177"/>
      <c r="C1774" s="177"/>
      <c r="D1774" s="177"/>
      <c r="E1774" s="177"/>
      <c r="F1774" s="177"/>
      <c r="G1774" s="177"/>
      <c r="H1774" s="177"/>
      <c r="I1774" s="177"/>
      <c r="J1774" s="196"/>
      <c r="K1774" s="196"/>
      <c r="L1774" s="196"/>
      <c r="M1774" s="1"/>
      <c r="N1774" s="1"/>
      <c r="O1774" s="147"/>
      <c r="P1774" s="147"/>
      <c r="Q1774" s="147"/>
      <c r="R1774" s="1"/>
    </row>
    <row r="1775" spans="1:18" s="1" customFormat="1" ht="10.15" customHeight="1">
      <c r="A1775" s="203"/>
      <c r="B1775" s="204"/>
      <c r="C1775" s="99">
        <v>1</v>
      </c>
      <c r="D1775" s="99">
        <v>2</v>
      </c>
      <c r="E1775" s="99">
        <v>3</v>
      </c>
      <c r="F1775" s="99">
        <v>4</v>
      </c>
      <c r="G1775" s="99">
        <v>5</v>
      </c>
      <c r="H1775" s="99">
        <v>6</v>
      </c>
      <c r="I1775" s="238" t="s">
        <v>149</v>
      </c>
      <c r="J1775" s="43"/>
      <c r="K1775" s="43"/>
      <c r="L1775" s="43"/>
      <c r="N1775" s="147"/>
      <c r="O1775" s="147"/>
      <c r="P1775" s="147"/>
    </row>
    <row r="1776" spans="1:18" s="6" customFormat="1" ht="60" customHeight="1" thickBot="1">
      <c r="A1776" s="209" t="s">
        <v>33</v>
      </c>
      <c r="B1776" s="210"/>
      <c r="C1776" s="122" t="s">
        <v>198</v>
      </c>
      <c r="D1776" s="119" t="s">
        <v>199</v>
      </c>
      <c r="E1776" s="122" t="s">
        <v>200</v>
      </c>
      <c r="F1776" s="122" t="s">
        <v>201</v>
      </c>
      <c r="G1776" s="139" t="s">
        <v>202</v>
      </c>
      <c r="H1776" s="139" t="s">
        <v>0</v>
      </c>
      <c r="I1776" s="239"/>
      <c r="N1776" s="147"/>
      <c r="O1776" s="147"/>
      <c r="P1776" s="147"/>
    </row>
    <row r="1777" spans="1:16" s="55" customFormat="1" ht="11.25" customHeight="1">
      <c r="A1777" s="219" t="s">
        <v>22</v>
      </c>
      <c r="B1777" s="220"/>
      <c r="C1777" s="111">
        <v>60</v>
      </c>
      <c r="D1777" s="111">
        <v>26</v>
      </c>
      <c r="E1777" s="111">
        <v>26</v>
      </c>
      <c r="F1777" s="111">
        <v>30</v>
      </c>
      <c r="G1777" s="111">
        <v>196</v>
      </c>
      <c r="H1777" s="111">
        <v>120</v>
      </c>
      <c r="I1777" s="118">
        <f t="shared" ref="I1777:I1808" si="1550">SUM(C1777:H1777)</f>
        <v>458</v>
      </c>
      <c r="N1777" s="147"/>
      <c r="O1777" s="147"/>
      <c r="P1777" s="147"/>
    </row>
    <row r="1778" spans="1:16" s="55" customFormat="1" ht="11.25" customHeight="1" thickBot="1">
      <c r="A1778" s="201"/>
      <c r="B1778" s="202"/>
      <c r="C1778" s="56">
        <f>C1777/I1777*100</f>
        <v>13.100436681222707</v>
      </c>
      <c r="D1778" s="56">
        <f>D1777/I1777*100</f>
        <v>5.6768558951965069</v>
      </c>
      <c r="E1778" s="56">
        <f>E1777/I1777*100</f>
        <v>5.6768558951965069</v>
      </c>
      <c r="F1778" s="56">
        <f>F1777/I1777*100</f>
        <v>6.5502183406113534</v>
      </c>
      <c r="G1778" s="56">
        <f>G1777/I1777*100</f>
        <v>42.79475982532751</v>
      </c>
      <c r="H1778" s="56">
        <f>H1777/I1777*100</f>
        <v>26.200873362445414</v>
      </c>
      <c r="I1778" s="51">
        <f t="shared" si="1550"/>
        <v>100</v>
      </c>
      <c r="N1778" s="147"/>
      <c r="O1778" s="147"/>
      <c r="P1778" s="147"/>
    </row>
    <row r="1779" spans="1:16" s="55" customFormat="1" ht="11.45" customHeight="1">
      <c r="A1779" s="189" t="s">
        <v>48</v>
      </c>
      <c r="B1779" s="192" t="s">
        <v>19</v>
      </c>
      <c r="C1779" s="20">
        <v>35</v>
      </c>
      <c r="D1779" s="20">
        <v>22</v>
      </c>
      <c r="E1779" s="20">
        <v>24</v>
      </c>
      <c r="F1779" s="20">
        <v>27</v>
      </c>
      <c r="G1779" s="20">
        <v>167</v>
      </c>
      <c r="H1779" s="20">
        <v>98</v>
      </c>
      <c r="I1779" s="44">
        <f t="shared" si="1550"/>
        <v>373</v>
      </c>
      <c r="N1779" s="147"/>
      <c r="O1779" s="147"/>
      <c r="P1779" s="147"/>
    </row>
    <row r="1780" spans="1:16" s="55" customFormat="1" ht="11.45" customHeight="1">
      <c r="A1780" s="190"/>
      <c r="B1780" s="185"/>
      <c r="C1780" s="46">
        <f>C1779/I1779*100</f>
        <v>9.3833780160857909</v>
      </c>
      <c r="D1780" s="25">
        <f>D1779/I1779*100</f>
        <v>5.8981233243967823</v>
      </c>
      <c r="E1780" s="25">
        <f>E1779/I1779*100</f>
        <v>6.4343163538873993</v>
      </c>
      <c r="F1780" s="25">
        <f>F1779/I1779*100</f>
        <v>7.2386058981233248</v>
      </c>
      <c r="G1780" s="25">
        <f>G1779/I1779*100</f>
        <v>44.772117962466488</v>
      </c>
      <c r="H1780" s="25">
        <f>H1779/I1779*100</f>
        <v>26.273458445040216</v>
      </c>
      <c r="I1780" s="45">
        <f t="shared" si="1550"/>
        <v>100.00000000000001</v>
      </c>
      <c r="N1780" s="147"/>
      <c r="O1780" s="147"/>
      <c r="P1780" s="147"/>
    </row>
    <row r="1781" spans="1:16" s="55" customFormat="1" ht="11.45" customHeight="1">
      <c r="A1781" s="190"/>
      <c r="B1781" s="193" t="s">
        <v>20</v>
      </c>
      <c r="C1781" s="20">
        <v>18</v>
      </c>
      <c r="D1781" s="20">
        <v>1</v>
      </c>
      <c r="E1781" s="20">
        <v>2</v>
      </c>
      <c r="F1781" s="20">
        <v>2</v>
      </c>
      <c r="G1781" s="20">
        <v>18</v>
      </c>
      <c r="H1781" s="20">
        <v>14</v>
      </c>
      <c r="I1781" s="47">
        <f t="shared" si="1550"/>
        <v>55</v>
      </c>
      <c r="N1781" s="147"/>
      <c r="O1781" s="147"/>
      <c r="P1781" s="147"/>
    </row>
    <row r="1782" spans="1:16" s="55" customFormat="1" ht="11.45" customHeight="1">
      <c r="A1782" s="190"/>
      <c r="B1782" s="193"/>
      <c r="C1782" s="29">
        <f>C1781/I1781*100</f>
        <v>32.727272727272727</v>
      </c>
      <c r="D1782" s="29">
        <f>D1781/I1781*100</f>
        <v>1.8181818181818181</v>
      </c>
      <c r="E1782" s="29">
        <f>E1781/I1781*100</f>
        <v>3.6363636363636362</v>
      </c>
      <c r="F1782" s="29">
        <f>F1781/I1781*100</f>
        <v>3.6363636363636362</v>
      </c>
      <c r="G1782" s="29">
        <f>G1781/I1781*100</f>
        <v>32.727272727272727</v>
      </c>
      <c r="H1782" s="29">
        <f>H1781/I1781*100</f>
        <v>25.454545454545453</v>
      </c>
      <c r="I1782" s="45">
        <f t="shared" si="1550"/>
        <v>99.999999999999986</v>
      </c>
      <c r="N1782" s="147"/>
      <c r="O1782" s="147"/>
      <c r="P1782" s="147"/>
    </row>
    <row r="1783" spans="1:16" s="55" customFormat="1" ht="11.45" customHeight="1">
      <c r="A1783" s="190"/>
      <c r="B1783" s="184" t="s">
        <v>49</v>
      </c>
      <c r="C1783" s="20">
        <v>7</v>
      </c>
      <c r="D1783" s="20">
        <v>2</v>
      </c>
      <c r="E1783" s="20">
        <v>0</v>
      </c>
      <c r="F1783" s="20">
        <v>1</v>
      </c>
      <c r="G1783" s="20">
        <v>7</v>
      </c>
      <c r="H1783" s="20">
        <v>6</v>
      </c>
      <c r="I1783" s="47">
        <f t="shared" si="1550"/>
        <v>23</v>
      </c>
      <c r="M1783" s="147"/>
      <c r="N1783" s="147"/>
      <c r="O1783" s="147"/>
    </row>
    <row r="1784" spans="1:16" s="55" customFormat="1" ht="11.45" customHeight="1">
      <c r="A1784" s="190"/>
      <c r="B1784" s="185"/>
      <c r="C1784" s="25">
        <f>C1783/I1783*100</f>
        <v>30.434782608695656</v>
      </c>
      <c r="D1784" s="25">
        <f>D1783/I1783*100</f>
        <v>8.695652173913043</v>
      </c>
      <c r="E1784" s="25">
        <f>E1783/I1783*100</f>
        <v>0</v>
      </c>
      <c r="F1784" s="25">
        <f>F1783/I1783*100</f>
        <v>4.3478260869565215</v>
      </c>
      <c r="G1784" s="25">
        <f>G1783/I1783*100</f>
        <v>30.434782608695656</v>
      </c>
      <c r="H1784" s="25">
        <f>H1783/I1783*100</f>
        <v>26.086956521739129</v>
      </c>
      <c r="I1784" s="45">
        <f t="shared" si="1550"/>
        <v>100</v>
      </c>
      <c r="M1784" s="147"/>
      <c r="N1784" s="147"/>
      <c r="O1784" s="147"/>
    </row>
    <row r="1785" spans="1:16" s="55" customFormat="1" ht="11.45" customHeight="1">
      <c r="A1785" s="190"/>
      <c r="B1785" s="193" t="s">
        <v>50</v>
      </c>
      <c r="C1785" s="20">
        <v>0</v>
      </c>
      <c r="D1785" s="20">
        <v>1</v>
      </c>
      <c r="E1785" s="20">
        <v>0</v>
      </c>
      <c r="F1785" s="20">
        <v>0</v>
      </c>
      <c r="G1785" s="20">
        <v>4</v>
      </c>
      <c r="H1785" s="20">
        <v>2</v>
      </c>
      <c r="I1785" s="47">
        <f t="shared" si="1550"/>
        <v>7</v>
      </c>
      <c r="M1785" s="147"/>
      <c r="N1785" s="147"/>
      <c r="O1785" s="147"/>
    </row>
    <row r="1786" spans="1:16" s="55" customFormat="1" ht="11.45" customHeight="1" thickBot="1">
      <c r="A1786" s="190"/>
      <c r="B1786" s="193"/>
      <c r="C1786" s="33">
        <f>C1785/I1785*100</f>
        <v>0</v>
      </c>
      <c r="D1786" s="33">
        <f>D1785/I1785*100</f>
        <v>14.285714285714285</v>
      </c>
      <c r="E1786" s="33">
        <f>E1785/I1785*100</f>
        <v>0</v>
      </c>
      <c r="F1786" s="33">
        <f>F1785/I1785*100</f>
        <v>0</v>
      </c>
      <c r="G1786" s="33">
        <f>G1785/I1785*100</f>
        <v>57.142857142857139</v>
      </c>
      <c r="H1786" s="33">
        <f>H1785/I1785*100</f>
        <v>28.571428571428569</v>
      </c>
      <c r="I1786" s="51">
        <f t="shared" si="1550"/>
        <v>99.999999999999986</v>
      </c>
      <c r="M1786" s="147"/>
      <c r="N1786" s="147"/>
      <c r="O1786" s="147"/>
    </row>
    <row r="1787" spans="1:16" s="55" customFormat="1" ht="11.45" customHeight="1">
      <c r="A1787" s="189" t="s">
        <v>51</v>
      </c>
      <c r="B1787" s="192" t="s">
        <v>1</v>
      </c>
      <c r="C1787" s="20">
        <v>24</v>
      </c>
      <c r="D1787" s="20">
        <v>9</v>
      </c>
      <c r="E1787" s="20">
        <v>13</v>
      </c>
      <c r="F1787" s="20">
        <v>15</v>
      </c>
      <c r="G1787" s="20">
        <v>103</v>
      </c>
      <c r="H1787" s="20">
        <v>38</v>
      </c>
      <c r="I1787" s="44">
        <f t="shared" si="1550"/>
        <v>202</v>
      </c>
    </row>
    <row r="1788" spans="1:16" s="55" customFormat="1" ht="11.45" customHeight="1">
      <c r="A1788" s="190"/>
      <c r="B1788" s="193"/>
      <c r="C1788" s="46">
        <f>C1787/I1787*100</f>
        <v>11.881188118811881</v>
      </c>
      <c r="D1788" s="25">
        <f>D1787/I1787*100</f>
        <v>4.455445544554455</v>
      </c>
      <c r="E1788" s="25">
        <f>E1787/I1787*100</f>
        <v>6.435643564356436</v>
      </c>
      <c r="F1788" s="25">
        <f>F1787/I1787*100</f>
        <v>7.4257425742574252</v>
      </c>
      <c r="G1788" s="25">
        <f>G1787/I1787*100</f>
        <v>50.990099009900987</v>
      </c>
      <c r="H1788" s="25">
        <f>H1787/I1787*100</f>
        <v>18.811881188118811</v>
      </c>
      <c r="I1788" s="45">
        <f t="shared" si="1550"/>
        <v>100</v>
      </c>
    </row>
    <row r="1789" spans="1:16" s="55" customFormat="1" ht="11.45" customHeight="1">
      <c r="A1789" s="190"/>
      <c r="B1789" s="184" t="s">
        <v>2</v>
      </c>
      <c r="C1789" s="20">
        <v>35</v>
      </c>
      <c r="D1789" s="20">
        <v>17</v>
      </c>
      <c r="E1789" s="20">
        <v>13</v>
      </c>
      <c r="F1789" s="20">
        <v>15</v>
      </c>
      <c r="G1789" s="20">
        <v>93</v>
      </c>
      <c r="H1789" s="20">
        <v>82</v>
      </c>
      <c r="I1789" s="47">
        <f t="shared" si="1550"/>
        <v>255</v>
      </c>
    </row>
    <row r="1790" spans="1:16" s="55" customFormat="1" ht="11.45" customHeight="1">
      <c r="A1790" s="190"/>
      <c r="B1790" s="185"/>
      <c r="C1790" s="29">
        <f>C1789/I1789*100</f>
        <v>13.725490196078432</v>
      </c>
      <c r="D1790" s="29">
        <f>D1789/I1789*100</f>
        <v>6.666666666666667</v>
      </c>
      <c r="E1790" s="29">
        <f>E1789/I1789*100</f>
        <v>5.0980392156862742</v>
      </c>
      <c r="F1790" s="29">
        <f>F1789/I1789*100</f>
        <v>5.8823529411764701</v>
      </c>
      <c r="G1790" s="29">
        <f>G1789/I1789*100</f>
        <v>36.470588235294116</v>
      </c>
      <c r="H1790" s="29">
        <f>H1789/I1789*100</f>
        <v>32.156862745098039</v>
      </c>
      <c r="I1790" s="45">
        <f t="shared" si="1550"/>
        <v>100</v>
      </c>
      <c r="M1790" s="147"/>
      <c r="N1790" s="147"/>
      <c r="O1790" s="147"/>
    </row>
    <row r="1791" spans="1:16" s="55" customFormat="1" ht="11.45" customHeight="1">
      <c r="A1791" s="190"/>
      <c r="B1791" s="193" t="s">
        <v>5</v>
      </c>
      <c r="C1791" s="20">
        <v>1</v>
      </c>
      <c r="D1791" s="20">
        <v>0</v>
      </c>
      <c r="E1791" s="20">
        <v>0</v>
      </c>
      <c r="F1791" s="20">
        <v>0</v>
      </c>
      <c r="G1791" s="20">
        <v>0</v>
      </c>
      <c r="H1791" s="20">
        <v>0</v>
      </c>
      <c r="I1791" s="47">
        <f t="shared" si="1550"/>
        <v>1</v>
      </c>
      <c r="M1791" s="147"/>
      <c r="N1791" s="147"/>
      <c r="O1791" s="147"/>
    </row>
    <row r="1792" spans="1:16" s="55" customFormat="1" ht="11.45" customHeight="1" thickBot="1">
      <c r="A1792" s="191"/>
      <c r="B1792" s="194"/>
      <c r="C1792" s="50">
        <f>C1791/I1791*100</f>
        <v>100</v>
      </c>
      <c r="D1792" s="50">
        <f>D1791/I1791*100</f>
        <v>0</v>
      </c>
      <c r="E1792" s="50">
        <f>E1791/I1791*100</f>
        <v>0</v>
      </c>
      <c r="F1792" s="50">
        <f>F1791/I1791*100</f>
        <v>0</v>
      </c>
      <c r="G1792" s="50">
        <f>G1791/I1791*100</f>
        <v>0</v>
      </c>
      <c r="H1792" s="50">
        <f>H1791/I1791*100</f>
        <v>0</v>
      </c>
      <c r="I1792" s="51">
        <f t="shared" si="1550"/>
        <v>100</v>
      </c>
      <c r="M1792" s="147"/>
      <c r="N1792" s="147"/>
      <c r="O1792" s="147"/>
    </row>
    <row r="1793" spans="1:15" s="55" customFormat="1" ht="11.45" customHeight="1">
      <c r="A1793" s="189" t="s">
        <v>52</v>
      </c>
      <c r="B1793" s="192" t="s">
        <v>6</v>
      </c>
      <c r="C1793" s="20">
        <v>3</v>
      </c>
      <c r="D1793" s="20">
        <v>0</v>
      </c>
      <c r="E1793" s="20">
        <v>0</v>
      </c>
      <c r="F1793" s="20">
        <v>0</v>
      </c>
      <c r="G1793" s="20">
        <v>16</v>
      </c>
      <c r="H1793" s="20">
        <v>2</v>
      </c>
      <c r="I1793" s="44">
        <f t="shared" si="1550"/>
        <v>21</v>
      </c>
    </row>
    <row r="1794" spans="1:15" s="55" customFormat="1" ht="11.45" customHeight="1">
      <c r="A1794" s="190"/>
      <c r="B1794" s="185"/>
      <c r="C1794" s="46">
        <f>C1793/I1793*100</f>
        <v>14.285714285714285</v>
      </c>
      <c r="D1794" s="25">
        <f>D1793/I1793*100</f>
        <v>0</v>
      </c>
      <c r="E1794" s="25">
        <f>E1793/I1793*100</f>
        <v>0</v>
      </c>
      <c r="F1794" s="25">
        <f>F1793/I1793*100</f>
        <v>0</v>
      </c>
      <c r="G1794" s="25">
        <f>G1793/I1793*100</f>
        <v>76.19047619047619</v>
      </c>
      <c r="H1794" s="25">
        <f>H1793/I1793*100</f>
        <v>9.5238095238095237</v>
      </c>
      <c r="I1794" s="45">
        <f t="shared" si="1550"/>
        <v>100</v>
      </c>
    </row>
    <row r="1795" spans="1:15" s="55" customFormat="1" ht="11.45" customHeight="1">
      <c r="A1795" s="190"/>
      <c r="B1795" s="193" t="s">
        <v>7</v>
      </c>
      <c r="C1795" s="20">
        <v>2</v>
      </c>
      <c r="D1795" s="20">
        <v>6</v>
      </c>
      <c r="E1795" s="20">
        <v>1</v>
      </c>
      <c r="F1795" s="20">
        <v>1</v>
      </c>
      <c r="G1795" s="20">
        <v>43</v>
      </c>
      <c r="H1795" s="20">
        <v>9</v>
      </c>
      <c r="I1795" s="47">
        <f t="shared" si="1550"/>
        <v>62</v>
      </c>
    </row>
    <row r="1796" spans="1:15" s="55" customFormat="1" ht="11.45" customHeight="1">
      <c r="A1796" s="190"/>
      <c r="B1796" s="193"/>
      <c r="C1796" s="29">
        <f>C1795/I1795*100</f>
        <v>3.225806451612903</v>
      </c>
      <c r="D1796" s="29">
        <f>D1795/I1795*100</f>
        <v>9.67741935483871</v>
      </c>
      <c r="E1796" s="29">
        <f>E1795/I1795*100</f>
        <v>1.6129032258064515</v>
      </c>
      <c r="F1796" s="29">
        <f>F1795/I1795*100</f>
        <v>1.6129032258064515</v>
      </c>
      <c r="G1796" s="29">
        <f>G1795/I1795*100</f>
        <v>69.354838709677423</v>
      </c>
      <c r="H1796" s="29">
        <f>H1795/I1795*100</f>
        <v>14.516129032258066</v>
      </c>
      <c r="I1796" s="45">
        <f t="shared" si="1550"/>
        <v>100</v>
      </c>
      <c r="M1796" s="147"/>
      <c r="N1796" s="147"/>
      <c r="O1796" s="147"/>
    </row>
    <row r="1797" spans="1:15" s="55" customFormat="1" ht="11.45" customHeight="1">
      <c r="A1797" s="190"/>
      <c r="B1797" s="184" t="s">
        <v>8</v>
      </c>
      <c r="C1797" s="20">
        <v>9</v>
      </c>
      <c r="D1797" s="20">
        <v>2</v>
      </c>
      <c r="E1797" s="20">
        <v>1</v>
      </c>
      <c r="F1797" s="20">
        <v>1</v>
      </c>
      <c r="G1797" s="20">
        <v>34</v>
      </c>
      <c r="H1797" s="20">
        <v>17</v>
      </c>
      <c r="I1797" s="47">
        <f t="shared" si="1550"/>
        <v>64</v>
      </c>
      <c r="M1797" s="147"/>
      <c r="N1797" s="147"/>
      <c r="O1797" s="147"/>
    </row>
    <row r="1798" spans="1:15" s="55" customFormat="1" ht="11.45" customHeight="1">
      <c r="A1798" s="190"/>
      <c r="B1798" s="185"/>
      <c r="C1798" s="29">
        <f>C1797/I1797*100</f>
        <v>14.0625</v>
      </c>
      <c r="D1798" s="29">
        <f>D1797/I1797*100</f>
        <v>3.125</v>
      </c>
      <c r="E1798" s="29">
        <f>E1797/I1797*100</f>
        <v>1.5625</v>
      </c>
      <c r="F1798" s="29">
        <f>F1797/I1797*100</f>
        <v>1.5625</v>
      </c>
      <c r="G1798" s="29">
        <f>G1797/I1797*100</f>
        <v>53.125</v>
      </c>
      <c r="H1798" s="29">
        <f>H1797/I1797*100</f>
        <v>26.5625</v>
      </c>
      <c r="I1798" s="45">
        <f t="shared" si="1550"/>
        <v>100</v>
      </c>
      <c r="M1798" s="147"/>
      <c r="N1798" s="147"/>
      <c r="O1798" s="147"/>
    </row>
    <row r="1799" spans="1:15" s="55" customFormat="1" ht="11.45" customHeight="1">
      <c r="A1799" s="190"/>
      <c r="B1799" s="193" t="s">
        <v>9</v>
      </c>
      <c r="C1799" s="20">
        <v>14</v>
      </c>
      <c r="D1799" s="20">
        <v>4</v>
      </c>
      <c r="E1799" s="20">
        <v>7</v>
      </c>
      <c r="F1799" s="20">
        <v>2</v>
      </c>
      <c r="G1799" s="20">
        <v>39</v>
      </c>
      <c r="H1799" s="20">
        <v>12</v>
      </c>
      <c r="I1799" s="47">
        <f t="shared" si="1550"/>
        <v>78</v>
      </c>
      <c r="M1799" s="147"/>
      <c r="N1799" s="147"/>
      <c r="O1799" s="147"/>
    </row>
    <row r="1800" spans="1:15" s="55" customFormat="1" ht="11.45" customHeight="1">
      <c r="A1800" s="190"/>
      <c r="B1800" s="193"/>
      <c r="C1800" s="29">
        <f>C1799/I1799*100</f>
        <v>17.948717948717949</v>
      </c>
      <c r="D1800" s="29">
        <f>D1799/I1799*100</f>
        <v>5.1282051282051277</v>
      </c>
      <c r="E1800" s="29">
        <f>E1799/I1799*100</f>
        <v>8.9743589743589745</v>
      </c>
      <c r="F1800" s="29">
        <f>F1799/I1799*100</f>
        <v>2.5641025641025639</v>
      </c>
      <c r="G1800" s="29">
        <f>G1799/I1799*100</f>
        <v>50</v>
      </c>
      <c r="H1800" s="29">
        <f>H1799/I1799*100</f>
        <v>15.384615384615385</v>
      </c>
      <c r="I1800" s="45">
        <f t="shared" si="1550"/>
        <v>100</v>
      </c>
      <c r="M1800" s="147"/>
      <c r="N1800" s="147"/>
      <c r="O1800" s="147"/>
    </row>
    <row r="1801" spans="1:15" s="55" customFormat="1" ht="11.45" customHeight="1">
      <c r="A1801" s="190"/>
      <c r="B1801" s="184" t="s">
        <v>10</v>
      </c>
      <c r="C1801" s="20">
        <v>11</v>
      </c>
      <c r="D1801" s="20">
        <v>8</v>
      </c>
      <c r="E1801" s="20">
        <v>3</v>
      </c>
      <c r="F1801" s="20">
        <v>5</v>
      </c>
      <c r="G1801" s="20">
        <v>30</v>
      </c>
      <c r="H1801" s="20">
        <v>23</v>
      </c>
      <c r="I1801" s="47">
        <f t="shared" si="1550"/>
        <v>80</v>
      </c>
      <c r="M1801" s="147"/>
      <c r="N1801" s="147"/>
      <c r="O1801" s="147"/>
    </row>
    <row r="1802" spans="1:15" s="55" customFormat="1" ht="11.45" customHeight="1">
      <c r="A1802" s="190"/>
      <c r="B1802" s="185"/>
      <c r="C1802" s="29">
        <f>C1801/I1801*100</f>
        <v>13.750000000000002</v>
      </c>
      <c r="D1802" s="29">
        <f>D1801/I1801*100</f>
        <v>10</v>
      </c>
      <c r="E1802" s="29">
        <f>E1801/I1801*100</f>
        <v>3.75</v>
      </c>
      <c r="F1802" s="29">
        <f>F1801/I1801*100</f>
        <v>6.25</v>
      </c>
      <c r="G1802" s="29">
        <f>G1801/I1801*100</f>
        <v>37.5</v>
      </c>
      <c r="H1802" s="29">
        <f>H1801/I1801*100</f>
        <v>28.749999999999996</v>
      </c>
      <c r="I1802" s="45">
        <f t="shared" si="1550"/>
        <v>100</v>
      </c>
      <c r="M1802" s="147"/>
      <c r="N1802" s="147"/>
      <c r="O1802" s="147"/>
    </row>
    <row r="1803" spans="1:15" s="55" customFormat="1" ht="11.45" customHeight="1">
      <c r="A1803" s="190"/>
      <c r="B1803" s="193" t="s">
        <v>11</v>
      </c>
      <c r="C1803" s="20">
        <v>5</v>
      </c>
      <c r="D1803" s="20">
        <v>4</v>
      </c>
      <c r="E1803" s="20">
        <v>4</v>
      </c>
      <c r="F1803" s="20">
        <v>9</v>
      </c>
      <c r="G1803" s="20">
        <v>21</v>
      </c>
      <c r="H1803" s="20">
        <v>21</v>
      </c>
      <c r="I1803" s="47">
        <f t="shared" si="1550"/>
        <v>64</v>
      </c>
      <c r="M1803" s="147"/>
      <c r="N1803" s="147"/>
      <c r="O1803" s="147"/>
    </row>
    <row r="1804" spans="1:15" s="55" customFormat="1" ht="11.45" customHeight="1">
      <c r="A1804" s="190"/>
      <c r="B1804" s="193"/>
      <c r="C1804" s="29">
        <f>C1803/I1803*100</f>
        <v>7.8125</v>
      </c>
      <c r="D1804" s="29">
        <f>D1803/I1803*100</f>
        <v>6.25</v>
      </c>
      <c r="E1804" s="29">
        <f>E1803/I1803*100</f>
        <v>6.25</v>
      </c>
      <c r="F1804" s="29">
        <f>F1803/I1803*100</f>
        <v>14.0625</v>
      </c>
      <c r="G1804" s="29">
        <f>G1803/I1803*100</f>
        <v>32.8125</v>
      </c>
      <c r="H1804" s="29">
        <f>H1803/I1803*100</f>
        <v>32.8125</v>
      </c>
      <c r="I1804" s="45">
        <f t="shared" si="1550"/>
        <v>100</v>
      </c>
    </row>
    <row r="1805" spans="1:15" s="55" customFormat="1" ht="11.45" customHeight="1">
      <c r="A1805" s="190"/>
      <c r="B1805" s="184" t="s">
        <v>12</v>
      </c>
      <c r="C1805" s="20">
        <v>16</v>
      </c>
      <c r="D1805" s="20">
        <v>2</v>
      </c>
      <c r="E1805" s="20">
        <v>10</v>
      </c>
      <c r="F1805" s="20">
        <v>12</v>
      </c>
      <c r="G1805" s="20">
        <v>13</v>
      </c>
      <c r="H1805" s="20">
        <v>36</v>
      </c>
      <c r="I1805" s="47">
        <f t="shared" si="1550"/>
        <v>89</v>
      </c>
    </row>
    <row r="1806" spans="1:15" s="55" customFormat="1" ht="11.45" customHeight="1">
      <c r="A1806" s="190"/>
      <c r="B1806" s="185"/>
      <c r="C1806" s="29">
        <f>C1805/I1805*100</f>
        <v>17.977528089887642</v>
      </c>
      <c r="D1806" s="29">
        <f>D1805/I1805*100</f>
        <v>2.2471910112359552</v>
      </c>
      <c r="E1806" s="29">
        <f>E1805/I1805*100</f>
        <v>11.235955056179774</v>
      </c>
      <c r="F1806" s="29">
        <f>F1805/I1805*100</f>
        <v>13.48314606741573</v>
      </c>
      <c r="G1806" s="29">
        <f>G1805/I1805*100</f>
        <v>14.606741573033707</v>
      </c>
      <c r="H1806" s="29">
        <f>H1805/I1805*100</f>
        <v>40.449438202247187</v>
      </c>
      <c r="I1806" s="45">
        <f t="shared" si="1550"/>
        <v>100</v>
      </c>
    </row>
    <row r="1807" spans="1:15" s="55" customFormat="1" ht="11.45" customHeight="1">
      <c r="A1807" s="190"/>
      <c r="B1807" s="193" t="s">
        <v>24</v>
      </c>
      <c r="C1807" s="20">
        <v>0</v>
      </c>
      <c r="D1807" s="20">
        <v>0</v>
      </c>
      <c r="E1807" s="20">
        <v>0</v>
      </c>
      <c r="F1807" s="20">
        <v>0</v>
      </c>
      <c r="G1807" s="20">
        <v>0</v>
      </c>
      <c r="H1807" s="20">
        <v>0</v>
      </c>
      <c r="I1807" s="47">
        <f t="shared" si="1550"/>
        <v>0</v>
      </c>
    </row>
    <row r="1808" spans="1:15" s="55" customFormat="1" ht="11.45" customHeight="1" thickBot="1">
      <c r="A1808" s="191"/>
      <c r="B1808" s="194"/>
      <c r="C1808" s="50" t="str">
        <f t="shared" ref="C1808" si="1551">IFERROR(C1807/F1807*100,"-")</f>
        <v>-</v>
      </c>
      <c r="D1808" s="50" t="str">
        <f t="shared" ref="D1808" si="1552">IFERROR(D1807/G1807*100,"-")</f>
        <v>-</v>
      </c>
      <c r="E1808" s="50" t="str">
        <f t="shared" ref="E1808" si="1553">IFERROR(E1807/H1807*100,"-")</f>
        <v>-</v>
      </c>
      <c r="F1808" s="50" t="str">
        <f t="shared" ref="F1808" si="1554">IFERROR(F1807/I1807*100,"-")</f>
        <v>-</v>
      </c>
      <c r="G1808" s="50" t="str">
        <f t="shared" ref="G1808" si="1555">IFERROR(G1807/J1807*100,"-")</f>
        <v>-</v>
      </c>
      <c r="H1808" s="50" t="str">
        <f t="shared" ref="H1808" si="1556">IFERROR(H1807/K1807*100,"-")</f>
        <v>-</v>
      </c>
      <c r="I1808" s="51">
        <f t="shared" si="1550"/>
        <v>0</v>
      </c>
    </row>
    <row r="1809" spans="1:18" s="55" customFormat="1" ht="11.45" customHeight="1" thickBot="1">
      <c r="A1809" s="211" t="s">
        <v>53</v>
      </c>
      <c r="B1809" s="192" t="s">
        <v>23</v>
      </c>
      <c r="C1809" s="20">
        <v>7</v>
      </c>
      <c r="D1809" s="20">
        <v>0</v>
      </c>
      <c r="E1809" s="20">
        <v>0</v>
      </c>
      <c r="F1809" s="20">
        <v>3</v>
      </c>
      <c r="G1809" s="20">
        <v>2</v>
      </c>
      <c r="H1809" s="20">
        <v>4</v>
      </c>
      <c r="I1809" s="118">
        <f t="shared" ref="I1809:I1836" si="1557">SUM(C1809:H1809)</f>
        <v>16</v>
      </c>
    </row>
    <row r="1810" spans="1:18" s="55" customFormat="1" ht="11.45" customHeight="1" thickTop="1" thickBot="1">
      <c r="A1810" s="212"/>
      <c r="B1810" s="185"/>
      <c r="C1810" s="46">
        <f>C1809/I1809*100</f>
        <v>43.75</v>
      </c>
      <c r="D1810" s="25">
        <f>D1809/I1809*100</f>
        <v>0</v>
      </c>
      <c r="E1810" s="25">
        <f>E1809/I1809*100</f>
        <v>0</v>
      </c>
      <c r="F1810" s="25">
        <f>F1809/I1809*100</f>
        <v>18.75</v>
      </c>
      <c r="G1810" s="25">
        <f>G1809/I1809*100</f>
        <v>12.5</v>
      </c>
      <c r="H1810" s="25">
        <f>H1809/I1809*100</f>
        <v>25</v>
      </c>
      <c r="I1810" s="45">
        <f t="shared" si="1557"/>
        <v>100</v>
      </c>
    </row>
    <row r="1811" spans="1:18" s="55" customFormat="1" ht="11.45" customHeight="1" thickTop="1" thickBot="1">
      <c r="A1811" s="212"/>
      <c r="B1811" s="193" t="s">
        <v>3</v>
      </c>
      <c r="C1811" s="20">
        <v>4</v>
      </c>
      <c r="D1811" s="20">
        <v>3</v>
      </c>
      <c r="E1811" s="20">
        <v>2</v>
      </c>
      <c r="F1811" s="20">
        <v>0</v>
      </c>
      <c r="G1811" s="20">
        <v>8</v>
      </c>
      <c r="H1811" s="20">
        <v>6</v>
      </c>
      <c r="I1811" s="47">
        <f t="shared" si="1557"/>
        <v>23</v>
      </c>
    </row>
    <row r="1812" spans="1:18" s="55" customFormat="1" ht="11.45" customHeight="1" thickTop="1" thickBot="1">
      <c r="A1812" s="212"/>
      <c r="B1812" s="193"/>
      <c r="C1812" s="29">
        <f>C1811/I1811*100</f>
        <v>17.391304347826086</v>
      </c>
      <c r="D1812" s="29">
        <f>D1811/I1811*100</f>
        <v>13.043478260869565</v>
      </c>
      <c r="E1812" s="29">
        <f>E1811/I1811*100</f>
        <v>8.695652173913043</v>
      </c>
      <c r="F1812" s="29">
        <f>F1811/I1811*100</f>
        <v>0</v>
      </c>
      <c r="G1812" s="29">
        <f>G1811/I1811*100</f>
        <v>34.782608695652172</v>
      </c>
      <c r="H1812" s="29">
        <f>H1811/I1811*100</f>
        <v>26.086956521739129</v>
      </c>
      <c r="I1812" s="45">
        <f t="shared" si="1557"/>
        <v>99.999999999999986</v>
      </c>
    </row>
    <row r="1813" spans="1:18" s="55" customFormat="1" ht="11.45" customHeight="1" thickTop="1" thickBot="1">
      <c r="A1813" s="212"/>
      <c r="B1813" s="184" t="s">
        <v>13</v>
      </c>
      <c r="C1813" s="20">
        <v>28</v>
      </c>
      <c r="D1813" s="20">
        <v>14</v>
      </c>
      <c r="E1813" s="20">
        <v>11</v>
      </c>
      <c r="F1813" s="20">
        <v>9</v>
      </c>
      <c r="G1813" s="20">
        <v>109</v>
      </c>
      <c r="H1813" s="20">
        <v>49</v>
      </c>
      <c r="I1813" s="47">
        <f t="shared" si="1557"/>
        <v>220</v>
      </c>
    </row>
    <row r="1814" spans="1:18" s="55" customFormat="1" ht="11.45" customHeight="1" thickTop="1" thickBot="1">
      <c r="A1814" s="212"/>
      <c r="B1814" s="185"/>
      <c r="C1814" s="29">
        <f>C1813/I1813*100</f>
        <v>12.727272727272727</v>
      </c>
      <c r="D1814" s="29">
        <f>D1813/I1813*100</f>
        <v>6.3636363636363633</v>
      </c>
      <c r="E1814" s="29">
        <f>E1813/I1813*100</f>
        <v>5</v>
      </c>
      <c r="F1814" s="29">
        <f>F1813/I1813*100</f>
        <v>4.0909090909090908</v>
      </c>
      <c r="G1814" s="29">
        <f>G1813/I1813*100</f>
        <v>49.545454545454547</v>
      </c>
      <c r="H1814" s="29">
        <f>H1813/I1813*100</f>
        <v>22.272727272727273</v>
      </c>
      <c r="I1814" s="45">
        <f t="shared" si="1557"/>
        <v>100</v>
      </c>
    </row>
    <row r="1815" spans="1:18" s="55" customFormat="1" ht="11.45" customHeight="1" thickTop="1" thickBot="1">
      <c r="A1815" s="212"/>
      <c r="B1815" s="193" t="s">
        <v>14</v>
      </c>
      <c r="C1815" s="20">
        <v>3</v>
      </c>
      <c r="D1815" s="20">
        <v>4</v>
      </c>
      <c r="E1815" s="20">
        <v>6</v>
      </c>
      <c r="F1815" s="20">
        <v>4</v>
      </c>
      <c r="G1815" s="20">
        <v>20</v>
      </c>
      <c r="H1815" s="20">
        <v>13</v>
      </c>
      <c r="I1815" s="47">
        <f t="shared" si="1557"/>
        <v>50</v>
      </c>
      <c r="M1815" s="148"/>
      <c r="N1815" s="148"/>
      <c r="O1815" s="148"/>
    </row>
    <row r="1816" spans="1:18" s="55" customFormat="1" ht="11.45" customHeight="1" thickTop="1" thickBot="1">
      <c r="A1816" s="212"/>
      <c r="B1816" s="193"/>
      <c r="C1816" s="29">
        <f>C1815/I1815*100</f>
        <v>6</v>
      </c>
      <c r="D1816" s="29">
        <f>D1815/I1815*100</f>
        <v>8</v>
      </c>
      <c r="E1816" s="29">
        <f>E1815/I1815*100</f>
        <v>12</v>
      </c>
      <c r="F1816" s="29">
        <f>F1815/I1815*100</f>
        <v>8</v>
      </c>
      <c r="G1816" s="29">
        <f>G1815/I1815*100</f>
        <v>40</v>
      </c>
      <c r="H1816" s="29">
        <f>H1815/I1815*100</f>
        <v>26</v>
      </c>
      <c r="I1816" s="45">
        <f t="shared" si="1557"/>
        <v>100</v>
      </c>
      <c r="M1816" s="148"/>
      <c r="N1816" s="148"/>
      <c r="O1816" s="148"/>
    </row>
    <row r="1817" spans="1:18" s="55" customFormat="1" ht="11.45" customHeight="1" thickTop="1" thickBot="1">
      <c r="A1817" s="212"/>
      <c r="B1817" s="184" t="s">
        <v>25</v>
      </c>
      <c r="C1817" s="20">
        <v>3</v>
      </c>
      <c r="D1817" s="20">
        <v>1</v>
      </c>
      <c r="E1817" s="20">
        <v>0</v>
      </c>
      <c r="F1817" s="20">
        <v>0</v>
      </c>
      <c r="G1817" s="20">
        <v>26</v>
      </c>
      <c r="H1817" s="20">
        <v>6</v>
      </c>
      <c r="I1817" s="47">
        <f t="shared" si="1557"/>
        <v>36</v>
      </c>
      <c r="M1817" s="148"/>
      <c r="N1817" s="148"/>
      <c r="O1817" s="148"/>
    </row>
    <row r="1818" spans="1:18" s="55" customFormat="1" ht="11.45" customHeight="1" thickTop="1" thickBot="1">
      <c r="A1818" s="212"/>
      <c r="B1818" s="185"/>
      <c r="C1818" s="29">
        <f>C1817/I1817*100</f>
        <v>8.3333333333333321</v>
      </c>
      <c r="D1818" s="29">
        <f>D1817/I1817*100</f>
        <v>2.7777777777777777</v>
      </c>
      <c r="E1818" s="29">
        <f>E1817/I1817*100</f>
        <v>0</v>
      </c>
      <c r="F1818" s="29">
        <f>F1817/I1817*100</f>
        <v>0</v>
      </c>
      <c r="G1818" s="29">
        <f>G1817/I1817*100</f>
        <v>72.222222222222214</v>
      </c>
      <c r="H1818" s="29">
        <f>H1817/I1817*100</f>
        <v>16.666666666666664</v>
      </c>
      <c r="I1818" s="45">
        <f t="shared" si="1557"/>
        <v>100</v>
      </c>
      <c r="M1818" s="148"/>
      <c r="N1818" s="148"/>
      <c r="O1818" s="148"/>
    </row>
    <row r="1819" spans="1:18" s="1" customFormat="1" ht="11.45" customHeight="1" thickTop="1" thickBot="1">
      <c r="A1819" s="212"/>
      <c r="B1819" s="193" t="s">
        <v>26</v>
      </c>
      <c r="C1819" s="20">
        <v>14</v>
      </c>
      <c r="D1819" s="20">
        <v>3</v>
      </c>
      <c r="E1819" s="20">
        <v>3</v>
      </c>
      <c r="F1819" s="20">
        <v>12</v>
      </c>
      <c r="G1819" s="20">
        <v>23</v>
      </c>
      <c r="H1819" s="20">
        <v>33</v>
      </c>
      <c r="I1819" s="47">
        <f t="shared" si="1557"/>
        <v>88</v>
      </c>
      <c r="L1819" s="55"/>
      <c r="M1819" s="148"/>
      <c r="N1819" s="148"/>
      <c r="O1819" s="148"/>
      <c r="P1819" s="55"/>
      <c r="Q1819" s="55"/>
      <c r="R1819" s="55"/>
    </row>
    <row r="1820" spans="1:18" s="1" customFormat="1" ht="11.45" customHeight="1" thickTop="1" thickBot="1">
      <c r="A1820" s="212"/>
      <c r="B1820" s="193"/>
      <c r="C1820" s="29">
        <f>C1819/I1819*100</f>
        <v>15.909090909090908</v>
      </c>
      <c r="D1820" s="29">
        <f>D1819/I1819*100</f>
        <v>3.4090909090909087</v>
      </c>
      <c r="E1820" s="29">
        <f>E1819/I1819*100</f>
        <v>3.4090909090909087</v>
      </c>
      <c r="F1820" s="29">
        <f>F1819/I1819*100</f>
        <v>13.636363636363635</v>
      </c>
      <c r="G1820" s="29">
        <f>G1819/I1819*100</f>
        <v>26.136363636363637</v>
      </c>
      <c r="H1820" s="29">
        <f>H1819/I1819*100</f>
        <v>37.5</v>
      </c>
      <c r="I1820" s="45">
        <f t="shared" si="1557"/>
        <v>100</v>
      </c>
      <c r="L1820" s="55"/>
      <c r="M1820" s="148"/>
      <c r="N1820" s="148"/>
      <c r="O1820" s="148"/>
      <c r="P1820" s="55"/>
      <c r="Q1820" s="55"/>
      <c r="R1820" s="55"/>
    </row>
    <row r="1821" spans="1:18" s="1" customFormat="1" ht="11.45" customHeight="1" thickTop="1" thickBot="1">
      <c r="A1821" s="212"/>
      <c r="B1821" s="184" t="s">
        <v>0</v>
      </c>
      <c r="C1821" s="20">
        <v>0</v>
      </c>
      <c r="D1821" s="20">
        <v>1</v>
      </c>
      <c r="E1821" s="20">
        <v>3</v>
      </c>
      <c r="F1821" s="20">
        <v>2</v>
      </c>
      <c r="G1821" s="20">
        <v>6</v>
      </c>
      <c r="H1821" s="20">
        <v>8</v>
      </c>
      <c r="I1821" s="47">
        <f t="shared" si="1557"/>
        <v>20</v>
      </c>
      <c r="L1821" s="55"/>
      <c r="M1821" s="148"/>
      <c r="N1821" s="148"/>
      <c r="O1821" s="148"/>
      <c r="P1821" s="55"/>
      <c r="Q1821" s="55"/>
      <c r="R1821" s="55"/>
    </row>
    <row r="1822" spans="1:18" s="1" customFormat="1" ht="11.45" customHeight="1" thickTop="1" thickBot="1">
      <c r="A1822" s="212"/>
      <c r="B1822" s="185"/>
      <c r="C1822" s="29">
        <f>C1821/I1821*100</f>
        <v>0</v>
      </c>
      <c r="D1822" s="29">
        <f>D1821/I1821*100</f>
        <v>5</v>
      </c>
      <c r="E1822" s="29">
        <f>E1821/I1821*100</f>
        <v>15</v>
      </c>
      <c r="F1822" s="29">
        <f>F1821/I1821*100</f>
        <v>10</v>
      </c>
      <c r="G1822" s="29">
        <f>G1821/I1821*100</f>
        <v>30</v>
      </c>
      <c r="H1822" s="29">
        <f>H1821/I1821*100</f>
        <v>40</v>
      </c>
      <c r="I1822" s="45">
        <f t="shared" si="1557"/>
        <v>100</v>
      </c>
      <c r="L1822" s="55"/>
      <c r="M1822" s="148"/>
      <c r="N1822" s="148"/>
      <c r="O1822" s="148"/>
      <c r="P1822" s="55"/>
      <c r="Q1822" s="55"/>
      <c r="R1822" s="55"/>
    </row>
    <row r="1823" spans="1:18" s="1" customFormat="1" ht="11.45" customHeight="1" thickTop="1" thickBot="1">
      <c r="A1823" s="212"/>
      <c r="B1823" s="193" t="s">
        <v>24</v>
      </c>
      <c r="C1823" s="20">
        <v>1</v>
      </c>
      <c r="D1823" s="20">
        <v>0</v>
      </c>
      <c r="E1823" s="20">
        <v>1</v>
      </c>
      <c r="F1823" s="20">
        <v>0</v>
      </c>
      <c r="G1823" s="20">
        <v>2</v>
      </c>
      <c r="H1823" s="20">
        <v>1</v>
      </c>
      <c r="I1823" s="47">
        <f t="shared" si="1557"/>
        <v>5</v>
      </c>
      <c r="N1823" s="148"/>
      <c r="O1823" s="148"/>
      <c r="P1823" s="148"/>
    </row>
    <row r="1824" spans="1:18" s="1" customFormat="1" ht="11.45" customHeight="1" thickTop="1" thickBot="1">
      <c r="A1824" s="213"/>
      <c r="B1824" s="194"/>
      <c r="C1824" s="50">
        <f>C1823/I1823*100</f>
        <v>20</v>
      </c>
      <c r="D1824" s="50">
        <f>D1823/I1823*100</f>
        <v>0</v>
      </c>
      <c r="E1824" s="50">
        <f>E1823/I1823*100</f>
        <v>20</v>
      </c>
      <c r="F1824" s="50">
        <f>F1823/I1823*100</f>
        <v>0</v>
      </c>
      <c r="G1824" s="50">
        <f>G1823/I1823*100</f>
        <v>40</v>
      </c>
      <c r="H1824" s="50">
        <f>H1823/I1823*100</f>
        <v>20</v>
      </c>
      <c r="I1824" s="51">
        <f t="shared" si="1557"/>
        <v>100</v>
      </c>
      <c r="N1824" s="148"/>
      <c r="O1824" s="148"/>
      <c r="P1824" s="148"/>
    </row>
    <row r="1825" spans="1:18" s="1" customFormat="1" ht="11.45" customHeight="1">
      <c r="A1825" s="189" t="s">
        <v>21</v>
      </c>
      <c r="B1825" s="192" t="s">
        <v>27</v>
      </c>
      <c r="C1825" s="20">
        <v>4</v>
      </c>
      <c r="D1825" s="20">
        <v>0</v>
      </c>
      <c r="E1825" s="20">
        <v>1</v>
      </c>
      <c r="F1825" s="20">
        <v>4</v>
      </c>
      <c r="G1825" s="20">
        <v>48</v>
      </c>
      <c r="H1825" s="20">
        <v>29</v>
      </c>
      <c r="I1825" s="44">
        <f t="shared" si="1557"/>
        <v>86</v>
      </c>
      <c r="N1825" s="148"/>
      <c r="O1825" s="148"/>
      <c r="P1825" s="148"/>
    </row>
    <row r="1826" spans="1:18" s="1" customFormat="1" ht="11.45" customHeight="1">
      <c r="A1826" s="190"/>
      <c r="B1826" s="185"/>
      <c r="C1826" s="46">
        <f>C1825/I1825*100</f>
        <v>4.6511627906976747</v>
      </c>
      <c r="D1826" s="25">
        <f>D1825/I1825*100</f>
        <v>0</v>
      </c>
      <c r="E1826" s="25">
        <f>E1825/I1825*100</f>
        <v>1.1627906976744187</v>
      </c>
      <c r="F1826" s="25">
        <f>F1825/I1825*100</f>
        <v>4.6511627906976747</v>
      </c>
      <c r="G1826" s="25">
        <f>G1825/I1825*100</f>
        <v>55.813953488372093</v>
      </c>
      <c r="H1826" s="25">
        <f>H1825/I1825*100</f>
        <v>33.720930232558139</v>
      </c>
      <c r="I1826" s="45">
        <f t="shared" si="1557"/>
        <v>100</v>
      </c>
      <c r="N1826" s="148"/>
      <c r="O1826" s="148"/>
      <c r="P1826" s="148"/>
    </row>
    <row r="1827" spans="1:18" s="1" customFormat="1" ht="11.45" customHeight="1">
      <c r="A1827" s="190"/>
      <c r="B1827" s="193" t="s">
        <v>28</v>
      </c>
      <c r="C1827" s="20">
        <v>4</v>
      </c>
      <c r="D1827" s="20">
        <v>6</v>
      </c>
      <c r="E1827" s="20">
        <v>9</v>
      </c>
      <c r="F1827" s="20">
        <v>14</v>
      </c>
      <c r="G1827" s="20">
        <v>26</v>
      </c>
      <c r="H1827" s="20">
        <v>25</v>
      </c>
      <c r="I1827" s="47">
        <f t="shared" si="1557"/>
        <v>84</v>
      </c>
      <c r="L1827" s="55"/>
      <c r="M1827" s="148"/>
      <c r="N1827" s="148"/>
      <c r="O1827" s="148"/>
      <c r="P1827" s="55"/>
      <c r="Q1827" s="55"/>
      <c r="R1827" s="55"/>
    </row>
    <row r="1828" spans="1:18" s="1" customFormat="1" ht="11.45" customHeight="1">
      <c r="A1828" s="190"/>
      <c r="B1828" s="193"/>
      <c r="C1828" s="29">
        <f>C1827/I1827*100</f>
        <v>4.7619047619047619</v>
      </c>
      <c r="D1828" s="29">
        <f>D1827/I1827*100</f>
        <v>7.1428571428571423</v>
      </c>
      <c r="E1828" s="29">
        <f>E1827/I1827*100</f>
        <v>10.714285714285714</v>
      </c>
      <c r="F1828" s="29">
        <f>F1827/I1827*100</f>
        <v>16.666666666666664</v>
      </c>
      <c r="G1828" s="29">
        <f>G1827/I1827*100</f>
        <v>30.952380952380953</v>
      </c>
      <c r="H1828" s="29">
        <f>H1827/I1827*100</f>
        <v>29.761904761904763</v>
      </c>
      <c r="I1828" s="45">
        <f t="shared" si="1557"/>
        <v>100</v>
      </c>
      <c r="L1828" s="55"/>
      <c r="M1828" s="148"/>
      <c r="N1828" s="148"/>
      <c r="O1828" s="148"/>
      <c r="P1828" s="55"/>
      <c r="Q1828" s="55"/>
      <c r="R1828" s="55"/>
    </row>
    <row r="1829" spans="1:18" s="1" customFormat="1" ht="11.45" customHeight="1">
      <c r="A1829" s="190"/>
      <c r="B1829" s="184" t="s">
        <v>29</v>
      </c>
      <c r="C1829" s="20">
        <v>34</v>
      </c>
      <c r="D1829" s="20">
        <v>14</v>
      </c>
      <c r="E1829" s="20">
        <v>13</v>
      </c>
      <c r="F1829" s="20">
        <v>12</v>
      </c>
      <c r="G1829" s="20">
        <v>93</v>
      </c>
      <c r="H1829" s="20">
        <v>53</v>
      </c>
      <c r="I1829" s="47">
        <f t="shared" si="1557"/>
        <v>219</v>
      </c>
      <c r="L1829" s="55"/>
      <c r="M1829" s="148"/>
      <c r="N1829" s="148"/>
      <c r="O1829" s="148"/>
      <c r="P1829" s="55"/>
      <c r="Q1829" s="55"/>
      <c r="R1829" s="55"/>
    </row>
    <row r="1830" spans="1:18" s="1" customFormat="1" ht="11.45" customHeight="1">
      <c r="A1830" s="190"/>
      <c r="B1830" s="185"/>
      <c r="C1830" s="29">
        <f>C1829/I1829*100</f>
        <v>15.52511415525114</v>
      </c>
      <c r="D1830" s="29">
        <f>D1829/I1829*100</f>
        <v>6.3926940639269407</v>
      </c>
      <c r="E1830" s="29">
        <f>E1829/I1829*100</f>
        <v>5.93607305936073</v>
      </c>
      <c r="F1830" s="29">
        <f>F1829/I1829*100</f>
        <v>5.4794520547945202</v>
      </c>
      <c r="G1830" s="29">
        <f>G1829/I1829*100</f>
        <v>42.465753424657535</v>
      </c>
      <c r="H1830" s="29">
        <f>H1829/I1829*100</f>
        <v>24.200913242009133</v>
      </c>
      <c r="I1830" s="45">
        <f t="shared" si="1557"/>
        <v>100</v>
      </c>
      <c r="L1830" s="55"/>
      <c r="M1830" s="148"/>
      <c r="N1830" s="148"/>
      <c r="O1830" s="148"/>
      <c r="P1830" s="55"/>
      <c r="Q1830" s="55"/>
      <c r="R1830" s="55"/>
    </row>
    <row r="1831" spans="1:18" s="1" customFormat="1" ht="11.45" customHeight="1">
      <c r="A1831" s="190"/>
      <c r="B1831" s="193" t="s">
        <v>30</v>
      </c>
      <c r="C1831" s="20">
        <v>14</v>
      </c>
      <c r="D1831" s="20">
        <v>4</v>
      </c>
      <c r="E1831" s="20">
        <v>0</v>
      </c>
      <c r="F1831" s="20">
        <v>0</v>
      </c>
      <c r="G1831" s="20">
        <v>10</v>
      </c>
      <c r="H1831" s="20">
        <v>7</v>
      </c>
      <c r="I1831" s="47">
        <f t="shared" si="1557"/>
        <v>35</v>
      </c>
      <c r="L1831" s="55"/>
      <c r="M1831" s="148"/>
      <c r="N1831" s="148"/>
      <c r="O1831" s="148"/>
      <c r="P1831" s="55"/>
      <c r="Q1831" s="55"/>
      <c r="R1831" s="55"/>
    </row>
    <row r="1832" spans="1:18" s="1" customFormat="1" ht="11.45" customHeight="1">
      <c r="A1832" s="190"/>
      <c r="B1832" s="193"/>
      <c r="C1832" s="29">
        <f>C1831/I1831*100</f>
        <v>40</v>
      </c>
      <c r="D1832" s="29">
        <f>D1831/I1831*100</f>
        <v>11.428571428571429</v>
      </c>
      <c r="E1832" s="29">
        <f>E1831/I1831*100</f>
        <v>0</v>
      </c>
      <c r="F1832" s="29">
        <f>F1831/I1831*100</f>
        <v>0</v>
      </c>
      <c r="G1832" s="29">
        <f>G1831/I1831*100</f>
        <v>28.571428571428569</v>
      </c>
      <c r="H1832" s="29">
        <f>H1831/I1831*100</f>
        <v>20</v>
      </c>
      <c r="I1832" s="45">
        <f t="shared" si="1557"/>
        <v>100</v>
      </c>
      <c r="L1832" s="55"/>
      <c r="M1832" s="148"/>
      <c r="N1832" s="148"/>
      <c r="O1832" s="148"/>
      <c r="P1832" s="55"/>
      <c r="Q1832" s="55"/>
      <c r="R1832" s="55"/>
    </row>
    <row r="1833" spans="1:18" s="1" customFormat="1" ht="11.45" customHeight="1">
      <c r="A1833" s="190"/>
      <c r="B1833" s="184" t="s">
        <v>42</v>
      </c>
      <c r="C1833" s="20">
        <v>2</v>
      </c>
      <c r="D1833" s="20">
        <v>2</v>
      </c>
      <c r="E1833" s="20">
        <v>3</v>
      </c>
      <c r="F1833" s="20">
        <v>0</v>
      </c>
      <c r="G1833" s="20">
        <v>17</v>
      </c>
      <c r="H1833" s="20">
        <v>5</v>
      </c>
      <c r="I1833" s="47">
        <f t="shared" si="1557"/>
        <v>29</v>
      </c>
      <c r="N1833" s="147"/>
      <c r="O1833" s="147"/>
      <c r="P1833" s="147"/>
    </row>
    <row r="1834" spans="1:18" s="1" customFormat="1" ht="11.45" customHeight="1">
      <c r="A1834" s="190"/>
      <c r="B1834" s="185"/>
      <c r="C1834" s="29">
        <f>C1833/I1833*100</f>
        <v>6.8965517241379306</v>
      </c>
      <c r="D1834" s="29">
        <f>D1833/I1833*100</f>
        <v>6.8965517241379306</v>
      </c>
      <c r="E1834" s="29">
        <f>E1833/I1833*100</f>
        <v>10.344827586206897</v>
      </c>
      <c r="F1834" s="29">
        <f>F1833/I1833*100</f>
        <v>0</v>
      </c>
      <c r="G1834" s="29">
        <f>G1833/I1833*100</f>
        <v>58.620689655172406</v>
      </c>
      <c r="H1834" s="29">
        <f>H1833/I1833*100</f>
        <v>17.241379310344829</v>
      </c>
      <c r="I1834" s="45">
        <f t="shared" si="1557"/>
        <v>99.999999999999986</v>
      </c>
      <c r="N1834" s="147"/>
      <c r="O1834" s="147"/>
      <c r="P1834" s="147"/>
    </row>
    <row r="1835" spans="1:18" s="1" customFormat="1" ht="11.45" customHeight="1">
      <c r="A1835" s="190"/>
      <c r="B1835" s="193" t="s">
        <v>24</v>
      </c>
      <c r="C1835" s="20">
        <v>2</v>
      </c>
      <c r="D1835" s="20">
        <v>0</v>
      </c>
      <c r="E1835" s="20">
        <v>0</v>
      </c>
      <c r="F1835" s="20">
        <v>0</v>
      </c>
      <c r="G1835" s="20">
        <v>2</v>
      </c>
      <c r="H1835" s="20">
        <v>1</v>
      </c>
      <c r="I1835" s="47">
        <f t="shared" si="1557"/>
        <v>5</v>
      </c>
      <c r="N1835" s="147"/>
      <c r="O1835" s="147"/>
      <c r="P1835" s="147"/>
    </row>
    <row r="1836" spans="1:18" s="1" customFormat="1" ht="11.45" customHeight="1" thickBot="1">
      <c r="A1836" s="191"/>
      <c r="B1836" s="194"/>
      <c r="C1836" s="33">
        <f>C1835/I1835*100</f>
        <v>40</v>
      </c>
      <c r="D1836" s="33">
        <f>D1835/I1835*100</f>
        <v>0</v>
      </c>
      <c r="E1836" s="33">
        <f>E1835/I1835*100</f>
        <v>0</v>
      </c>
      <c r="F1836" s="33">
        <f>F1835/I1835*100</f>
        <v>0</v>
      </c>
      <c r="G1836" s="33">
        <f>G1835/I1835*100</f>
        <v>40</v>
      </c>
      <c r="H1836" s="33">
        <f>H1835/I1835*100</f>
        <v>20</v>
      </c>
      <c r="I1836" s="51">
        <f t="shared" si="1557"/>
        <v>100</v>
      </c>
      <c r="N1836" s="147"/>
      <c r="O1836" s="147"/>
      <c r="P1836" s="147"/>
    </row>
    <row r="1837" spans="1:18" s="1" customFormat="1" ht="4.5" customHeight="1">
      <c r="A1837" s="40"/>
      <c r="B1837" s="41"/>
      <c r="C1837" s="97"/>
      <c r="D1837" s="97"/>
      <c r="E1837" s="97"/>
      <c r="F1837" s="42"/>
      <c r="O1837" s="147"/>
      <c r="P1837" s="147"/>
      <c r="Q1837" s="147"/>
    </row>
    <row r="1838" spans="1:18" s="1" customFormat="1" ht="11.25">
      <c r="A1838" s="40"/>
      <c r="B1838" s="175" t="s">
        <v>269</v>
      </c>
      <c r="C1838" s="175"/>
      <c r="D1838" s="175"/>
      <c r="E1838" s="175"/>
      <c r="F1838" s="175"/>
      <c r="G1838" s="175"/>
      <c r="H1838" s="175"/>
      <c r="I1838" s="175"/>
      <c r="J1838" s="175"/>
      <c r="K1838" s="175"/>
      <c r="L1838" s="175"/>
      <c r="O1838" s="147"/>
      <c r="P1838" s="147"/>
      <c r="Q1838" s="147"/>
    </row>
    <row r="1839" spans="1:18" s="1" customFormat="1" ht="11.45" customHeight="1">
      <c r="A1839" s="40"/>
      <c r="B1839" s="41"/>
      <c r="C1839" s="97"/>
      <c r="D1839" s="97"/>
      <c r="E1839" s="97"/>
      <c r="F1839" s="42"/>
      <c r="G1839" s="43"/>
      <c r="O1839" s="147"/>
      <c r="P1839" s="147"/>
      <c r="Q1839" s="147"/>
    </row>
    <row r="1840" spans="1:18" s="3" customFormat="1" ht="30" customHeight="1" thickBot="1">
      <c r="A1840" s="177" t="s">
        <v>194</v>
      </c>
      <c r="B1840" s="177"/>
      <c r="C1840" s="177"/>
      <c r="D1840" s="177"/>
      <c r="E1840" s="177"/>
      <c r="F1840" s="177"/>
      <c r="G1840" s="177"/>
      <c r="H1840" s="177"/>
      <c r="I1840" s="177"/>
      <c r="J1840" s="177"/>
      <c r="K1840" s="177"/>
      <c r="L1840" s="177"/>
      <c r="M1840" s="1"/>
      <c r="N1840" s="1"/>
      <c r="O1840" s="147"/>
      <c r="P1840" s="147"/>
      <c r="Q1840" s="147"/>
      <c r="R1840" s="1"/>
    </row>
    <row r="1841" spans="1:17" s="1" customFormat="1" ht="10.15" customHeight="1">
      <c r="A1841" s="203"/>
      <c r="B1841" s="204"/>
      <c r="C1841" s="99">
        <v>1</v>
      </c>
      <c r="D1841" s="99">
        <v>2</v>
      </c>
      <c r="E1841" s="99">
        <v>3</v>
      </c>
      <c r="F1841" s="99">
        <v>4</v>
      </c>
      <c r="G1841" s="99">
        <v>5</v>
      </c>
      <c r="H1841" s="205" t="s">
        <v>45</v>
      </c>
      <c r="I1841" s="207" t="s">
        <v>4</v>
      </c>
      <c r="J1841" s="100" t="s">
        <v>46</v>
      </c>
      <c r="K1841" s="99">
        <v>3</v>
      </c>
      <c r="L1841" s="101" t="s">
        <v>47</v>
      </c>
      <c r="O1841" s="147"/>
      <c r="P1841" s="147"/>
      <c r="Q1841" s="147"/>
    </row>
    <row r="1842" spans="1:17" s="6" customFormat="1" ht="60" customHeight="1" thickBot="1">
      <c r="A1842" s="209" t="s">
        <v>33</v>
      </c>
      <c r="B1842" s="210"/>
      <c r="C1842" s="139" t="s">
        <v>67</v>
      </c>
      <c r="D1842" s="139" t="s">
        <v>68</v>
      </c>
      <c r="E1842" s="139" t="s">
        <v>43</v>
      </c>
      <c r="F1842" s="139" t="s">
        <v>69</v>
      </c>
      <c r="G1842" s="139" t="s">
        <v>70</v>
      </c>
      <c r="H1842" s="206"/>
      <c r="I1842" s="208"/>
      <c r="J1842" s="115" t="s">
        <v>67</v>
      </c>
      <c r="K1842" s="139" t="s">
        <v>43</v>
      </c>
      <c r="L1842" s="116" t="s">
        <v>70</v>
      </c>
      <c r="O1842" s="147"/>
      <c r="P1842" s="147"/>
      <c r="Q1842" s="147"/>
    </row>
    <row r="1843" spans="1:17" s="55" customFormat="1" ht="11.25" customHeight="1">
      <c r="A1843" s="219" t="s">
        <v>22</v>
      </c>
      <c r="B1843" s="220"/>
      <c r="C1843" s="111">
        <v>251</v>
      </c>
      <c r="D1843" s="111">
        <v>885</v>
      </c>
      <c r="E1843" s="111">
        <v>683</v>
      </c>
      <c r="F1843" s="111">
        <v>193</v>
      </c>
      <c r="G1843" s="111">
        <v>65</v>
      </c>
      <c r="H1843" s="111">
        <v>106</v>
      </c>
      <c r="I1843" s="110">
        <f t="shared" ref="I1843:I1902" si="1558">SUM(C1843:H1843)</f>
        <v>2183</v>
      </c>
      <c r="J1843" s="112">
        <f>C1843+D1843</f>
        <v>1136</v>
      </c>
      <c r="K1843" s="111">
        <f>E1843</f>
        <v>683</v>
      </c>
      <c r="L1843" s="113">
        <f>SUM(F1843:G1843)</f>
        <v>258</v>
      </c>
      <c r="O1843" s="147"/>
      <c r="P1843" s="147"/>
      <c r="Q1843" s="147"/>
    </row>
    <row r="1844" spans="1:17" s="55" customFormat="1" ht="11.25" customHeight="1" thickBot="1">
      <c r="A1844" s="201"/>
      <c r="B1844" s="202"/>
      <c r="C1844" s="56">
        <f>C1843/I1843*100</f>
        <v>11.497938616582685</v>
      </c>
      <c r="D1844" s="56">
        <f>D1843/I1843*100</f>
        <v>40.54054054054054</v>
      </c>
      <c r="E1844" s="56">
        <f>E1843/I1843*100</f>
        <v>31.287219422812644</v>
      </c>
      <c r="F1844" s="56">
        <f>F1843/I1843*100</f>
        <v>8.8410444342647736</v>
      </c>
      <c r="G1844" s="56">
        <f>G1843/I1843*100</f>
        <v>2.9775538250114519</v>
      </c>
      <c r="H1844" s="59">
        <f>H1843/I1843*100</f>
        <v>4.8557031607879066</v>
      </c>
      <c r="I1844" s="58">
        <f t="shared" si="1558"/>
        <v>100.00000000000001</v>
      </c>
      <c r="J1844" s="57">
        <f>J1843/I1843*100</f>
        <v>52.038479157123227</v>
      </c>
      <c r="K1844" s="35">
        <f>K1843/I1843*100</f>
        <v>31.287219422812644</v>
      </c>
      <c r="L1844" s="31">
        <f>L1843/I1843*100</f>
        <v>11.818598259276225</v>
      </c>
      <c r="O1844" s="147"/>
      <c r="P1844" s="147"/>
      <c r="Q1844" s="147"/>
    </row>
    <row r="1845" spans="1:17" s="55" customFormat="1" ht="11.45" customHeight="1">
      <c r="A1845" s="189" t="s">
        <v>48</v>
      </c>
      <c r="B1845" s="192" t="s">
        <v>19</v>
      </c>
      <c r="C1845" s="20">
        <v>175</v>
      </c>
      <c r="D1845" s="20">
        <v>617</v>
      </c>
      <c r="E1845" s="20">
        <v>429</v>
      </c>
      <c r="F1845" s="20">
        <v>139</v>
      </c>
      <c r="G1845" s="20">
        <v>42</v>
      </c>
      <c r="H1845" s="20">
        <v>57</v>
      </c>
      <c r="I1845" s="8">
        <f t="shared" si="1558"/>
        <v>1459</v>
      </c>
      <c r="J1845" s="9">
        <f>C1845+D1845</f>
        <v>792</v>
      </c>
      <c r="K1845" s="7">
        <f>E1845</f>
        <v>429</v>
      </c>
      <c r="L1845" s="10">
        <f>SUM(F1845:G1845)</f>
        <v>181</v>
      </c>
      <c r="O1845" s="147"/>
      <c r="P1845" s="147"/>
      <c r="Q1845" s="147"/>
    </row>
    <row r="1846" spans="1:17" s="55" customFormat="1" ht="11.45" customHeight="1">
      <c r="A1846" s="190"/>
      <c r="B1846" s="185"/>
      <c r="C1846" s="46">
        <f>C1845/I1845*100</f>
        <v>11.994516792323509</v>
      </c>
      <c r="D1846" s="25">
        <f>D1845/I1845*100</f>
        <v>42.289239204934887</v>
      </c>
      <c r="E1846" s="25">
        <f>E1845/I1845*100</f>
        <v>29.403701165181634</v>
      </c>
      <c r="F1846" s="25">
        <f>F1845/I1845*100</f>
        <v>9.5270733379026744</v>
      </c>
      <c r="G1846" s="25">
        <f>G1845/I1845*100</f>
        <v>2.878684030157642</v>
      </c>
      <c r="H1846" s="26">
        <f>H1845/I1845*100</f>
        <v>3.9067854694996571</v>
      </c>
      <c r="I1846" s="27">
        <f t="shared" si="1558"/>
        <v>100</v>
      </c>
      <c r="J1846" s="38">
        <f>J1845/I1845*100</f>
        <v>54.283755997258396</v>
      </c>
      <c r="K1846" s="18">
        <f>K1845/I1845*100</f>
        <v>29.403701165181634</v>
      </c>
      <c r="L1846" s="19">
        <f>L1845/I1845*100</f>
        <v>12.405757368060314</v>
      </c>
      <c r="O1846" s="147"/>
      <c r="P1846" s="147"/>
      <c r="Q1846" s="147"/>
    </row>
    <row r="1847" spans="1:17" s="55" customFormat="1" ht="11.45" customHeight="1">
      <c r="A1847" s="190"/>
      <c r="B1847" s="193" t="s">
        <v>20</v>
      </c>
      <c r="C1847" s="20">
        <v>54</v>
      </c>
      <c r="D1847" s="20">
        <v>158</v>
      </c>
      <c r="E1847" s="20">
        <v>177</v>
      </c>
      <c r="F1847" s="20">
        <v>44</v>
      </c>
      <c r="G1847" s="20">
        <v>12</v>
      </c>
      <c r="H1847" s="20">
        <v>39</v>
      </c>
      <c r="I1847" s="21">
        <f t="shared" si="1558"/>
        <v>484</v>
      </c>
      <c r="J1847" s="28">
        <f>C1847+D1847</f>
        <v>212</v>
      </c>
      <c r="K1847" s="23">
        <f>E1847</f>
        <v>177</v>
      </c>
      <c r="L1847" s="24">
        <f>SUM(F1847:G1847)</f>
        <v>56</v>
      </c>
      <c r="O1847" s="147"/>
      <c r="P1847" s="147"/>
      <c r="Q1847" s="147"/>
    </row>
    <row r="1848" spans="1:17" s="55" customFormat="1" ht="11.45" customHeight="1">
      <c r="A1848" s="190"/>
      <c r="B1848" s="193"/>
      <c r="C1848" s="29">
        <f>C1847/I1847*100</f>
        <v>11.15702479338843</v>
      </c>
      <c r="D1848" s="29">
        <f>D1847/I1847*100</f>
        <v>32.644628099173559</v>
      </c>
      <c r="E1848" s="29">
        <f>E1847/I1847*100</f>
        <v>36.570247933884296</v>
      </c>
      <c r="F1848" s="29">
        <f>F1847/I1847*100</f>
        <v>9.0909090909090917</v>
      </c>
      <c r="G1848" s="29">
        <f>G1847/I1847*100</f>
        <v>2.4793388429752068</v>
      </c>
      <c r="H1848" s="30">
        <f>H1847/I1847*100</f>
        <v>8.0578512396694215</v>
      </c>
      <c r="I1848" s="27">
        <f t="shared" si="1558"/>
        <v>100</v>
      </c>
      <c r="J1848" s="38">
        <f>J1847/I1847*100</f>
        <v>43.801652892561982</v>
      </c>
      <c r="K1848" s="18">
        <f>K1847/I1847*100</f>
        <v>36.570247933884296</v>
      </c>
      <c r="L1848" s="19">
        <f>L1847/I1847*100</f>
        <v>11.570247933884298</v>
      </c>
      <c r="O1848" s="147"/>
      <c r="P1848" s="147"/>
      <c r="Q1848" s="147"/>
    </row>
    <row r="1849" spans="1:17" s="55" customFormat="1" ht="11.45" customHeight="1">
      <c r="A1849" s="190"/>
      <c r="B1849" s="184" t="s">
        <v>49</v>
      </c>
      <c r="C1849" s="20">
        <v>16</v>
      </c>
      <c r="D1849" s="20">
        <v>75</v>
      </c>
      <c r="E1849" s="20">
        <v>57</v>
      </c>
      <c r="F1849" s="20">
        <v>8</v>
      </c>
      <c r="G1849" s="20">
        <v>6</v>
      </c>
      <c r="H1849" s="20">
        <v>5</v>
      </c>
      <c r="I1849" s="21">
        <f t="shared" si="1558"/>
        <v>167</v>
      </c>
      <c r="J1849" s="28">
        <f>C1849+D1849</f>
        <v>91</v>
      </c>
      <c r="K1849" s="23">
        <f>E1849</f>
        <v>57</v>
      </c>
      <c r="L1849" s="24">
        <f>SUM(F1849:G1849)</f>
        <v>14</v>
      </c>
      <c r="O1849" s="147"/>
      <c r="P1849" s="147"/>
      <c r="Q1849" s="147"/>
    </row>
    <row r="1850" spans="1:17" s="55" customFormat="1" ht="11.45" customHeight="1">
      <c r="A1850" s="190"/>
      <c r="B1850" s="185"/>
      <c r="C1850" s="25">
        <f>C1849/I1849*100</f>
        <v>9.5808383233532943</v>
      </c>
      <c r="D1850" s="25">
        <f>D1849/I1849*100</f>
        <v>44.91017964071856</v>
      </c>
      <c r="E1850" s="25">
        <f>E1849/I1849*100</f>
        <v>34.131736526946113</v>
      </c>
      <c r="F1850" s="25">
        <f>F1849/I1849*100</f>
        <v>4.7904191616766472</v>
      </c>
      <c r="G1850" s="25">
        <f>G1849/I1849*100</f>
        <v>3.5928143712574849</v>
      </c>
      <c r="H1850" s="26">
        <f>H1849/I1849*100</f>
        <v>2.9940119760479043</v>
      </c>
      <c r="I1850" s="27">
        <f t="shared" si="1558"/>
        <v>100.00000000000001</v>
      </c>
      <c r="J1850" s="38">
        <f>J1849/I1849*100</f>
        <v>54.491017964071851</v>
      </c>
      <c r="K1850" s="18">
        <f>K1849/I1849*100</f>
        <v>34.131736526946113</v>
      </c>
      <c r="L1850" s="19">
        <f>L1849/I1849*100</f>
        <v>8.3832335329341312</v>
      </c>
      <c r="O1850" s="147"/>
      <c r="P1850" s="147"/>
      <c r="Q1850" s="147"/>
    </row>
    <row r="1851" spans="1:17" s="55" customFormat="1" ht="11.45" customHeight="1">
      <c r="A1851" s="190"/>
      <c r="B1851" s="193" t="s">
        <v>50</v>
      </c>
      <c r="C1851" s="20">
        <v>6</v>
      </c>
      <c r="D1851" s="20">
        <v>35</v>
      </c>
      <c r="E1851" s="20">
        <v>20</v>
      </c>
      <c r="F1851" s="20">
        <v>2</v>
      </c>
      <c r="G1851" s="20">
        <v>5</v>
      </c>
      <c r="H1851" s="20">
        <v>5</v>
      </c>
      <c r="I1851" s="21">
        <f t="shared" si="1558"/>
        <v>73</v>
      </c>
      <c r="J1851" s="28">
        <f>C1851+D1851</f>
        <v>41</v>
      </c>
      <c r="K1851" s="23">
        <f>E1851</f>
        <v>20</v>
      </c>
      <c r="L1851" s="24">
        <f>SUM(F1851:G1851)</f>
        <v>7</v>
      </c>
      <c r="O1851" s="147"/>
      <c r="P1851" s="147"/>
      <c r="Q1851" s="147"/>
    </row>
    <row r="1852" spans="1:17" s="55" customFormat="1" ht="11.45" customHeight="1" thickBot="1">
      <c r="A1852" s="190"/>
      <c r="B1852" s="193"/>
      <c r="C1852" s="33">
        <f>C1851/I1851*100</f>
        <v>8.2191780821917799</v>
      </c>
      <c r="D1852" s="33">
        <f>D1851/I1851*100</f>
        <v>47.945205479452049</v>
      </c>
      <c r="E1852" s="33">
        <f>E1851/I1851*100</f>
        <v>27.397260273972602</v>
      </c>
      <c r="F1852" s="33">
        <f>F1851/I1851*100</f>
        <v>2.7397260273972601</v>
      </c>
      <c r="G1852" s="33">
        <f>G1851/I1851*100</f>
        <v>6.8493150684931505</v>
      </c>
      <c r="H1852" s="34">
        <f>H1851/I1851*100</f>
        <v>6.8493150684931505</v>
      </c>
      <c r="I1852" s="58">
        <f t="shared" si="1558"/>
        <v>100</v>
      </c>
      <c r="J1852" s="38">
        <f>J1851/I1851*100</f>
        <v>56.164383561643838</v>
      </c>
      <c r="K1852" s="18">
        <f>K1851/I1851*100</f>
        <v>27.397260273972602</v>
      </c>
      <c r="L1852" s="19">
        <f>L1851/I1851*100</f>
        <v>9.5890410958904102</v>
      </c>
      <c r="O1852" s="147"/>
      <c r="P1852" s="147"/>
      <c r="Q1852" s="147"/>
    </row>
    <row r="1853" spans="1:17" s="55" customFormat="1" ht="11.45" customHeight="1">
      <c r="A1853" s="189" t="s">
        <v>51</v>
      </c>
      <c r="B1853" s="192" t="s">
        <v>1</v>
      </c>
      <c r="C1853" s="20">
        <v>114</v>
      </c>
      <c r="D1853" s="20">
        <v>383</v>
      </c>
      <c r="E1853" s="20">
        <v>323</v>
      </c>
      <c r="F1853" s="20">
        <v>81</v>
      </c>
      <c r="G1853" s="20">
        <v>34</v>
      </c>
      <c r="H1853" s="20">
        <v>33</v>
      </c>
      <c r="I1853" s="8">
        <f t="shared" si="1558"/>
        <v>968</v>
      </c>
      <c r="J1853" s="9">
        <f>C1853+D1853</f>
        <v>497</v>
      </c>
      <c r="K1853" s="7">
        <f>E1853</f>
        <v>323</v>
      </c>
      <c r="L1853" s="10">
        <f>SUM(F1853:G1853)</f>
        <v>115</v>
      </c>
      <c r="O1853" s="147"/>
      <c r="P1853" s="147"/>
      <c r="Q1853" s="147"/>
    </row>
    <row r="1854" spans="1:17" s="55" customFormat="1" ht="11.45" customHeight="1">
      <c r="A1854" s="190"/>
      <c r="B1854" s="193"/>
      <c r="C1854" s="46">
        <f>C1853/I1853*100</f>
        <v>11.776859504132231</v>
      </c>
      <c r="D1854" s="25">
        <f>D1853/I1853*100</f>
        <v>39.566115702479337</v>
      </c>
      <c r="E1854" s="25">
        <f>E1853/I1853*100</f>
        <v>33.367768595041326</v>
      </c>
      <c r="F1854" s="25">
        <f>F1853/I1853*100</f>
        <v>8.3677685950413228</v>
      </c>
      <c r="G1854" s="25">
        <f>G1853/I1853*100</f>
        <v>3.5123966942148761</v>
      </c>
      <c r="H1854" s="26">
        <f>H1853/I1853*100</f>
        <v>3.4090909090909087</v>
      </c>
      <c r="I1854" s="27">
        <f t="shared" si="1558"/>
        <v>100</v>
      </c>
      <c r="J1854" s="38">
        <f>J1853/I1853*100</f>
        <v>51.342975206611577</v>
      </c>
      <c r="K1854" s="18">
        <f>K1853/I1853*100</f>
        <v>33.367768595041326</v>
      </c>
      <c r="L1854" s="19">
        <f>L1853/I1853*100</f>
        <v>11.880165289256199</v>
      </c>
      <c r="O1854" s="147"/>
      <c r="P1854" s="147"/>
      <c r="Q1854" s="147"/>
    </row>
    <row r="1855" spans="1:17" s="55" customFormat="1" ht="11.45" customHeight="1">
      <c r="A1855" s="190"/>
      <c r="B1855" s="184" t="s">
        <v>2</v>
      </c>
      <c r="C1855" s="20">
        <v>135</v>
      </c>
      <c r="D1855" s="20">
        <v>494</v>
      </c>
      <c r="E1855" s="20">
        <v>358</v>
      </c>
      <c r="F1855" s="20">
        <v>111</v>
      </c>
      <c r="G1855" s="20">
        <v>31</v>
      </c>
      <c r="H1855" s="20">
        <v>48</v>
      </c>
      <c r="I1855" s="21">
        <f t="shared" si="1558"/>
        <v>1177</v>
      </c>
      <c r="J1855" s="28">
        <f>C1855+D1855</f>
        <v>629</v>
      </c>
      <c r="K1855" s="23">
        <f>E1855</f>
        <v>358</v>
      </c>
      <c r="L1855" s="24">
        <f>SUM(F1855:G1855)</f>
        <v>142</v>
      </c>
      <c r="O1855" s="147"/>
      <c r="P1855" s="147"/>
      <c r="Q1855" s="147"/>
    </row>
    <row r="1856" spans="1:17" s="55" customFormat="1" ht="11.45" customHeight="1">
      <c r="A1856" s="190"/>
      <c r="B1856" s="185"/>
      <c r="C1856" s="29">
        <f>C1855/I1855*100</f>
        <v>11.469838572642312</v>
      </c>
      <c r="D1856" s="29">
        <f>D1855/I1855*100</f>
        <v>41.971112999150385</v>
      </c>
      <c r="E1856" s="29">
        <f>E1855/I1855*100</f>
        <v>30.416312659303312</v>
      </c>
      <c r="F1856" s="29">
        <f>F1855/I1855*100</f>
        <v>9.4307561597281229</v>
      </c>
      <c r="G1856" s="29">
        <f>G1855/I1855*100</f>
        <v>2.6338147833474936</v>
      </c>
      <c r="H1856" s="30">
        <f>H1855/I1855*100</f>
        <v>4.0781648258283774</v>
      </c>
      <c r="I1856" s="27">
        <f t="shared" si="1558"/>
        <v>100</v>
      </c>
      <c r="J1856" s="38">
        <f>J1855/I1855*100</f>
        <v>53.440951571792695</v>
      </c>
      <c r="K1856" s="18">
        <f>K1855/I1855*100</f>
        <v>30.416312659303312</v>
      </c>
      <c r="L1856" s="19">
        <f>L1855/I1855*100</f>
        <v>12.064570943075616</v>
      </c>
      <c r="O1856" s="147"/>
      <c r="P1856" s="147"/>
      <c r="Q1856" s="147"/>
    </row>
    <row r="1857" spans="1:17" s="55" customFormat="1" ht="11.45" customHeight="1">
      <c r="A1857" s="190"/>
      <c r="B1857" s="193" t="s">
        <v>5</v>
      </c>
      <c r="C1857" s="20">
        <v>2</v>
      </c>
      <c r="D1857" s="20">
        <v>8</v>
      </c>
      <c r="E1857" s="20">
        <v>2</v>
      </c>
      <c r="F1857" s="20">
        <v>1</v>
      </c>
      <c r="G1857" s="20">
        <v>0</v>
      </c>
      <c r="H1857" s="20">
        <v>25</v>
      </c>
      <c r="I1857" s="21">
        <f t="shared" si="1558"/>
        <v>38</v>
      </c>
      <c r="J1857" s="28">
        <f>C1857+D1857</f>
        <v>10</v>
      </c>
      <c r="K1857" s="23">
        <f>E1857</f>
        <v>2</v>
      </c>
      <c r="L1857" s="24">
        <f>SUM(F1857:G1857)</f>
        <v>1</v>
      </c>
      <c r="O1857" s="147"/>
      <c r="P1857" s="147"/>
      <c r="Q1857" s="147"/>
    </row>
    <row r="1858" spans="1:17" s="55" customFormat="1" ht="11.45" customHeight="1" thickBot="1">
      <c r="A1858" s="191"/>
      <c r="B1858" s="194"/>
      <c r="C1858" s="50">
        <f>C1857/I1857*100</f>
        <v>5.2631578947368416</v>
      </c>
      <c r="D1858" s="50">
        <f>D1857/I1857*100</f>
        <v>21.052631578947366</v>
      </c>
      <c r="E1858" s="50">
        <f>E1857/I1857*100</f>
        <v>5.2631578947368416</v>
      </c>
      <c r="F1858" s="50">
        <f>F1857/I1857*100</f>
        <v>2.6315789473684208</v>
      </c>
      <c r="G1858" s="50">
        <f>G1857/I1857*100</f>
        <v>0</v>
      </c>
      <c r="H1858" s="64">
        <f>H1857/I1857*100</f>
        <v>65.789473684210535</v>
      </c>
      <c r="I1858" s="58">
        <f t="shared" si="1558"/>
        <v>100</v>
      </c>
      <c r="J1858" s="57">
        <f>J1857/I1857*100</f>
        <v>26.315789473684209</v>
      </c>
      <c r="K1858" s="35">
        <f>K1857/I1857*100</f>
        <v>5.2631578947368416</v>
      </c>
      <c r="L1858" s="31">
        <f>L1857/I1857*100</f>
        <v>2.6315789473684208</v>
      </c>
      <c r="O1858" s="147"/>
      <c r="P1858" s="147"/>
      <c r="Q1858" s="147"/>
    </row>
    <row r="1859" spans="1:17" s="55" customFormat="1" ht="11.45" customHeight="1">
      <c r="A1859" s="189" t="s">
        <v>52</v>
      </c>
      <c r="B1859" s="192" t="s">
        <v>6</v>
      </c>
      <c r="C1859" s="20">
        <v>15</v>
      </c>
      <c r="D1859" s="20">
        <v>25</v>
      </c>
      <c r="E1859" s="20">
        <v>18</v>
      </c>
      <c r="F1859" s="20">
        <v>3</v>
      </c>
      <c r="G1859" s="20">
        <v>2</v>
      </c>
      <c r="H1859" s="20">
        <v>1</v>
      </c>
      <c r="I1859" s="8">
        <f t="shared" si="1558"/>
        <v>64</v>
      </c>
      <c r="J1859" s="9">
        <f>C1859+D1859</f>
        <v>40</v>
      </c>
      <c r="K1859" s="7">
        <f>E1859</f>
        <v>18</v>
      </c>
      <c r="L1859" s="10">
        <f>SUM(F1859:G1859)</f>
        <v>5</v>
      </c>
    </row>
    <row r="1860" spans="1:17" s="55" customFormat="1" ht="11.45" customHeight="1">
      <c r="A1860" s="190"/>
      <c r="B1860" s="185"/>
      <c r="C1860" s="46">
        <f>C1859/I1859*100</f>
        <v>23.4375</v>
      </c>
      <c r="D1860" s="25">
        <f>D1859/I1859*100</f>
        <v>39.0625</v>
      </c>
      <c r="E1860" s="25">
        <f>E1859/I1859*100</f>
        <v>28.125</v>
      </c>
      <c r="F1860" s="25">
        <f>F1859/I1859*100</f>
        <v>4.6875</v>
      </c>
      <c r="G1860" s="25">
        <f>G1859/I1859*100</f>
        <v>3.125</v>
      </c>
      <c r="H1860" s="26">
        <f>H1859/I1859*100</f>
        <v>1.5625</v>
      </c>
      <c r="I1860" s="27">
        <f t="shared" si="1558"/>
        <v>100</v>
      </c>
      <c r="J1860" s="38">
        <f>J1859/I1859*100</f>
        <v>62.5</v>
      </c>
      <c r="K1860" s="18">
        <f>K1859/I1859*100</f>
        <v>28.125</v>
      </c>
      <c r="L1860" s="19">
        <f>L1859/I1859*100</f>
        <v>7.8125</v>
      </c>
    </row>
    <row r="1861" spans="1:17" s="55" customFormat="1" ht="11.45" customHeight="1">
      <c r="A1861" s="190"/>
      <c r="B1861" s="193" t="s">
        <v>7</v>
      </c>
      <c r="C1861" s="20">
        <v>23</v>
      </c>
      <c r="D1861" s="20">
        <v>69</v>
      </c>
      <c r="E1861" s="20">
        <v>68</v>
      </c>
      <c r="F1861" s="20">
        <v>17</v>
      </c>
      <c r="G1861" s="20">
        <v>5</v>
      </c>
      <c r="H1861" s="20">
        <v>3</v>
      </c>
      <c r="I1861" s="21">
        <f t="shared" si="1558"/>
        <v>185</v>
      </c>
      <c r="J1861" s="28">
        <f>C1861+D1861</f>
        <v>92</v>
      </c>
      <c r="K1861" s="23">
        <f>E1861</f>
        <v>68</v>
      </c>
      <c r="L1861" s="24">
        <f>SUM(F1861:G1861)</f>
        <v>22</v>
      </c>
    </row>
    <row r="1862" spans="1:17" s="55" customFormat="1" ht="11.45" customHeight="1">
      <c r="A1862" s="190"/>
      <c r="B1862" s="193"/>
      <c r="C1862" s="29">
        <f>C1861/I1861*100</f>
        <v>12.432432432432433</v>
      </c>
      <c r="D1862" s="29">
        <f>D1861/I1861*100</f>
        <v>37.297297297297298</v>
      </c>
      <c r="E1862" s="29">
        <f>E1861/I1861*100</f>
        <v>36.756756756756758</v>
      </c>
      <c r="F1862" s="29">
        <f>F1861/I1861*100</f>
        <v>9.1891891891891895</v>
      </c>
      <c r="G1862" s="29">
        <f>G1861/I1861*100</f>
        <v>2.7027027027027026</v>
      </c>
      <c r="H1862" s="30">
        <f>H1861/I1861*100</f>
        <v>1.6216216216216217</v>
      </c>
      <c r="I1862" s="27">
        <f t="shared" si="1558"/>
        <v>100.00000000000001</v>
      </c>
      <c r="J1862" s="38">
        <f>J1861/I1861*100</f>
        <v>49.729729729729733</v>
      </c>
      <c r="K1862" s="18">
        <f>K1861/I1861*100</f>
        <v>36.756756756756758</v>
      </c>
      <c r="L1862" s="19">
        <f>L1861/I1861*100</f>
        <v>11.891891891891893</v>
      </c>
    </row>
    <row r="1863" spans="1:17" s="55" customFormat="1" ht="11.45" customHeight="1">
      <c r="A1863" s="190"/>
      <c r="B1863" s="184" t="s">
        <v>8</v>
      </c>
      <c r="C1863" s="20">
        <v>37</v>
      </c>
      <c r="D1863" s="20">
        <v>82</v>
      </c>
      <c r="E1863" s="20">
        <v>84</v>
      </c>
      <c r="F1863" s="20">
        <v>27</v>
      </c>
      <c r="G1863" s="20">
        <v>12</v>
      </c>
      <c r="H1863" s="20">
        <v>5</v>
      </c>
      <c r="I1863" s="21">
        <f t="shared" si="1558"/>
        <v>247</v>
      </c>
      <c r="J1863" s="28">
        <f>C1863+D1863</f>
        <v>119</v>
      </c>
      <c r="K1863" s="23">
        <f>E1863</f>
        <v>84</v>
      </c>
      <c r="L1863" s="24">
        <f>SUM(F1863:G1863)</f>
        <v>39</v>
      </c>
    </row>
    <row r="1864" spans="1:17" s="55" customFormat="1" ht="11.45" customHeight="1">
      <c r="A1864" s="190"/>
      <c r="B1864" s="185"/>
      <c r="C1864" s="29">
        <f t="shared" ref="C1864" si="1559">C1863/I1863*100</f>
        <v>14.979757085020243</v>
      </c>
      <c r="D1864" s="29">
        <f t="shared" ref="D1864" si="1560">D1863/I1863*100</f>
        <v>33.198380566801625</v>
      </c>
      <c r="E1864" s="29">
        <f t="shared" ref="E1864" si="1561">E1863/I1863*100</f>
        <v>34.008097165991899</v>
      </c>
      <c r="F1864" s="29">
        <f t="shared" ref="F1864" si="1562">F1863/I1863*100</f>
        <v>10.931174089068826</v>
      </c>
      <c r="G1864" s="29">
        <f t="shared" ref="G1864" si="1563">G1863/I1863*100</f>
        <v>4.8582995951417001</v>
      </c>
      <c r="H1864" s="30">
        <f t="shared" ref="H1864" si="1564">H1863/I1863*100</f>
        <v>2.0242914979757085</v>
      </c>
      <c r="I1864" s="27">
        <f t="shared" si="1558"/>
        <v>100</v>
      </c>
      <c r="J1864" s="38">
        <f>J1863/I1863*100</f>
        <v>48.178137651821864</v>
      </c>
      <c r="K1864" s="18">
        <f>K1863/I1863*100</f>
        <v>34.008097165991899</v>
      </c>
      <c r="L1864" s="19">
        <f>L1863/I1863*100</f>
        <v>15.789473684210526</v>
      </c>
    </row>
    <row r="1865" spans="1:17" s="55" customFormat="1" ht="11.45" customHeight="1">
      <c r="A1865" s="190"/>
      <c r="B1865" s="193" t="s">
        <v>9</v>
      </c>
      <c r="C1865" s="20">
        <v>38</v>
      </c>
      <c r="D1865" s="20">
        <v>115</v>
      </c>
      <c r="E1865" s="20">
        <v>107</v>
      </c>
      <c r="F1865" s="20">
        <v>31</v>
      </c>
      <c r="G1865" s="20">
        <v>14</v>
      </c>
      <c r="H1865" s="20">
        <v>10</v>
      </c>
      <c r="I1865" s="21">
        <f t="shared" si="1558"/>
        <v>315</v>
      </c>
      <c r="J1865" s="28">
        <f>C1865+D1865</f>
        <v>153</v>
      </c>
      <c r="K1865" s="23">
        <f>E1865</f>
        <v>107</v>
      </c>
      <c r="L1865" s="24">
        <f>SUM(F1865:G1865)</f>
        <v>45</v>
      </c>
    </row>
    <row r="1866" spans="1:17" s="55" customFormat="1" ht="11.45" customHeight="1">
      <c r="A1866" s="190"/>
      <c r="B1866" s="193"/>
      <c r="C1866" s="29">
        <f t="shared" ref="C1866" si="1565">C1865/I1865*100</f>
        <v>12.063492063492063</v>
      </c>
      <c r="D1866" s="29">
        <f t="shared" ref="D1866" si="1566">D1865/I1865*100</f>
        <v>36.507936507936506</v>
      </c>
      <c r="E1866" s="29">
        <f t="shared" ref="E1866" si="1567">E1865/I1865*100</f>
        <v>33.968253968253968</v>
      </c>
      <c r="F1866" s="29">
        <f t="shared" ref="F1866" si="1568">F1865/I1865*100</f>
        <v>9.8412698412698418</v>
      </c>
      <c r="G1866" s="29">
        <f t="shared" ref="G1866" si="1569">G1865/I1865*100</f>
        <v>4.4444444444444446</v>
      </c>
      <c r="H1866" s="30">
        <f t="shared" ref="H1866" si="1570">H1865/I1865*100</f>
        <v>3.1746031746031744</v>
      </c>
      <c r="I1866" s="27">
        <f t="shared" si="1558"/>
        <v>100</v>
      </c>
      <c r="J1866" s="38">
        <f>J1865/I1865*100</f>
        <v>48.571428571428569</v>
      </c>
      <c r="K1866" s="18">
        <f>K1865/I1865*100</f>
        <v>33.968253968253968</v>
      </c>
      <c r="L1866" s="19">
        <f>L1865/I1865*100</f>
        <v>14.285714285714285</v>
      </c>
    </row>
    <row r="1867" spans="1:17" s="55" customFormat="1" ht="11.45" customHeight="1">
      <c r="A1867" s="190"/>
      <c r="B1867" s="184" t="s">
        <v>10</v>
      </c>
      <c r="C1867" s="20">
        <v>24</v>
      </c>
      <c r="D1867" s="20">
        <v>152</v>
      </c>
      <c r="E1867" s="20">
        <v>123</v>
      </c>
      <c r="F1867" s="20">
        <v>45</v>
      </c>
      <c r="G1867" s="20">
        <v>14</v>
      </c>
      <c r="H1867" s="20">
        <v>9</v>
      </c>
      <c r="I1867" s="21">
        <f t="shared" si="1558"/>
        <v>367</v>
      </c>
      <c r="J1867" s="28">
        <f>C1867+D1867</f>
        <v>176</v>
      </c>
      <c r="K1867" s="23">
        <f>E1867</f>
        <v>123</v>
      </c>
      <c r="L1867" s="24">
        <f>SUM(F1867:G1867)</f>
        <v>59</v>
      </c>
      <c r="O1867" s="147"/>
      <c r="P1867" s="147"/>
      <c r="Q1867" s="147"/>
    </row>
    <row r="1868" spans="1:17" s="55" customFormat="1" ht="11.45" customHeight="1">
      <c r="A1868" s="190"/>
      <c r="B1868" s="185"/>
      <c r="C1868" s="29">
        <f t="shared" ref="C1868" si="1571">C1867/I1867*100</f>
        <v>6.5395095367847409</v>
      </c>
      <c r="D1868" s="29">
        <f t="shared" ref="D1868" si="1572">D1867/I1867*100</f>
        <v>41.416893732970031</v>
      </c>
      <c r="E1868" s="29">
        <f t="shared" ref="E1868" si="1573">E1867/I1867*100</f>
        <v>33.514986376021803</v>
      </c>
      <c r="F1868" s="29">
        <f t="shared" ref="F1868" si="1574">F1867/I1867*100</f>
        <v>12.26158038147139</v>
      </c>
      <c r="G1868" s="29">
        <f t="shared" ref="G1868" si="1575">G1867/I1867*100</f>
        <v>3.8147138964577656</v>
      </c>
      <c r="H1868" s="30">
        <f t="shared" ref="H1868" si="1576">H1867/I1867*100</f>
        <v>2.4523160762942782</v>
      </c>
      <c r="I1868" s="27">
        <f t="shared" si="1558"/>
        <v>100.00000000000001</v>
      </c>
      <c r="J1868" s="38">
        <f>J1867/I1867*100</f>
        <v>47.956403269754766</v>
      </c>
      <c r="K1868" s="18">
        <f>K1867/I1867*100</f>
        <v>33.514986376021803</v>
      </c>
      <c r="L1868" s="19">
        <f>L1867/I1867*100</f>
        <v>16.076294277929154</v>
      </c>
      <c r="O1868" s="147"/>
      <c r="P1868" s="147"/>
      <c r="Q1868" s="147"/>
    </row>
    <row r="1869" spans="1:17" s="55" customFormat="1" ht="11.45" customHeight="1">
      <c r="A1869" s="190"/>
      <c r="B1869" s="193" t="s">
        <v>11</v>
      </c>
      <c r="C1869" s="20">
        <v>33</v>
      </c>
      <c r="D1869" s="20">
        <v>194</v>
      </c>
      <c r="E1869" s="20">
        <v>104</v>
      </c>
      <c r="F1869" s="20">
        <v>34</v>
      </c>
      <c r="G1869" s="20">
        <v>9</v>
      </c>
      <c r="H1869" s="20">
        <v>20</v>
      </c>
      <c r="I1869" s="21">
        <f t="shared" si="1558"/>
        <v>394</v>
      </c>
      <c r="J1869" s="28">
        <f>C1869+D1869</f>
        <v>227</v>
      </c>
      <c r="K1869" s="23">
        <f>E1869</f>
        <v>104</v>
      </c>
      <c r="L1869" s="24">
        <f>SUM(F1869:G1869)</f>
        <v>43</v>
      </c>
      <c r="O1869" s="147"/>
      <c r="P1869" s="147"/>
      <c r="Q1869" s="147"/>
    </row>
    <row r="1870" spans="1:17" s="55" customFormat="1" ht="11.45" customHeight="1">
      <c r="A1870" s="190"/>
      <c r="B1870" s="193"/>
      <c r="C1870" s="29">
        <f t="shared" ref="C1870" si="1577">C1869/I1869*100</f>
        <v>8.3756345177664979</v>
      </c>
      <c r="D1870" s="29">
        <f t="shared" ref="D1870" si="1578">D1869/I1869*100</f>
        <v>49.238578680203041</v>
      </c>
      <c r="E1870" s="29">
        <f t="shared" ref="E1870" si="1579">E1869/I1869*100</f>
        <v>26.395939086294419</v>
      </c>
      <c r="F1870" s="29">
        <f t="shared" ref="F1870" si="1580">F1869/I1869*100</f>
        <v>8.6294416243654819</v>
      </c>
      <c r="G1870" s="29">
        <f t="shared" ref="G1870" si="1581">G1869/I1869*100</f>
        <v>2.2842639593908629</v>
      </c>
      <c r="H1870" s="30">
        <f t="shared" ref="H1870" si="1582">H1869/I1869*100</f>
        <v>5.0761421319796955</v>
      </c>
      <c r="I1870" s="27">
        <f t="shared" si="1558"/>
        <v>100.00000000000001</v>
      </c>
      <c r="J1870" s="38">
        <f>J1869/I1869*100</f>
        <v>57.614213197969541</v>
      </c>
      <c r="K1870" s="18">
        <f>K1869/I1869*100</f>
        <v>26.395939086294419</v>
      </c>
      <c r="L1870" s="19">
        <f>L1869/I1869*100</f>
        <v>10.913705583756345</v>
      </c>
      <c r="O1870" s="147"/>
      <c r="P1870" s="147"/>
      <c r="Q1870" s="147"/>
    </row>
    <row r="1871" spans="1:17" s="55" customFormat="1" ht="11.45" customHeight="1">
      <c r="A1871" s="190"/>
      <c r="B1871" s="184" t="s">
        <v>12</v>
      </c>
      <c r="C1871" s="20">
        <v>80</v>
      </c>
      <c r="D1871" s="20">
        <v>244</v>
      </c>
      <c r="E1871" s="20">
        <v>179</v>
      </c>
      <c r="F1871" s="20">
        <v>35</v>
      </c>
      <c r="G1871" s="20">
        <v>9</v>
      </c>
      <c r="H1871" s="20">
        <v>35</v>
      </c>
      <c r="I1871" s="21">
        <f t="shared" si="1558"/>
        <v>582</v>
      </c>
      <c r="J1871" s="28">
        <f>C1871+D1871</f>
        <v>324</v>
      </c>
      <c r="K1871" s="23">
        <f>E1871</f>
        <v>179</v>
      </c>
      <c r="L1871" s="24">
        <f>SUM(F1871:G1871)</f>
        <v>44</v>
      </c>
      <c r="O1871" s="147"/>
      <c r="P1871" s="147"/>
      <c r="Q1871" s="147"/>
    </row>
    <row r="1872" spans="1:17" s="55" customFormat="1" ht="11.45" customHeight="1">
      <c r="A1872" s="190"/>
      <c r="B1872" s="185"/>
      <c r="C1872" s="29">
        <f t="shared" ref="C1872" si="1583">C1871/I1871*100</f>
        <v>13.745704467353953</v>
      </c>
      <c r="D1872" s="29">
        <f t="shared" ref="D1872" si="1584">D1871/I1871*100</f>
        <v>41.924398625429554</v>
      </c>
      <c r="E1872" s="29">
        <f t="shared" ref="E1872" si="1585">E1871/I1871*100</f>
        <v>30.756013745704468</v>
      </c>
      <c r="F1872" s="29">
        <f t="shared" ref="F1872" si="1586">F1871/I1871*100</f>
        <v>6.0137457044673539</v>
      </c>
      <c r="G1872" s="29">
        <f t="shared" ref="G1872" si="1587">G1871/I1871*100</f>
        <v>1.5463917525773196</v>
      </c>
      <c r="H1872" s="30">
        <f t="shared" ref="H1872" si="1588">H1871/I1871*100</f>
        <v>6.0137457044673539</v>
      </c>
      <c r="I1872" s="27">
        <f t="shared" si="1558"/>
        <v>100</v>
      </c>
      <c r="J1872" s="38">
        <f>J1871/I1871*100</f>
        <v>55.670103092783506</v>
      </c>
      <c r="K1872" s="18">
        <f>K1871/I1871*100</f>
        <v>30.756013745704468</v>
      </c>
      <c r="L1872" s="19">
        <f>L1871/I1871*100</f>
        <v>7.5601374570446733</v>
      </c>
      <c r="O1872" s="148"/>
      <c r="P1872" s="148"/>
      <c r="Q1872" s="148"/>
    </row>
    <row r="1873" spans="1:20" s="55" customFormat="1" ht="11.45" customHeight="1">
      <c r="A1873" s="190"/>
      <c r="B1873" s="193" t="s">
        <v>24</v>
      </c>
      <c r="C1873" s="20">
        <v>1</v>
      </c>
      <c r="D1873" s="20">
        <v>4</v>
      </c>
      <c r="E1873" s="20">
        <v>0</v>
      </c>
      <c r="F1873" s="20">
        <v>1</v>
      </c>
      <c r="G1873" s="20">
        <v>0</v>
      </c>
      <c r="H1873" s="20">
        <v>23</v>
      </c>
      <c r="I1873" s="21">
        <f t="shared" si="1558"/>
        <v>29</v>
      </c>
      <c r="J1873" s="28">
        <f>C1873+D1873</f>
        <v>5</v>
      </c>
      <c r="K1873" s="23">
        <f>E1873</f>
        <v>0</v>
      </c>
      <c r="L1873" s="24">
        <f>SUM(F1873:G1873)</f>
        <v>1</v>
      </c>
      <c r="O1873" s="148"/>
      <c r="P1873" s="148"/>
      <c r="Q1873" s="148"/>
    </row>
    <row r="1874" spans="1:20" s="55" customFormat="1" ht="11.45" customHeight="1" thickBot="1">
      <c r="A1874" s="191"/>
      <c r="B1874" s="194"/>
      <c r="C1874" s="50">
        <f t="shared" ref="C1874" si="1589">C1873/I1873*100</f>
        <v>3.4482758620689653</v>
      </c>
      <c r="D1874" s="50">
        <f t="shared" ref="D1874" si="1590">D1873/I1873*100</f>
        <v>13.793103448275861</v>
      </c>
      <c r="E1874" s="50">
        <f t="shared" ref="E1874" si="1591">E1873/I1873*100</f>
        <v>0</v>
      </c>
      <c r="F1874" s="50">
        <f t="shared" ref="F1874" si="1592">F1873/I1873*100</f>
        <v>3.4482758620689653</v>
      </c>
      <c r="G1874" s="50">
        <f t="shared" ref="G1874" si="1593">G1873/I1873*100</f>
        <v>0</v>
      </c>
      <c r="H1874" s="79">
        <f t="shared" ref="H1874" si="1594">H1873/I1873*100</f>
        <v>79.310344827586206</v>
      </c>
      <c r="I1874" s="58">
        <f t="shared" si="1558"/>
        <v>100</v>
      </c>
      <c r="J1874" s="57">
        <f>J1873/I1873*100</f>
        <v>17.241379310344829</v>
      </c>
      <c r="K1874" s="35">
        <f>K1873/I1873*100</f>
        <v>0</v>
      </c>
      <c r="L1874" s="31">
        <f>L1873/I1873*100</f>
        <v>3.4482758620689653</v>
      </c>
      <c r="O1874" s="148"/>
      <c r="P1874" s="148"/>
      <c r="Q1874" s="148"/>
    </row>
    <row r="1875" spans="1:20" s="55" customFormat="1" ht="11.45" customHeight="1" thickBot="1">
      <c r="A1875" s="211" t="s">
        <v>53</v>
      </c>
      <c r="B1875" s="192" t="s">
        <v>23</v>
      </c>
      <c r="C1875" s="20">
        <v>22</v>
      </c>
      <c r="D1875" s="20">
        <v>98</v>
      </c>
      <c r="E1875" s="20">
        <v>64</v>
      </c>
      <c r="F1875" s="20">
        <v>17</v>
      </c>
      <c r="G1875" s="20">
        <v>2</v>
      </c>
      <c r="H1875" s="20">
        <v>13</v>
      </c>
      <c r="I1875" s="110">
        <f t="shared" si="1558"/>
        <v>216</v>
      </c>
      <c r="J1875" s="9">
        <f>C1875+D1875</f>
        <v>120</v>
      </c>
      <c r="K1875" s="7">
        <f>E1875</f>
        <v>64</v>
      </c>
      <c r="L1875" s="10">
        <f>SUM(F1875:G1875)</f>
        <v>19</v>
      </c>
    </row>
    <row r="1876" spans="1:20" s="55" customFormat="1" ht="11.45" customHeight="1" thickTop="1" thickBot="1">
      <c r="A1876" s="212"/>
      <c r="B1876" s="185"/>
      <c r="C1876" s="46">
        <f>C1875/I1875*100</f>
        <v>10.185185185185185</v>
      </c>
      <c r="D1876" s="25">
        <f>D1875/I1875*100</f>
        <v>45.370370370370374</v>
      </c>
      <c r="E1876" s="25">
        <f>E1875/I1875*100</f>
        <v>29.629629629629626</v>
      </c>
      <c r="F1876" s="25">
        <f>F1875/I1875*100</f>
        <v>7.8703703703703702</v>
      </c>
      <c r="G1876" s="25">
        <f>G1875/I1875*100</f>
        <v>0.92592592592592582</v>
      </c>
      <c r="H1876" s="26">
        <f>H1875/I1875*100</f>
        <v>6.0185185185185182</v>
      </c>
      <c r="I1876" s="27">
        <f t="shared" si="1558"/>
        <v>100</v>
      </c>
      <c r="J1876" s="38">
        <f>J1875/I1875*100</f>
        <v>55.555555555555557</v>
      </c>
      <c r="K1876" s="18">
        <f>K1875/I1875*100</f>
        <v>29.629629629629626</v>
      </c>
      <c r="L1876" s="19">
        <f>L1875/I1875*100</f>
        <v>8.7962962962962958</v>
      </c>
    </row>
    <row r="1877" spans="1:20" s="55" customFormat="1" ht="11.45" customHeight="1" thickTop="1" thickBot="1">
      <c r="A1877" s="212"/>
      <c r="B1877" s="193" t="s">
        <v>3</v>
      </c>
      <c r="C1877" s="20">
        <v>16</v>
      </c>
      <c r="D1877" s="20">
        <v>57</v>
      </c>
      <c r="E1877" s="20">
        <v>50</v>
      </c>
      <c r="F1877" s="20">
        <v>10</v>
      </c>
      <c r="G1877" s="20">
        <v>7</v>
      </c>
      <c r="H1877" s="20">
        <v>3</v>
      </c>
      <c r="I1877" s="21">
        <f t="shared" si="1558"/>
        <v>143</v>
      </c>
      <c r="J1877" s="28">
        <f>C1877+D1877</f>
        <v>73</v>
      </c>
      <c r="K1877" s="23">
        <f>E1877</f>
        <v>50</v>
      </c>
      <c r="L1877" s="24">
        <f>SUM(F1877:G1877)</f>
        <v>17</v>
      </c>
    </row>
    <row r="1878" spans="1:20" s="55" customFormat="1" ht="11.45" customHeight="1" thickTop="1" thickBot="1">
      <c r="A1878" s="212"/>
      <c r="B1878" s="193"/>
      <c r="C1878" s="29">
        <f>C1877/I1877*100</f>
        <v>11.188811188811188</v>
      </c>
      <c r="D1878" s="29">
        <f>D1877/I1877*100</f>
        <v>39.86013986013986</v>
      </c>
      <c r="E1878" s="29">
        <f>E1877/I1877*100</f>
        <v>34.965034965034967</v>
      </c>
      <c r="F1878" s="29">
        <f>F1877/I1877*100</f>
        <v>6.9930069930069934</v>
      </c>
      <c r="G1878" s="29">
        <f>G1877/I1877*100</f>
        <v>4.895104895104895</v>
      </c>
      <c r="H1878" s="30">
        <f>H1877/I1877*100</f>
        <v>2.0979020979020979</v>
      </c>
      <c r="I1878" s="27">
        <f t="shared" si="1558"/>
        <v>100</v>
      </c>
      <c r="J1878" s="38">
        <f>J1877/I1877*100</f>
        <v>51.048951048951054</v>
      </c>
      <c r="K1878" s="18">
        <f>K1877/I1877*100</f>
        <v>34.965034965034967</v>
      </c>
      <c r="L1878" s="19">
        <f>L1877/I1877*100</f>
        <v>11.888111888111888</v>
      </c>
    </row>
    <row r="1879" spans="1:20" s="55" customFormat="1" ht="11.45" customHeight="1" thickTop="1" thickBot="1">
      <c r="A1879" s="212"/>
      <c r="B1879" s="184" t="s">
        <v>13</v>
      </c>
      <c r="C1879" s="20">
        <v>94</v>
      </c>
      <c r="D1879" s="20">
        <v>351</v>
      </c>
      <c r="E1879" s="20">
        <v>313</v>
      </c>
      <c r="F1879" s="20">
        <v>92</v>
      </c>
      <c r="G1879" s="20">
        <v>34</v>
      </c>
      <c r="H1879" s="20">
        <v>19</v>
      </c>
      <c r="I1879" s="21">
        <f t="shared" si="1558"/>
        <v>903</v>
      </c>
      <c r="J1879" s="28">
        <f>C1879+D1879</f>
        <v>445</v>
      </c>
      <c r="K1879" s="23">
        <f>E1879</f>
        <v>313</v>
      </c>
      <c r="L1879" s="24">
        <f>SUM(F1879:G1879)</f>
        <v>126</v>
      </c>
    </row>
    <row r="1880" spans="1:20" s="55" customFormat="1" ht="11.45" customHeight="1" thickTop="1" thickBot="1">
      <c r="A1880" s="212"/>
      <c r="B1880" s="185"/>
      <c r="C1880" s="29">
        <f t="shared" ref="C1880" si="1595">C1879/I1879*100</f>
        <v>10.409745293466225</v>
      </c>
      <c r="D1880" s="29">
        <f t="shared" ref="D1880" si="1596">D1879/I1879*100</f>
        <v>38.870431893687709</v>
      </c>
      <c r="E1880" s="29">
        <f t="shared" ref="E1880" si="1597">E1879/I1879*100</f>
        <v>34.662236987818382</v>
      </c>
      <c r="F1880" s="29">
        <f t="shared" ref="F1880" si="1598">F1879/I1879*100</f>
        <v>10.188261351052049</v>
      </c>
      <c r="G1880" s="29">
        <f t="shared" ref="G1880" si="1599">G1879/I1879*100</f>
        <v>3.7652270210409746</v>
      </c>
      <c r="H1880" s="30">
        <f t="shared" ref="H1880" si="1600">H1879/I1879*100</f>
        <v>2.1040974529346621</v>
      </c>
      <c r="I1880" s="27">
        <f t="shared" si="1558"/>
        <v>100</v>
      </c>
      <c r="J1880" s="38">
        <f>J1879/I1879*100</f>
        <v>49.280177187153932</v>
      </c>
      <c r="K1880" s="18">
        <f>K1879/I1879*100</f>
        <v>34.662236987818382</v>
      </c>
      <c r="L1880" s="19">
        <f>L1879/I1879*100</f>
        <v>13.953488372093023</v>
      </c>
    </row>
    <row r="1881" spans="1:20" s="55" customFormat="1" ht="11.45" customHeight="1" thickTop="1" thickBot="1">
      <c r="A1881" s="212"/>
      <c r="B1881" s="193" t="s">
        <v>14</v>
      </c>
      <c r="C1881" s="20">
        <v>24</v>
      </c>
      <c r="D1881" s="20">
        <v>91</v>
      </c>
      <c r="E1881" s="20">
        <v>57</v>
      </c>
      <c r="F1881" s="20">
        <v>18</v>
      </c>
      <c r="G1881" s="20">
        <v>3</v>
      </c>
      <c r="H1881" s="20">
        <v>5</v>
      </c>
      <c r="I1881" s="21">
        <f t="shared" si="1558"/>
        <v>198</v>
      </c>
      <c r="J1881" s="28">
        <f>C1881+D1881</f>
        <v>115</v>
      </c>
      <c r="K1881" s="23">
        <f>E1881</f>
        <v>57</v>
      </c>
      <c r="L1881" s="24">
        <f>SUM(F1881:G1881)</f>
        <v>21</v>
      </c>
    </row>
    <row r="1882" spans="1:20" s="55" customFormat="1" ht="11.45" customHeight="1" thickTop="1" thickBot="1">
      <c r="A1882" s="212"/>
      <c r="B1882" s="193"/>
      <c r="C1882" s="29">
        <f t="shared" ref="C1882" si="1601">C1881/I1881*100</f>
        <v>12.121212121212121</v>
      </c>
      <c r="D1882" s="29">
        <f t="shared" ref="D1882" si="1602">D1881/I1881*100</f>
        <v>45.959595959595958</v>
      </c>
      <c r="E1882" s="29">
        <f t="shared" ref="E1882" si="1603">E1881/I1881*100</f>
        <v>28.787878787878789</v>
      </c>
      <c r="F1882" s="29">
        <f t="shared" ref="F1882" si="1604">F1881/I1881*100</f>
        <v>9.0909090909090917</v>
      </c>
      <c r="G1882" s="29">
        <f t="shared" ref="G1882" si="1605">G1881/I1881*100</f>
        <v>1.5151515151515151</v>
      </c>
      <c r="H1882" s="30">
        <f t="shared" ref="H1882" si="1606">H1881/I1881*100</f>
        <v>2.5252525252525251</v>
      </c>
      <c r="I1882" s="27">
        <f t="shared" si="1558"/>
        <v>100</v>
      </c>
      <c r="J1882" s="38">
        <f>J1881/I1881*100</f>
        <v>58.080808080808076</v>
      </c>
      <c r="K1882" s="18">
        <f>K1881/I1881*100</f>
        <v>28.787878787878789</v>
      </c>
      <c r="L1882" s="19">
        <f>L1881/I1881*100</f>
        <v>10.606060606060606</v>
      </c>
    </row>
    <row r="1883" spans="1:20" s="55" customFormat="1" ht="11.45" customHeight="1" thickTop="1" thickBot="1">
      <c r="A1883" s="212"/>
      <c r="B1883" s="184" t="s">
        <v>25</v>
      </c>
      <c r="C1883" s="20">
        <v>19</v>
      </c>
      <c r="D1883" s="20">
        <v>40</v>
      </c>
      <c r="E1883" s="20">
        <v>23</v>
      </c>
      <c r="F1883" s="20">
        <v>7</v>
      </c>
      <c r="G1883" s="20">
        <v>3</v>
      </c>
      <c r="H1883" s="20">
        <v>1</v>
      </c>
      <c r="I1883" s="21">
        <f t="shared" si="1558"/>
        <v>93</v>
      </c>
      <c r="J1883" s="28">
        <f>C1883+D1883</f>
        <v>59</v>
      </c>
      <c r="K1883" s="23">
        <f>E1883</f>
        <v>23</v>
      </c>
      <c r="L1883" s="24">
        <f>SUM(F1883:G1883)</f>
        <v>10</v>
      </c>
      <c r="O1883" s="148"/>
      <c r="P1883" s="148"/>
      <c r="Q1883" s="148"/>
    </row>
    <row r="1884" spans="1:20" s="55" customFormat="1" ht="11.45" customHeight="1" thickTop="1" thickBot="1">
      <c r="A1884" s="212"/>
      <c r="B1884" s="185"/>
      <c r="C1884" s="29">
        <f t="shared" ref="C1884" si="1607">C1883/I1883*100</f>
        <v>20.43010752688172</v>
      </c>
      <c r="D1884" s="29">
        <f t="shared" ref="D1884" si="1608">D1883/I1883*100</f>
        <v>43.01075268817204</v>
      </c>
      <c r="E1884" s="29">
        <f t="shared" ref="E1884" si="1609">E1883/I1883*100</f>
        <v>24.731182795698924</v>
      </c>
      <c r="F1884" s="29">
        <f t="shared" ref="F1884" si="1610">F1883/I1883*100</f>
        <v>7.5268817204301079</v>
      </c>
      <c r="G1884" s="29">
        <f t="shared" ref="G1884" si="1611">G1883/I1883*100</f>
        <v>3.225806451612903</v>
      </c>
      <c r="H1884" s="30">
        <f t="shared" ref="H1884" si="1612">H1883/I1883*100</f>
        <v>1.0752688172043012</v>
      </c>
      <c r="I1884" s="27">
        <f t="shared" si="1558"/>
        <v>100</v>
      </c>
      <c r="J1884" s="38">
        <f>J1883/I1883*100</f>
        <v>63.44086021505376</v>
      </c>
      <c r="K1884" s="18">
        <f>K1883/I1883*100</f>
        <v>24.731182795698924</v>
      </c>
      <c r="L1884" s="19">
        <f>L1883/I1883*100</f>
        <v>10.75268817204301</v>
      </c>
      <c r="O1884" s="148"/>
      <c r="P1884" s="148"/>
      <c r="Q1884" s="148"/>
    </row>
    <row r="1885" spans="1:20" s="1" customFormat="1" ht="11.45" customHeight="1" thickTop="1" thickBot="1">
      <c r="A1885" s="212"/>
      <c r="B1885" s="193" t="s">
        <v>26</v>
      </c>
      <c r="C1885" s="20">
        <v>66</v>
      </c>
      <c r="D1885" s="20">
        <v>214</v>
      </c>
      <c r="E1885" s="20">
        <v>144</v>
      </c>
      <c r="F1885" s="20">
        <v>36</v>
      </c>
      <c r="G1885" s="20">
        <v>7</v>
      </c>
      <c r="H1885" s="20">
        <v>31</v>
      </c>
      <c r="I1885" s="21">
        <f t="shared" si="1558"/>
        <v>498</v>
      </c>
      <c r="J1885" s="28">
        <f>C1885+D1885</f>
        <v>280</v>
      </c>
      <c r="K1885" s="23">
        <f>E1885</f>
        <v>144</v>
      </c>
      <c r="L1885" s="24">
        <f>SUM(F1885:G1885)</f>
        <v>43</v>
      </c>
      <c r="N1885" s="55"/>
      <c r="O1885" s="148"/>
      <c r="P1885" s="148"/>
      <c r="Q1885" s="148"/>
      <c r="R1885" s="55"/>
      <c r="S1885" s="55"/>
      <c r="T1885" s="55"/>
    </row>
    <row r="1886" spans="1:20" s="1" customFormat="1" ht="11.45" customHeight="1" thickTop="1" thickBot="1">
      <c r="A1886" s="212"/>
      <c r="B1886" s="193"/>
      <c r="C1886" s="29">
        <f t="shared" ref="C1886" si="1613">C1885/I1885*100</f>
        <v>13.253012048192772</v>
      </c>
      <c r="D1886" s="29">
        <f t="shared" ref="D1886" si="1614">D1885/I1885*100</f>
        <v>42.971887550200805</v>
      </c>
      <c r="E1886" s="29">
        <f t="shared" ref="E1886" si="1615">E1885/I1885*100</f>
        <v>28.915662650602407</v>
      </c>
      <c r="F1886" s="29">
        <f t="shared" ref="F1886" si="1616">F1885/I1885*100</f>
        <v>7.2289156626506017</v>
      </c>
      <c r="G1886" s="29">
        <f t="shared" ref="G1886" si="1617">G1885/I1885*100</f>
        <v>1.4056224899598393</v>
      </c>
      <c r="H1886" s="30">
        <f t="shared" ref="H1886" si="1618">H1885/I1885*100</f>
        <v>6.2248995983935735</v>
      </c>
      <c r="I1886" s="27">
        <f t="shared" si="1558"/>
        <v>100.00000000000001</v>
      </c>
      <c r="J1886" s="38">
        <f>J1885/I1885*100</f>
        <v>56.224899598393577</v>
      </c>
      <c r="K1886" s="18">
        <f>K1885/I1885*100</f>
        <v>28.915662650602407</v>
      </c>
      <c r="L1886" s="19">
        <f>L1885/I1885*100</f>
        <v>8.6345381526104426</v>
      </c>
      <c r="N1886" s="55"/>
      <c r="O1886" s="148"/>
      <c r="P1886" s="148"/>
      <c r="Q1886" s="148"/>
      <c r="R1886" s="55"/>
      <c r="S1886" s="55"/>
      <c r="T1886" s="55"/>
    </row>
    <row r="1887" spans="1:20" s="1" customFormat="1" ht="11.45" customHeight="1" thickTop="1" thickBot="1">
      <c r="A1887" s="212"/>
      <c r="B1887" s="184" t="s">
        <v>0</v>
      </c>
      <c r="C1887" s="20">
        <v>7</v>
      </c>
      <c r="D1887" s="20">
        <v>25</v>
      </c>
      <c r="E1887" s="20">
        <v>27</v>
      </c>
      <c r="F1887" s="20">
        <v>8</v>
      </c>
      <c r="G1887" s="20">
        <v>8</v>
      </c>
      <c r="H1887" s="20">
        <v>8</v>
      </c>
      <c r="I1887" s="21">
        <f t="shared" si="1558"/>
        <v>83</v>
      </c>
      <c r="J1887" s="28">
        <f>C1887+D1887</f>
        <v>32</v>
      </c>
      <c r="K1887" s="23">
        <f>E1887</f>
        <v>27</v>
      </c>
      <c r="L1887" s="24">
        <f>SUM(F1887:G1887)</f>
        <v>16</v>
      </c>
      <c r="N1887" s="55"/>
      <c r="O1887" s="148"/>
      <c r="P1887" s="148"/>
      <c r="Q1887" s="148"/>
      <c r="R1887" s="55"/>
      <c r="S1887" s="55"/>
      <c r="T1887" s="55"/>
    </row>
    <row r="1888" spans="1:20" s="1" customFormat="1" ht="11.45" customHeight="1" thickTop="1" thickBot="1">
      <c r="A1888" s="212"/>
      <c r="B1888" s="185"/>
      <c r="C1888" s="29">
        <f t="shared" ref="C1888" si="1619">C1887/I1887*100</f>
        <v>8.4337349397590362</v>
      </c>
      <c r="D1888" s="29">
        <f t="shared" ref="D1888" si="1620">D1887/I1887*100</f>
        <v>30.120481927710845</v>
      </c>
      <c r="E1888" s="29">
        <f t="shared" ref="E1888" si="1621">E1887/I1887*100</f>
        <v>32.53012048192771</v>
      </c>
      <c r="F1888" s="29">
        <f t="shared" ref="F1888" si="1622">F1887/I1887*100</f>
        <v>9.6385542168674707</v>
      </c>
      <c r="G1888" s="29">
        <f t="shared" ref="G1888" si="1623">G1887/I1887*100</f>
        <v>9.6385542168674707</v>
      </c>
      <c r="H1888" s="30">
        <f t="shared" ref="H1888" si="1624">H1887/I1887*100</f>
        <v>9.6385542168674707</v>
      </c>
      <c r="I1888" s="27">
        <f t="shared" si="1558"/>
        <v>100.00000000000003</v>
      </c>
      <c r="J1888" s="38">
        <f>J1887/I1887*100</f>
        <v>38.554216867469883</v>
      </c>
      <c r="K1888" s="18">
        <f>K1887/I1887*100</f>
        <v>32.53012048192771</v>
      </c>
      <c r="L1888" s="19">
        <f>L1887/I1887*100</f>
        <v>19.277108433734941</v>
      </c>
      <c r="N1888" s="55"/>
      <c r="O1888" s="148"/>
      <c r="P1888" s="148"/>
      <c r="Q1888" s="148"/>
      <c r="R1888" s="55"/>
      <c r="S1888" s="55"/>
      <c r="T1888" s="55"/>
    </row>
    <row r="1889" spans="1:20" s="1" customFormat="1" ht="11.45" customHeight="1" thickTop="1" thickBot="1">
      <c r="A1889" s="212"/>
      <c r="B1889" s="193" t="s">
        <v>24</v>
      </c>
      <c r="C1889" s="20">
        <v>3</v>
      </c>
      <c r="D1889" s="20">
        <v>9</v>
      </c>
      <c r="E1889" s="20">
        <v>5</v>
      </c>
      <c r="F1889" s="20">
        <v>5</v>
      </c>
      <c r="G1889" s="20">
        <v>1</v>
      </c>
      <c r="H1889" s="20">
        <v>26</v>
      </c>
      <c r="I1889" s="21">
        <f t="shared" si="1558"/>
        <v>49</v>
      </c>
      <c r="J1889" s="28">
        <f>C1889+D1889</f>
        <v>12</v>
      </c>
      <c r="K1889" s="23">
        <f>E1889</f>
        <v>5</v>
      </c>
      <c r="L1889" s="24">
        <f>SUM(F1889:G1889)</f>
        <v>6</v>
      </c>
      <c r="N1889" s="55"/>
      <c r="O1889" s="148"/>
      <c r="P1889" s="148"/>
      <c r="Q1889" s="148"/>
      <c r="R1889" s="55"/>
      <c r="S1889" s="55"/>
      <c r="T1889" s="55"/>
    </row>
    <row r="1890" spans="1:20" s="1" customFormat="1" ht="11.45" customHeight="1" thickTop="1" thickBot="1">
      <c r="A1890" s="213"/>
      <c r="B1890" s="194"/>
      <c r="C1890" s="50">
        <f t="shared" ref="C1890" si="1625">C1889/I1889*100</f>
        <v>6.1224489795918364</v>
      </c>
      <c r="D1890" s="50">
        <f t="shared" ref="D1890" si="1626">D1889/I1889*100</f>
        <v>18.367346938775512</v>
      </c>
      <c r="E1890" s="50">
        <f t="shared" ref="E1890" si="1627">E1889/I1889*100</f>
        <v>10.204081632653061</v>
      </c>
      <c r="F1890" s="50">
        <f t="shared" ref="F1890" si="1628">F1889/I1889*100</f>
        <v>10.204081632653061</v>
      </c>
      <c r="G1890" s="50">
        <f t="shared" ref="G1890" si="1629">G1889/I1889*100</f>
        <v>2.0408163265306123</v>
      </c>
      <c r="H1890" s="79">
        <f t="shared" ref="H1890" si="1630">H1889/I1889*100</f>
        <v>53.061224489795919</v>
      </c>
      <c r="I1890" s="58">
        <f t="shared" si="1558"/>
        <v>100</v>
      </c>
      <c r="J1890" s="57">
        <f>J1889/I1889*100</f>
        <v>24.489795918367346</v>
      </c>
      <c r="K1890" s="35">
        <f>K1889/I1889*100</f>
        <v>10.204081632653061</v>
      </c>
      <c r="L1890" s="31">
        <f>L1889/I1889*100</f>
        <v>12.244897959183673</v>
      </c>
      <c r="N1890" s="55"/>
      <c r="O1890" s="148"/>
      <c r="P1890" s="148"/>
      <c r="Q1890" s="148"/>
      <c r="R1890" s="55"/>
      <c r="S1890" s="55"/>
      <c r="T1890" s="55"/>
    </row>
    <row r="1891" spans="1:20" s="1" customFormat="1" ht="11.45" customHeight="1">
      <c r="A1891" s="189" t="s">
        <v>21</v>
      </c>
      <c r="B1891" s="192" t="s">
        <v>27</v>
      </c>
      <c r="C1891" s="20">
        <v>43</v>
      </c>
      <c r="D1891" s="20">
        <v>115</v>
      </c>
      <c r="E1891" s="20">
        <v>97</v>
      </c>
      <c r="F1891" s="20">
        <v>20</v>
      </c>
      <c r="G1891" s="20">
        <v>7</v>
      </c>
      <c r="H1891" s="20">
        <v>14</v>
      </c>
      <c r="I1891" s="8">
        <f t="shared" si="1558"/>
        <v>296</v>
      </c>
      <c r="J1891" s="9">
        <f>C1891+D1891</f>
        <v>158</v>
      </c>
      <c r="K1891" s="7">
        <f>E1891</f>
        <v>97</v>
      </c>
      <c r="L1891" s="10">
        <f>SUM(F1891:G1891)</f>
        <v>27</v>
      </c>
      <c r="O1891" s="148"/>
      <c r="P1891" s="148"/>
      <c r="Q1891" s="148"/>
    </row>
    <row r="1892" spans="1:20" s="1" customFormat="1" ht="11.45" customHeight="1">
      <c r="A1892" s="190"/>
      <c r="B1892" s="185"/>
      <c r="C1892" s="46">
        <f>C1891/I1891*100</f>
        <v>14.527027027027026</v>
      </c>
      <c r="D1892" s="25">
        <f>D1891/I1891*100</f>
        <v>38.851351351351347</v>
      </c>
      <c r="E1892" s="25">
        <f>E1891/I1891*100</f>
        <v>32.770270270270267</v>
      </c>
      <c r="F1892" s="25">
        <f>F1891/I1891*100</f>
        <v>6.756756756756757</v>
      </c>
      <c r="G1892" s="25">
        <f>G1891/I1891*100</f>
        <v>2.3648648648648649</v>
      </c>
      <c r="H1892" s="26">
        <f>H1891/I1891*100</f>
        <v>4.7297297297297298</v>
      </c>
      <c r="I1892" s="27">
        <f t="shared" si="1558"/>
        <v>100</v>
      </c>
      <c r="J1892" s="38">
        <f>J1891/I1891*100</f>
        <v>53.378378378378379</v>
      </c>
      <c r="K1892" s="18">
        <f>K1891/I1891*100</f>
        <v>32.770270270270267</v>
      </c>
      <c r="L1892" s="19">
        <f>L1891/I1891*100</f>
        <v>9.121621621621621</v>
      </c>
      <c r="O1892" s="148"/>
      <c r="P1892" s="148"/>
      <c r="Q1892" s="148"/>
    </row>
    <row r="1893" spans="1:20" s="1" customFormat="1" ht="11.45" customHeight="1">
      <c r="A1893" s="190"/>
      <c r="B1893" s="193" t="s">
        <v>28</v>
      </c>
      <c r="C1893" s="20">
        <v>39</v>
      </c>
      <c r="D1893" s="20">
        <v>155</v>
      </c>
      <c r="E1893" s="20">
        <v>96</v>
      </c>
      <c r="F1893" s="20">
        <v>30</v>
      </c>
      <c r="G1893" s="20">
        <v>10</v>
      </c>
      <c r="H1893" s="20">
        <v>12</v>
      </c>
      <c r="I1893" s="21">
        <f t="shared" si="1558"/>
        <v>342</v>
      </c>
      <c r="J1893" s="28">
        <f>C1893+D1893</f>
        <v>194</v>
      </c>
      <c r="K1893" s="23">
        <f>E1893</f>
        <v>96</v>
      </c>
      <c r="L1893" s="24">
        <f>SUM(F1893:G1893)</f>
        <v>40</v>
      </c>
      <c r="O1893" s="6"/>
      <c r="P1893" s="6"/>
      <c r="Q1893" s="6"/>
    </row>
    <row r="1894" spans="1:20" s="1" customFormat="1" ht="11.45" customHeight="1">
      <c r="A1894" s="190"/>
      <c r="B1894" s="193"/>
      <c r="C1894" s="29">
        <f>C1893/I1893*100</f>
        <v>11.403508771929824</v>
      </c>
      <c r="D1894" s="29">
        <f>D1893/I1893*100</f>
        <v>45.321637426900587</v>
      </c>
      <c r="E1894" s="29">
        <f>E1893/I1893*100</f>
        <v>28.07017543859649</v>
      </c>
      <c r="F1894" s="29">
        <f>F1893/I1893*100</f>
        <v>8.7719298245614024</v>
      </c>
      <c r="G1894" s="29">
        <f>G1893/I1893*100</f>
        <v>2.9239766081871341</v>
      </c>
      <c r="H1894" s="30">
        <f>H1893/I1893*100</f>
        <v>3.5087719298245612</v>
      </c>
      <c r="I1894" s="27">
        <f t="shared" si="1558"/>
        <v>99.999999999999986</v>
      </c>
      <c r="J1894" s="38">
        <f>J1893/I1893*100</f>
        <v>56.725146198830409</v>
      </c>
      <c r="K1894" s="18">
        <f>K1893/I1893*100</f>
        <v>28.07017543859649</v>
      </c>
      <c r="L1894" s="19">
        <f>L1893/I1893*100</f>
        <v>11.695906432748536</v>
      </c>
      <c r="O1894" s="147"/>
      <c r="P1894" s="147"/>
      <c r="Q1894" s="147"/>
    </row>
    <row r="1895" spans="1:20" s="1" customFormat="1" ht="11.45" customHeight="1">
      <c r="A1895" s="190"/>
      <c r="B1895" s="184" t="s">
        <v>29</v>
      </c>
      <c r="C1895" s="20">
        <v>108</v>
      </c>
      <c r="D1895" s="20">
        <v>394</v>
      </c>
      <c r="E1895" s="20">
        <v>294</v>
      </c>
      <c r="F1895" s="20">
        <v>90</v>
      </c>
      <c r="G1895" s="20">
        <v>29</v>
      </c>
      <c r="H1895" s="20">
        <v>32</v>
      </c>
      <c r="I1895" s="21">
        <f t="shared" si="1558"/>
        <v>947</v>
      </c>
      <c r="J1895" s="28">
        <f>C1895+D1895</f>
        <v>502</v>
      </c>
      <c r="K1895" s="23">
        <f>E1895</f>
        <v>294</v>
      </c>
      <c r="L1895" s="24">
        <f>SUM(F1895:G1895)</f>
        <v>119</v>
      </c>
      <c r="N1895" s="55"/>
      <c r="O1895" s="148"/>
      <c r="P1895" s="148"/>
      <c r="Q1895" s="148"/>
      <c r="R1895" s="55"/>
      <c r="S1895" s="55"/>
      <c r="T1895" s="55"/>
    </row>
    <row r="1896" spans="1:20" s="1" customFormat="1" ht="11.45" customHeight="1">
      <c r="A1896" s="190"/>
      <c r="B1896" s="185"/>
      <c r="C1896" s="29">
        <f t="shared" ref="C1896" si="1631">C1895/I1895*100</f>
        <v>11.404435058078141</v>
      </c>
      <c r="D1896" s="29">
        <f t="shared" ref="D1896" si="1632">D1895/I1895*100</f>
        <v>41.605068637803591</v>
      </c>
      <c r="E1896" s="29">
        <f t="shared" ref="E1896" si="1633">E1895/I1895*100</f>
        <v>31.045406546990495</v>
      </c>
      <c r="F1896" s="29">
        <f t="shared" ref="F1896" si="1634">F1895/I1895*100</f>
        <v>9.5036958817317849</v>
      </c>
      <c r="G1896" s="29">
        <f t="shared" ref="G1896" si="1635">G1895/I1895*100</f>
        <v>3.0623020063357971</v>
      </c>
      <c r="H1896" s="30">
        <f t="shared" ref="H1896" si="1636">H1895/I1895*100</f>
        <v>3.3790918690601899</v>
      </c>
      <c r="I1896" s="27">
        <f t="shared" si="1558"/>
        <v>100</v>
      </c>
      <c r="J1896" s="38">
        <f>J1895/I1895*100</f>
        <v>53.009503695881733</v>
      </c>
      <c r="K1896" s="18">
        <f>K1895/I1895*100</f>
        <v>31.045406546990495</v>
      </c>
      <c r="L1896" s="19">
        <f>L1895/I1895*100</f>
        <v>12.565997888067582</v>
      </c>
      <c r="N1896" s="55"/>
      <c r="O1896" s="148"/>
      <c r="P1896" s="148"/>
      <c r="Q1896" s="148"/>
      <c r="R1896" s="55"/>
      <c r="S1896" s="55"/>
      <c r="T1896" s="55"/>
    </row>
    <row r="1897" spans="1:20" s="1" customFormat="1" ht="11.45" customHeight="1">
      <c r="A1897" s="190"/>
      <c r="B1897" s="193" t="s">
        <v>30</v>
      </c>
      <c r="C1897" s="20">
        <v>47</v>
      </c>
      <c r="D1897" s="20">
        <v>158</v>
      </c>
      <c r="E1897" s="20">
        <v>144</v>
      </c>
      <c r="F1897" s="20">
        <v>37</v>
      </c>
      <c r="G1897" s="20">
        <v>10</v>
      </c>
      <c r="H1897" s="20">
        <v>14</v>
      </c>
      <c r="I1897" s="21">
        <f t="shared" si="1558"/>
        <v>410</v>
      </c>
      <c r="J1897" s="28">
        <f>C1897+D1897</f>
        <v>205</v>
      </c>
      <c r="K1897" s="23">
        <f>E1897</f>
        <v>144</v>
      </c>
      <c r="L1897" s="24">
        <f>SUM(F1897:G1897)</f>
        <v>47</v>
      </c>
      <c r="O1897" s="148"/>
      <c r="P1897" s="148"/>
      <c r="Q1897" s="148"/>
    </row>
    <row r="1898" spans="1:20" s="1" customFormat="1" ht="11.45" customHeight="1">
      <c r="A1898" s="190"/>
      <c r="B1898" s="193"/>
      <c r="C1898" s="29">
        <f t="shared" ref="C1898" si="1637">C1897/I1897*100</f>
        <v>11.463414634146343</v>
      </c>
      <c r="D1898" s="29">
        <f t="shared" ref="D1898" si="1638">D1897/I1897*100</f>
        <v>38.536585365853661</v>
      </c>
      <c r="E1898" s="29">
        <f t="shared" ref="E1898" si="1639">E1897/I1897*100</f>
        <v>35.121951219512191</v>
      </c>
      <c r="F1898" s="29">
        <f t="shared" ref="F1898" si="1640">F1897/I1897*100</f>
        <v>9.0243902439024382</v>
      </c>
      <c r="G1898" s="29">
        <f t="shared" ref="G1898" si="1641">G1897/I1897*100</f>
        <v>2.4390243902439024</v>
      </c>
      <c r="H1898" s="30">
        <f t="shared" ref="H1898" si="1642">H1897/I1897*100</f>
        <v>3.4146341463414638</v>
      </c>
      <c r="I1898" s="27">
        <f t="shared" si="1558"/>
        <v>100.00000000000001</v>
      </c>
      <c r="J1898" s="38">
        <f>J1897/I1897*100</f>
        <v>50</v>
      </c>
      <c r="K1898" s="18">
        <f>K1897/I1897*100</f>
        <v>35.121951219512191</v>
      </c>
      <c r="L1898" s="19">
        <f>L1897/I1897*100</f>
        <v>11.463414634146343</v>
      </c>
      <c r="O1898" s="148"/>
      <c r="P1898" s="148"/>
      <c r="Q1898" s="148"/>
    </row>
    <row r="1899" spans="1:20" s="1" customFormat="1" ht="11.45" customHeight="1">
      <c r="A1899" s="190"/>
      <c r="B1899" s="184" t="s">
        <v>42</v>
      </c>
      <c r="C1899" s="20">
        <v>11</v>
      </c>
      <c r="D1899" s="20">
        <v>51</v>
      </c>
      <c r="E1899" s="20">
        <v>40</v>
      </c>
      <c r="F1899" s="20">
        <v>14</v>
      </c>
      <c r="G1899" s="20">
        <v>8</v>
      </c>
      <c r="H1899" s="20">
        <v>6</v>
      </c>
      <c r="I1899" s="21">
        <f t="shared" si="1558"/>
        <v>130</v>
      </c>
      <c r="J1899" s="28">
        <f>C1899+D1899</f>
        <v>62</v>
      </c>
      <c r="K1899" s="23">
        <f>E1899</f>
        <v>40</v>
      </c>
      <c r="L1899" s="24">
        <f>SUM(F1899:G1899)</f>
        <v>22</v>
      </c>
      <c r="O1899" s="148"/>
      <c r="P1899" s="148"/>
      <c r="Q1899" s="148"/>
    </row>
    <row r="1900" spans="1:20" s="1" customFormat="1" ht="11.45" customHeight="1">
      <c r="A1900" s="190"/>
      <c r="B1900" s="185"/>
      <c r="C1900" s="29">
        <f t="shared" ref="C1900" si="1643">C1899/I1899*100</f>
        <v>8.4615384615384617</v>
      </c>
      <c r="D1900" s="29">
        <f t="shared" ref="D1900" si="1644">D1899/I1899*100</f>
        <v>39.230769230769234</v>
      </c>
      <c r="E1900" s="29">
        <f t="shared" ref="E1900" si="1645">E1899/I1899*100</f>
        <v>30.76923076923077</v>
      </c>
      <c r="F1900" s="29">
        <f t="shared" ref="F1900" si="1646">F1899/I1899*100</f>
        <v>10.76923076923077</v>
      </c>
      <c r="G1900" s="29">
        <f t="shared" ref="G1900" si="1647">G1899/I1899*100</f>
        <v>6.1538461538461542</v>
      </c>
      <c r="H1900" s="30">
        <f t="shared" ref="H1900" si="1648">H1899/I1899*100</f>
        <v>4.6153846153846159</v>
      </c>
      <c r="I1900" s="27">
        <f t="shared" si="1558"/>
        <v>100.00000000000001</v>
      </c>
      <c r="J1900" s="38">
        <f>J1899/I1899*100</f>
        <v>47.692307692307693</v>
      </c>
      <c r="K1900" s="18">
        <f>K1899/I1899*100</f>
        <v>30.76923076923077</v>
      </c>
      <c r="L1900" s="19">
        <f>L1899/I1899*100</f>
        <v>16.923076923076923</v>
      </c>
      <c r="O1900" s="148"/>
      <c r="P1900" s="148"/>
      <c r="Q1900" s="148"/>
    </row>
    <row r="1901" spans="1:20" s="1" customFormat="1" ht="11.45" customHeight="1">
      <c r="A1901" s="190"/>
      <c r="B1901" s="193" t="s">
        <v>24</v>
      </c>
      <c r="C1901" s="20">
        <v>3</v>
      </c>
      <c r="D1901" s="20">
        <v>12</v>
      </c>
      <c r="E1901" s="20">
        <v>12</v>
      </c>
      <c r="F1901" s="20">
        <v>2</v>
      </c>
      <c r="G1901" s="20">
        <v>1</v>
      </c>
      <c r="H1901" s="20">
        <v>28</v>
      </c>
      <c r="I1901" s="21">
        <f t="shared" si="1558"/>
        <v>58</v>
      </c>
      <c r="J1901" s="22">
        <f>C1901+D1901</f>
        <v>15</v>
      </c>
      <c r="K1901" s="23">
        <f>E1901</f>
        <v>12</v>
      </c>
      <c r="L1901" s="24">
        <f>SUM(F1901:G1901)</f>
        <v>3</v>
      </c>
      <c r="O1901" s="147"/>
      <c r="P1901" s="147"/>
      <c r="Q1901" s="147"/>
    </row>
    <row r="1902" spans="1:20" s="1" customFormat="1" ht="11.45" customHeight="1" thickBot="1">
      <c r="A1902" s="191"/>
      <c r="B1902" s="194"/>
      <c r="C1902" s="33">
        <f>C1901/I1901*100</f>
        <v>5.1724137931034484</v>
      </c>
      <c r="D1902" s="33">
        <f>D1901/I1901*100</f>
        <v>20.689655172413794</v>
      </c>
      <c r="E1902" s="33">
        <f>E1901/I1901*100</f>
        <v>20.689655172413794</v>
      </c>
      <c r="F1902" s="33">
        <f>F1901/I1901*100</f>
        <v>3.4482758620689653</v>
      </c>
      <c r="G1902" s="33">
        <f>G1901/I1901*100</f>
        <v>1.7241379310344827</v>
      </c>
      <c r="H1902" s="34">
        <f>H1901/I1901*100</f>
        <v>48.275862068965516</v>
      </c>
      <c r="I1902" s="58">
        <f t="shared" si="1558"/>
        <v>100</v>
      </c>
      <c r="J1902" s="14">
        <f>J1901/I1901*100</f>
        <v>25.862068965517242</v>
      </c>
      <c r="K1902" s="15">
        <f>K1901/I1901*100</f>
        <v>20.689655172413794</v>
      </c>
      <c r="L1902" s="16">
        <f>L1901/I1901*100</f>
        <v>5.1724137931034484</v>
      </c>
      <c r="O1902" s="147"/>
      <c r="P1902" s="147"/>
      <c r="Q1902" s="147"/>
    </row>
    <row r="1903" spans="1:20" ht="11.25" customHeight="1">
      <c r="A1903" s="40"/>
      <c r="B1903" s="41"/>
      <c r="C1903" s="97"/>
      <c r="D1903" s="97"/>
      <c r="E1903" s="97"/>
      <c r="F1903" s="97"/>
      <c r="G1903" s="97"/>
      <c r="H1903" s="97"/>
      <c r="I1903" s="42"/>
      <c r="J1903" s="42"/>
      <c r="K1903" s="42"/>
      <c r="L1903" s="42"/>
      <c r="O1903" s="147"/>
      <c r="P1903" s="147"/>
      <c r="Q1903" s="147"/>
    </row>
    <row r="1904" spans="1:20" ht="11.25" customHeight="1">
      <c r="A1904" s="40"/>
      <c r="B1904" s="41"/>
      <c r="C1904" s="97"/>
      <c r="D1904" s="97"/>
      <c r="E1904" s="97"/>
      <c r="F1904" s="97"/>
      <c r="G1904" s="97"/>
      <c r="H1904" s="97"/>
      <c r="I1904" s="42"/>
      <c r="J1904" s="42"/>
      <c r="K1904" s="42"/>
      <c r="L1904" s="42"/>
      <c r="O1904" s="147"/>
      <c r="P1904" s="147"/>
      <c r="Q1904" s="147"/>
    </row>
    <row r="1905" spans="1:18" ht="15" customHeight="1">
      <c r="A1905" s="221" t="s">
        <v>203</v>
      </c>
      <c r="B1905" s="221"/>
      <c r="C1905" s="221"/>
      <c r="D1905" s="221"/>
      <c r="E1905" s="221"/>
      <c r="F1905" s="221"/>
      <c r="G1905" s="221"/>
      <c r="H1905" s="221"/>
      <c r="I1905" s="221"/>
      <c r="J1905" s="221"/>
      <c r="K1905" s="221"/>
      <c r="L1905" s="221"/>
      <c r="O1905" s="147"/>
      <c r="P1905" s="147"/>
      <c r="Q1905" s="147"/>
    </row>
    <row r="1906" spans="1:18" s="3" customFormat="1" ht="30" customHeight="1" thickBot="1">
      <c r="A1906" s="177" t="s">
        <v>282</v>
      </c>
      <c r="B1906" s="177"/>
      <c r="C1906" s="177"/>
      <c r="D1906" s="177"/>
      <c r="E1906" s="177"/>
      <c r="F1906" s="177"/>
      <c r="G1906" s="177"/>
      <c r="H1906" s="177"/>
      <c r="I1906" s="177"/>
      <c r="J1906" s="177"/>
      <c r="K1906" s="177"/>
      <c r="L1906" s="177"/>
      <c r="M1906" s="1"/>
      <c r="N1906" s="1"/>
      <c r="O1906" s="147"/>
      <c r="P1906" s="147"/>
      <c r="Q1906" s="147"/>
      <c r="R1906" s="1"/>
    </row>
    <row r="1907" spans="1:18" s="1" customFormat="1" ht="10.15" customHeight="1">
      <c r="A1907" s="203"/>
      <c r="B1907" s="204"/>
      <c r="C1907" s="99">
        <v>1</v>
      </c>
      <c r="D1907" s="99">
        <v>2</v>
      </c>
      <c r="E1907" s="99">
        <v>3</v>
      </c>
      <c r="F1907" s="99">
        <v>4</v>
      </c>
      <c r="G1907" s="99">
        <v>5</v>
      </c>
      <c r="H1907" s="205" t="s">
        <v>45</v>
      </c>
      <c r="I1907" s="207" t="s">
        <v>4</v>
      </c>
      <c r="J1907" s="100" t="s">
        <v>46</v>
      </c>
      <c r="K1907" s="99">
        <v>3</v>
      </c>
      <c r="L1907" s="101" t="s">
        <v>47</v>
      </c>
      <c r="O1907" s="147"/>
      <c r="P1907" s="147"/>
      <c r="Q1907" s="147"/>
    </row>
    <row r="1908" spans="1:18" s="6" customFormat="1" ht="60" customHeight="1" thickBot="1">
      <c r="A1908" s="209" t="s">
        <v>33</v>
      </c>
      <c r="B1908" s="210"/>
      <c r="C1908" s="139" t="s">
        <v>67</v>
      </c>
      <c r="D1908" s="139" t="s">
        <v>68</v>
      </c>
      <c r="E1908" s="139" t="s">
        <v>43</v>
      </c>
      <c r="F1908" s="139" t="s">
        <v>69</v>
      </c>
      <c r="G1908" s="139" t="s">
        <v>70</v>
      </c>
      <c r="H1908" s="206"/>
      <c r="I1908" s="208"/>
      <c r="J1908" s="115" t="s">
        <v>67</v>
      </c>
      <c r="K1908" s="139" t="s">
        <v>43</v>
      </c>
      <c r="L1908" s="116" t="s">
        <v>70</v>
      </c>
      <c r="O1908" s="147"/>
      <c r="P1908" s="147"/>
      <c r="Q1908" s="147"/>
    </row>
    <row r="1909" spans="1:18" s="55" customFormat="1" ht="11.25" customHeight="1">
      <c r="A1909" s="219" t="s">
        <v>22</v>
      </c>
      <c r="B1909" s="220"/>
      <c r="C1909" s="111">
        <v>119</v>
      </c>
      <c r="D1909" s="111">
        <v>579</v>
      </c>
      <c r="E1909" s="111">
        <v>1119</v>
      </c>
      <c r="F1909" s="111">
        <v>199</v>
      </c>
      <c r="G1909" s="111">
        <v>62</v>
      </c>
      <c r="H1909" s="111">
        <v>105</v>
      </c>
      <c r="I1909" s="110">
        <f t="shared" ref="I1909:I1968" si="1649">SUM(C1909:H1909)</f>
        <v>2183</v>
      </c>
      <c r="J1909" s="112">
        <f>C1909+D1909</f>
        <v>698</v>
      </c>
      <c r="K1909" s="111">
        <f>E1909</f>
        <v>1119</v>
      </c>
      <c r="L1909" s="113">
        <f>SUM(F1909:G1909)</f>
        <v>261</v>
      </c>
      <c r="O1909" s="147"/>
      <c r="P1909" s="147"/>
      <c r="Q1909" s="147"/>
    </row>
    <row r="1910" spans="1:18" s="55" customFormat="1" ht="11.25" customHeight="1" thickBot="1">
      <c r="A1910" s="201"/>
      <c r="B1910" s="202"/>
      <c r="C1910" s="56">
        <f>C1909/I1909*100</f>
        <v>5.4512139257901975</v>
      </c>
      <c r="D1910" s="56">
        <f>D1909/I1909*100</f>
        <v>26.523133302794321</v>
      </c>
      <c r="E1910" s="56">
        <f>E1909/I1909*100</f>
        <v>51.25973431058177</v>
      </c>
      <c r="F1910" s="56">
        <f>F1909/I1909*100</f>
        <v>9.1158955565735216</v>
      </c>
      <c r="G1910" s="56">
        <f>G1909/I1909*100</f>
        <v>2.8401282638570771</v>
      </c>
      <c r="H1910" s="59">
        <f>H1909/I1909*100</f>
        <v>4.8098946404031153</v>
      </c>
      <c r="I1910" s="58">
        <f t="shared" si="1649"/>
        <v>100</v>
      </c>
      <c r="J1910" s="57">
        <f>J1909/I1909*100</f>
        <v>31.974347228584517</v>
      </c>
      <c r="K1910" s="35">
        <f>K1909/I1909*100</f>
        <v>51.25973431058177</v>
      </c>
      <c r="L1910" s="31">
        <f>L1909/I1909*100</f>
        <v>11.9560238204306</v>
      </c>
      <c r="O1910" s="147"/>
      <c r="P1910" s="147"/>
      <c r="Q1910" s="147"/>
    </row>
    <row r="1911" spans="1:18" s="55" customFormat="1" ht="11.45" customHeight="1">
      <c r="A1911" s="189" t="s">
        <v>48</v>
      </c>
      <c r="B1911" s="192" t="s">
        <v>19</v>
      </c>
      <c r="C1911" s="20">
        <v>75</v>
      </c>
      <c r="D1911" s="20">
        <v>393</v>
      </c>
      <c r="E1911" s="20">
        <v>745</v>
      </c>
      <c r="F1911" s="20">
        <v>145</v>
      </c>
      <c r="G1911" s="20">
        <v>44</v>
      </c>
      <c r="H1911" s="20">
        <v>57</v>
      </c>
      <c r="I1911" s="8">
        <f t="shared" si="1649"/>
        <v>1459</v>
      </c>
      <c r="J1911" s="9">
        <f>C1911+D1911</f>
        <v>468</v>
      </c>
      <c r="K1911" s="7">
        <f>E1911</f>
        <v>745</v>
      </c>
      <c r="L1911" s="10">
        <f>SUM(F1911:G1911)</f>
        <v>189</v>
      </c>
      <c r="O1911" s="147"/>
      <c r="P1911" s="147"/>
      <c r="Q1911" s="147"/>
    </row>
    <row r="1912" spans="1:18" s="55" customFormat="1" ht="11.45" customHeight="1">
      <c r="A1912" s="190"/>
      <c r="B1912" s="185"/>
      <c r="C1912" s="46">
        <f>C1911/I1911*100</f>
        <v>5.1405071967100753</v>
      </c>
      <c r="D1912" s="25">
        <f>D1911/I1911*100</f>
        <v>26.936257710760795</v>
      </c>
      <c r="E1912" s="25">
        <f>E1911/I1911*100</f>
        <v>51.062371487320078</v>
      </c>
      <c r="F1912" s="25">
        <f>F1911/I1911*100</f>
        <v>9.9383139136394796</v>
      </c>
      <c r="G1912" s="25">
        <f>G1911/I1911*100</f>
        <v>3.0157642220699108</v>
      </c>
      <c r="H1912" s="26">
        <f>H1911/I1911*100</f>
        <v>3.9067854694996571</v>
      </c>
      <c r="I1912" s="27">
        <f t="shared" si="1649"/>
        <v>99.999999999999986</v>
      </c>
      <c r="J1912" s="38">
        <f>J1911/I1911*100</f>
        <v>32.076764907470874</v>
      </c>
      <c r="K1912" s="18">
        <f>K1911/I1911*100</f>
        <v>51.062371487320078</v>
      </c>
      <c r="L1912" s="19">
        <f>L1911/I1911*100</f>
        <v>12.954078135709391</v>
      </c>
      <c r="O1912" s="147"/>
      <c r="P1912" s="147"/>
      <c r="Q1912" s="147"/>
    </row>
    <row r="1913" spans="1:18" s="55" customFormat="1" ht="11.45" customHeight="1">
      <c r="A1913" s="190"/>
      <c r="B1913" s="193" t="s">
        <v>20</v>
      </c>
      <c r="C1913" s="20">
        <v>27</v>
      </c>
      <c r="D1913" s="20">
        <v>116</v>
      </c>
      <c r="E1913" s="20">
        <v>257</v>
      </c>
      <c r="F1913" s="20">
        <v>33</v>
      </c>
      <c r="G1913" s="20">
        <v>11</v>
      </c>
      <c r="H1913" s="20">
        <v>40</v>
      </c>
      <c r="I1913" s="21">
        <f t="shared" si="1649"/>
        <v>484</v>
      </c>
      <c r="J1913" s="28">
        <f>C1913+D1913</f>
        <v>143</v>
      </c>
      <c r="K1913" s="23">
        <f>E1913</f>
        <v>257</v>
      </c>
      <c r="L1913" s="24">
        <f>SUM(F1913:G1913)</f>
        <v>44</v>
      </c>
      <c r="O1913" s="147"/>
      <c r="P1913" s="147"/>
      <c r="Q1913" s="147"/>
    </row>
    <row r="1914" spans="1:18" s="55" customFormat="1" ht="11.45" customHeight="1">
      <c r="A1914" s="190"/>
      <c r="B1914" s="193"/>
      <c r="C1914" s="29">
        <f>C1913/I1913*100</f>
        <v>5.5785123966942152</v>
      </c>
      <c r="D1914" s="29">
        <f>D1913/I1913*100</f>
        <v>23.966942148760332</v>
      </c>
      <c r="E1914" s="29">
        <f>E1913/I1913*100</f>
        <v>53.099173553719005</v>
      </c>
      <c r="F1914" s="29">
        <f>F1913/I1913*100</f>
        <v>6.8181818181818175</v>
      </c>
      <c r="G1914" s="29">
        <f>G1913/I1913*100</f>
        <v>2.2727272727272729</v>
      </c>
      <c r="H1914" s="30">
        <f>H1913/I1913*100</f>
        <v>8.2644628099173563</v>
      </c>
      <c r="I1914" s="27">
        <f t="shared" si="1649"/>
        <v>100</v>
      </c>
      <c r="J1914" s="38">
        <f>J1913/I1913*100</f>
        <v>29.545454545454547</v>
      </c>
      <c r="K1914" s="18">
        <f>K1913/I1913*100</f>
        <v>53.099173553719005</v>
      </c>
      <c r="L1914" s="19">
        <f>L1913/I1913*100</f>
        <v>9.0909090909090917</v>
      </c>
      <c r="O1914" s="147"/>
      <c r="P1914" s="147"/>
      <c r="Q1914" s="147"/>
    </row>
    <row r="1915" spans="1:18" s="55" customFormat="1" ht="11.45" customHeight="1">
      <c r="A1915" s="190"/>
      <c r="B1915" s="184" t="s">
        <v>49</v>
      </c>
      <c r="C1915" s="20">
        <v>12</v>
      </c>
      <c r="D1915" s="20">
        <v>50</v>
      </c>
      <c r="E1915" s="20">
        <v>81</v>
      </c>
      <c r="F1915" s="20">
        <v>14</v>
      </c>
      <c r="G1915" s="20">
        <v>5</v>
      </c>
      <c r="H1915" s="20">
        <v>5</v>
      </c>
      <c r="I1915" s="21">
        <f t="shared" si="1649"/>
        <v>167</v>
      </c>
      <c r="J1915" s="28">
        <f>C1915+D1915</f>
        <v>62</v>
      </c>
      <c r="K1915" s="23">
        <f>E1915</f>
        <v>81</v>
      </c>
      <c r="L1915" s="24">
        <f>SUM(F1915:G1915)</f>
        <v>19</v>
      </c>
      <c r="O1915" s="147"/>
      <c r="P1915" s="147"/>
      <c r="Q1915" s="147"/>
    </row>
    <row r="1916" spans="1:18" s="55" customFormat="1" ht="11.45" customHeight="1">
      <c r="A1916" s="190"/>
      <c r="B1916" s="185"/>
      <c r="C1916" s="25">
        <f>C1915/I1915*100</f>
        <v>7.1856287425149699</v>
      </c>
      <c r="D1916" s="25">
        <f>D1915/I1915*100</f>
        <v>29.940119760479039</v>
      </c>
      <c r="E1916" s="25">
        <f>E1915/I1915*100</f>
        <v>48.50299401197605</v>
      </c>
      <c r="F1916" s="25">
        <f>F1915/I1915*100</f>
        <v>8.3832335329341312</v>
      </c>
      <c r="G1916" s="25">
        <f>G1915/I1915*100</f>
        <v>2.9940119760479043</v>
      </c>
      <c r="H1916" s="26">
        <f>H1915/I1915*100</f>
        <v>2.9940119760479043</v>
      </c>
      <c r="I1916" s="27">
        <f t="shared" si="1649"/>
        <v>99.999999999999986</v>
      </c>
      <c r="J1916" s="38">
        <f>J1915/I1915*100</f>
        <v>37.125748502994007</v>
      </c>
      <c r="K1916" s="18">
        <f>K1915/I1915*100</f>
        <v>48.50299401197605</v>
      </c>
      <c r="L1916" s="19">
        <f>L1915/I1915*100</f>
        <v>11.377245508982035</v>
      </c>
      <c r="O1916" s="147"/>
      <c r="P1916" s="147"/>
      <c r="Q1916" s="147"/>
    </row>
    <row r="1917" spans="1:18" s="55" customFormat="1" ht="11.45" customHeight="1">
      <c r="A1917" s="190"/>
      <c r="B1917" s="193" t="s">
        <v>50</v>
      </c>
      <c r="C1917" s="20">
        <v>5</v>
      </c>
      <c r="D1917" s="20">
        <v>20</v>
      </c>
      <c r="E1917" s="20">
        <v>36</v>
      </c>
      <c r="F1917" s="20">
        <v>7</v>
      </c>
      <c r="G1917" s="20">
        <v>2</v>
      </c>
      <c r="H1917" s="20">
        <v>3</v>
      </c>
      <c r="I1917" s="21">
        <f t="shared" si="1649"/>
        <v>73</v>
      </c>
      <c r="J1917" s="28">
        <f>C1917+D1917</f>
        <v>25</v>
      </c>
      <c r="K1917" s="23">
        <f>E1917</f>
        <v>36</v>
      </c>
      <c r="L1917" s="24">
        <f>SUM(F1917:G1917)</f>
        <v>9</v>
      </c>
      <c r="O1917" s="147"/>
      <c r="P1917" s="147"/>
      <c r="Q1917" s="147"/>
    </row>
    <row r="1918" spans="1:18" s="55" customFormat="1" ht="11.45" customHeight="1" thickBot="1">
      <c r="A1918" s="190"/>
      <c r="B1918" s="193"/>
      <c r="C1918" s="33">
        <f>C1917/I1917*100</f>
        <v>6.8493150684931505</v>
      </c>
      <c r="D1918" s="33">
        <f>D1917/I1917*100</f>
        <v>27.397260273972602</v>
      </c>
      <c r="E1918" s="33">
        <f>E1917/I1917*100</f>
        <v>49.315068493150683</v>
      </c>
      <c r="F1918" s="33">
        <f>F1917/I1917*100</f>
        <v>9.5890410958904102</v>
      </c>
      <c r="G1918" s="33">
        <f>G1917/I1917*100</f>
        <v>2.7397260273972601</v>
      </c>
      <c r="H1918" s="34">
        <f>H1917/I1917*100</f>
        <v>4.10958904109589</v>
      </c>
      <c r="I1918" s="58">
        <f t="shared" si="1649"/>
        <v>99.999999999999986</v>
      </c>
      <c r="J1918" s="38">
        <f>J1917/I1917*100</f>
        <v>34.246575342465754</v>
      </c>
      <c r="K1918" s="18">
        <f>K1917/I1917*100</f>
        <v>49.315068493150683</v>
      </c>
      <c r="L1918" s="19">
        <f>L1917/I1917*100</f>
        <v>12.328767123287671</v>
      </c>
      <c r="O1918" s="147"/>
      <c r="P1918" s="147"/>
      <c r="Q1918" s="147"/>
    </row>
    <row r="1919" spans="1:18" s="55" customFormat="1" ht="11.45" customHeight="1">
      <c r="A1919" s="189" t="s">
        <v>51</v>
      </c>
      <c r="B1919" s="192" t="s">
        <v>1</v>
      </c>
      <c r="C1919" s="20">
        <v>50</v>
      </c>
      <c r="D1919" s="20">
        <v>255</v>
      </c>
      <c r="E1919" s="20">
        <v>504</v>
      </c>
      <c r="F1919" s="20">
        <v>100</v>
      </c>
      <c r="G1919" s="20">
        <v>33</v>
      </c>
      <c r="H1919" s="20">
        <v>26</v>
      </c>
      <c r="I1919" s="8">
        <f t="shared" si="1649"/>
        <v>968</v>
      </c>
      <c r="J1919" s="9">
        <f>C1919+D1919</f>
        <v>305</v>
      </c>
      <c r="K1919" s="7">
        <f>E1919</f>
        <v>504</v>
      </c>
      <c r="L1919" s="10">
        <f>SUM(F1919:G1919)</f>
        <v>133</v>
      </c>
      <c r="O1919" s="147"/>
      <c r="P1919" s="147"/>
      <c r="Q1919" s="147"/>
    </row>
    <row r="1920" spans="1:18" s="55" customFormat="1" ht="11.45" customHeight="1">
      <c r="A1920" s="190"/>
      <c r="B1920" s="193"/>
      <c r="C1920" s="46">
        <f>C1919/I1919*100</f>
        <v>5.1652892561983474</v>
      </c>
      <c r="D1920" s="25">
        <f>D1919/I1919*100</f>
        <v>26.34297520661157</v>
      </c>
      <c r="E1920" s="25">
        <f>E1919/I1919*100</f>
        <v>52.066115702479344</v>
      </c>
      <c r="F1920" s="25">
        <f>F1919/I1919*100</f>
        <v>10.330578512396695</v>
      </c>
      <c r="G1920" s="25">
        <f>G1919/I1919*100</f>
        <v>3.4090909090909087</v>
      </c>
      <c r="H1920" s="26">
        <f>H1919/I1919*100</f>
        <v>2.6859504132231407</v>
      </c>
      <c r="I1920" s="27">
        <f t="shared" si="1649"/>
        <v>100</v>
      </c>
      <c r="J1920" s="38">
        <f>J1919/I1919*100</f>
        <v>31.508264462809915</v>
      </c>
      <c r="K1920" s="18">
        <f>K1919/I1919*100</f>
        <v>52.066115702479344</v>
      </c>
      <c r="L1920" s="19">
        <f>L1919/I1919*100</f>
        <v>13.739669421487601</v>
      </c>
    </row>
    <row r="1921" spans="1:17" s="55" customFormat="1" ht="11.45" customHeight="1">
      <c r="A1921" s="190"/>
      <c r="B1921" s="184" t="s">
        <v>2</v>
      </c>
      <c r="C1921" s="20">
        <v>69</v>
      </c>
      <c r="D1921" s="20">
        <v>319</v>
      </c>
      <c r="E1921" s="20">
        <v>609</v>
      </c>
      <c r="F1921" s="20">
        <v>98</v>
      </c>
      <c r="G1921" s="20">
        <v>29</v>
      </c>
      <c r="H1921" s="20">
        <v>53</v>
      </c>
      <c r="I1921" s="21">
        <f t="shared" si="1649"/>
        <v>1177</v>
      </c>
      <c r="J1921" s="28">
        <f>C1921+D1921</f>
        <v>388</v>
      </c>
      <c r="K1921" s="23">
        <f>E1921</f>
        <v>609</v>
      </c>
      <c r="L1921" s="24">
        <f>SUM(F1921:G1921)</f>
        <v>127</v>
      </c>
    </row>
    <row r="1922" spans="1:17" s="55" customFormat="1" ht="11.45" customHeight="1">
      <c r="A1922" s="190"/>
      <c r="B1922" s="185"/>
      <c r="C1922" s="29">
        <f>C1921/I1921*100</f>
        <v>5.8623619371282922</v>
      </c>
      <c r="D1922" s="29">
        <f>D1921/I1921*100</f>
        <v>27.102803738317753</v>
      </c>
      <c r="E1922" s="29">
        <f>E1921/I1921*100</f>
        <v>51.74171622769753</v>
      </c>
      <c r="F1922" s="29">
        <f>F1921/I1921*100</f>
        <v>8.3262531860662712</v>
      </c>
      <c r="G1922" s="29">
        <f>G1921/I1921*100</f>
        <v>2.4638912489379781</v>
      </c>
      <c r="H1922" s="30">
        <f>H1921/I1921*100</f>
        <v>4.5029736618521667</v>
      </c>
      <c r="I1922" s="27">
        <f t="shared" si="1649"/>
        <v>99.999999999999986</v>
      </c>
      <c r="J1922" s="38">
        <f>J1921/I1921*100</f>
        <v>32.965165675446052</v>
      </c>
      <c r="K1922" s="18">
        <f>K1921/I1921*100</f>
        <v>51.74171622769753</v>
      </c>
      <c r="L1922" s="19">
        <f>L1921/I1921*100</f>
        <v>10.790144435004247</v>
      </c>
      <c r="O1922" s="147"/>
      <c r="P1922" s="147"/>
      <c r="Q1922" s="147"/>
    </row>
    <row r="1923" spans="1:17" s="55" customFormat="1" ht="11.45" customHeight="1">
      <c r="A1923" s="190"/>
      <c r="B1923" s="193" t="s">
        <v>5</v>
      </c>
      <c r="C1923" s="20">
        <v>0</v>
      </c>
      <c r="D1923" s="20">
        <v>5</v>
      </c>
      <c r="E1923" s="20">
        <v>6</v>
      </c>
      <c r="F1923" s="20">
        <v>1</v>
      </c>
      <c r="G1923" s="20">
        <v>0</v>
      </c>
      <c r="H1923" s="20">
        <v>26</v>
      </c>
      <c r="I1923" s="21">
        <f t="shared" si="1649"/>
        <v>38</v>
      </c>
      <c r="J1923" s="28">
        <f>C1923+D1923</f>
        <v>5</v>
      </c>
      <c r="K1923" s="23">
        <f>E1923</f>
        <v>6</v>
      </c>
      <c r="L1923" s="24">
        <f>SUM(F1923:G1923)</f>
        <v>1</v>
      </c>
      <c r="O1923" s="147"/>
      <c r="P1923" s="147"/>
      <c r="Q1923" s="147"/>
    </row>
    <row r="1924" spans="1:17" s="55" customFormat="1" ht="11.45" customHeight="1" thickBot="1">
      <c r="A1924" s="191"/>
      <c r="B1924" s="194"/>
      <c r="C1924" s="50">
        <f>C1923/I1923*100</f>
        <v>0</v>
      </c>
      <c r="D1924" s="50">
        <f>D1923/I1923*100</f>
        <v>13.157894736842104</v>
      </c>
      <c r="E1924" s="50">
        <f>E1923/I1923*100</f>
        <v>15.789473684210526</v>
      </c>
      <c r="F1924" s="50">
        <f>F1923/I1923*100</f>
        <v>2.6315789473684208</v>
      </c>
      <c r="G1924" s="50">
        <f>G1923/I1923*100</f>
        <v>0</v>
      </c>
      <c r="H1924" s="64">
        <f>H1923/I1923*100</f>
        <v>68.421052631578945</v>
      </c>
      <c r="I1924" s="58">
        <f t="shared" si="1649"/>
        <v>100</v>
      </c>
      <c r="J1924" s="57">
        <f>J1923/I1923*100</f>
        <v>13.157894736842104</v>
      </c>
      <c r="K1924" s="35">
        <f>K1923/I1923*100</f>
        <v>15.789473684210526</v>
      </c>
      <c r="L1924" s="31">
        <f>L1923/I1923*100</f>
        <v>2.6315789473684208</v>
      </c>
      <c r="O1924" s="147"/>
      <c r="P1924" s="147"/>
      <c r="Q1924" s="147"/>
    </row>
    <row r="1925" spans="1:17" s="55" customFormat="1" ht="11.45" customHeight="1">
      <c r="A1925" s="189" t="s">
        <v>52</v>
      </c>
      <c r="B1925" s="192" t="s">
        <v>6</v>
      </c>
      <c r="C1925" s="20">
        <v>10</v>
      </c>
      <c r="D1925" s="20">
        <v>20</v>
      </c>
      <c r="E1925" s="20">
        <v>29</v>
      </c>
      <c r="F1925" s="20">
        <v>2</v>
      </c>
      <c r="G1925" s="20">
        <v>1</v>
      </c>
      <c r="H1925" s="20">
        <v>2</v>
      </c>
      <c r="I1925" s="8">
        <f t="shared" si="1649"/>
        <v>64</v>
      </c>
      <c r="J1925" s="9">
        <f>C1925+D1925</f>
        <v>30</v>
      </c>
      <c r="K1925" s="7">
        <f>E1925</f>
        <v>29</v>
      </c>
      <c r="L1925" s="10">
        <f>SUM(F1925:G1925)</f>
        <v>3</v>
      </c>
    </row>
    <row r="1926" spans="1:17" s="55" customFormat="1" ht="11.45" customHeight="1">
      <c r="A1926" s="190"/>
      <c r="B1926" s="185"/>
      <c r="C1926" s="46">
        <f>C1925/I1925*100</f>
        <v>15.625</v>
      </c>
      <c r="D1926" s="25">
        <f>D1925/I1925*100</f>
        <v>31.25</v>
      </c>
      <c r="E1926" s="25">
        <f>E1925/I1925*100</f>
        <v>45.3125</v>
      </c>
      <c r="F1926" s="25">
        <f>F1925/I1925*100</f>
        <v>3.125</v>
      </c>
      <c r="G1926" s="25">
        <f>G1925/I1925*100</f>
        <v>1.5625</v>
      </c>
      <c r="H1926" s="26">
        <f>H1925/I1925*100</f>
        <v>3.125</v>
      </c>
      <c r="I1926" s="27">
        <f t="shared" si="1649"/>
        <v>100</v>
      </c>
      <c r="J1926" s="38">
        <f>J1925/I1925*100</f>
        <v>46.875</v>
      </c>
      <c r="K1926" s="18">
        <f>K1925/I1925*100</f>
        <v>45.3125</v>
      </c>
      <c r="L1926" s="19">
        <f>L1925/I1925*100</f>
        <v>4.6875</v>
      </c>
    </row>
    <row r="1927" spans="1:17" s="55" customFormat="1" ht="11.45" customHeight="1">
      <c r="A1927" s="190"/>
      <c r="B1927" s="193" t="s">
        <v>7</v>
      </c>
      <c r="C1927" s="20">
        <v>10</v>
      </c>
      <c r="D1927" s="20">
        <v>48</v>
      </c>
      <c r="E1927" s="20">
        <v>106</v>
      </c>
      <c r="F1927" s="20">
        <v>12</v>
      </c>
      <c r="G1927" s="20">
        <v>5</v>
      </c>
      <c r="H1927" s="20">
        <v>4</v>
      </c>
      <c r="I1927" s="21">
        <f t="shared" si="1649"/>
        <v>185</v>
      </c>
      <c r="J1927" s="28">
        <f>C1927+D1927</f>
        <v>58</v>
      </c>
      <c r="K1927" s="23">
        <f>E1927</f>
        <v>106</v>
      </c>
      <c r="L1927" s="24">
        <f>SUM(F1927:G1927)</f>
        <v>17</v>
      </c>
    </row>
    <row r="1928" spans="1:17" s="55" customFormat="1" ht="11.45" customHeight="1">
      <c r="A1928" s="190"/>
      <c r="B1928" s="193"/>
      <c r="C1928" s="29">
        <f>C1927/I1927*100</f>
        <v>5.4054054054054053</v>
      </c>
      <c r="D1928" s="29">
        <f>D1927/I1927*100</f>
        <v>25.945945945945947</v>
      </c>
      <c r="E1928" s="29">
        <f>E1927/I1927*100</f>
        <v>57.297297297297298</v>
      </c>
      <c r="F1928" s="29">
        <f>F1927/I1927*100</f>
        <v>6.4864864864864868</v>
      </c>
      <c r="G1928" s="29">
        <f>G1927/I1927*100</f>
        <v>2.7027027027027026</v>
      </c>
      <c r="H1928" s="30">
        <f>H1927/I1927*100</f>
        <v>2.1621621621621623</v>
      </c>
      <c r="I1928" s="27">
        <f t="shared" si="1649"/>
        <v>100</v>
      </c>
      <c r="J1928" s="38">
        <f>J1927/I1927*100</f>
        <v>31.351351351351354</v>
      </c>
      <c r="K1928" s="18">
        <f>K1927/I1927*100</f>
        <v>57.297297297297298</v>
      </c>
      <c r="L1928" s="19">
        <f>L1927/I1927*100</f>
        <v>9.1891891891891895</v>
      </c>
    </row>
    <row r="1929" spans="1:17" s="55" customFormat="1" ht="11.45" customHeight="1">
      <c r="A1929" s="190"/>
      <c r="B1929" s="184" t="s">
        <v>8</v>
      </c>
      <c r="C1929" s="20">
        <v>11</v>
      </c>
      <c r="D1929" s="20">
        <v>56</v>
      </c>
      <c r="E1929" s="20">
        <v>142</v>
      </c>
      <c r="F1929" s="20">
        <v>26</v>
      </c>
      <c r="G1929" s="20">
        <v>7</v>
      </c>
      <c r="H1929" s="20">
        <v>5</v>
      </c>
      <c r="I1929" s="21">
        <f t="shared" si="1649"/>
        <v>247</v>
      </c>
      <c r="J1929" s="28">
        <f>C1929+D1929</f>
        <v>67</v>
      </c>
      <c r="K1929" s="23">
        <f>E1929</f>
        <v>142</v>
      </c>
      <c r="L1929" s="24">
        <f>SUM(F1929:G1929)</f>
        <v>33</v>
      </c>
      <c r="O1929" s="147"/>
      <c r="P1929" s="147"/>
      <c r="Q1929" s="147"/>
    </row>
    <row r="1930" spans="1:17" s="55" customFormat="1" ht="11.45" customHeight="1">
      <c r="A1930" s="190"/>
      <c r="B1930" s="185"/>
      <c r="C1930" s="29">
        <f t="shared" ref="C1930" si="1650">C1929/I1929*100</f>
        <v>4.4534412955465585</v>
      </c>
      <c r="D1930" s="29">
        <f t="shared" ref="D1930" si="1651">D1929/I1929*100</f>
        <v>22.672064777327936</v>
      </c>
      <c r="E1930" s="29">
        <f t="shared" ref="E1930" si="1652">E1929/I1929*100</f>
        <v>57.48987854251012</v>
      </c>
      <c r="F1930" s="29">
        <f t="shared" ref="F1930" si="1653">F1929/I1929*100</f>
        <v>10.526315789473683</v>
      </c>
      <c r="G1930" s="29">
        <f t="shared" ref="G1930" si="1654">G1929/I1929*100</f>
        <v>2.834008097165992</v>
      </c>
      <c r="H1930" s="30">
        <f t="shared" ref="H1930" si="1655">H1929/I1929*100</f>
        <v>2.0242914979757085</v>
      </c>
      <c r="I1930" s="27">
        <f t="shared" si="1649"/>
        <v>100</v>
      </c>
      <c r="J1930" s="38">
        <f>J1929/I1929*100</f>
        <v>27.125506072874494</v>
      </c>
      <c r="K1930" s="18">
        <f>K1929/I1929*100</f>
        <v>57.48987854251012</v>
      </c>
      <c r="L1930" s="19">
        <f>L1929/I1929*100</f>
        <v>13.360323886639677</v>
      </c>
      <c r="O1930" s="147"/>
      <c r="P1930" s="147"/>
      <c r="Q1930" s="147"/>
    </row>
    <row r="1931" spans="1:17" s="55" customFormat="1" ht="11.45" customHeight="1">
      <c r="A1931" s="190"/>
      <c r="B1931" s="193" t="s">
        <v>9</v>
      </c>
      <c r="C1931" s="20">
        <v>18</v>
      </c>
      <c r="D1931" s="20">
        <v>77</v>
      </c>
      <c r="E1931" s="20">
        <v>166</v>
      </c>
      <c r="F1931" s="20">
        <v>35</v>
      </c>
      <c r="G1931" s="20">
        <v>16</v>
      </c>
      <c r="H1931" s="20">
        <v>3</v>
      </c>
      <c r="I1931" s="21">
        <f t="shared" si="1649"/>
        <v>315</v>
      </c>
      <c r="J1931" s="28">
        <f>C1931+D1931</f>
        <v>95</v>
      </c>
      <c r="K1931" s="23">
        <f>E1931</f>
        <v>166</v>
      </c>
      <c r="L1931" s="24">
        <f>SUM(F1931:G1931)</f>
        <v>51</v>
      </c>
      <c r="O1931" s="147"/>
      <c r="P1931" s="147"/>
      <c r="Q1931" s="147"/>
    </row>
    <row r="1932" spans="1:17" s="55" customFormat="1" ht="11.45" customHeight="1">
      <c r="A1932" s="190"/>
      <c r="B1932" s="193"/>
      <c r="C1932" s="29">
        <f t="shared" ref="C1932" si="1656">C1931/I1931*100</f>
        <v>5.7142857142857144</v>
      </c>
      <c r="D1932" s="29">
        <f t="shared" ref="D1932" si="1657">D1931/I1931*100</f>
        <v>24.444444444444443</v>
      </c>
      <c r="E1932" s="29">
        <f t="shared" ref="E1932" si="1658">E1931/I1931*100</f>
        <v>52.698412698412703</v>
      </c>
      <c r="F1932" s="29">
        <f t="shared" ref="F1932" si="1659">F1931/I1931*100</f>
        <v>11.111111111111111</v>
      </c>
      <c r="G1932" s="29">
        <f t="shared" ref="G1932" si="1660">G1931/I1931*100</f>
        <v>5.0793650793650791</v>
      </c>
      <c r="H1932" s="30">
        <f t="shared" ref="H1932" si="1661">H1931/I1931*100</f>
        <v>0.95238095238095244</v>
      </c>
      <c r="I1932" s="27">
        <f t="shared" si="1649"/>
        <v>100</v>
      </c>
      <c r="J1932" s="38">
        <f>J1931/I1931*100</f>
        <v>30.158730158730158</v>
      </c>
      <c r="K1932" s="18">
        <f>K1931/I1931*100</f>
        <v>52.698412698412703</v>
      </c>
      <c r="L1932" s="19">
        <f>L1931/I1931*100</f>
        <v>16.19047619047619</v>
      </c>
      <c r="O1932" s="147"/>
      <c r="P1932" s="147"/>
      <c r="Q1932" s="147"/>
    </row>
    <row r="1933" spans="1:17" s="55" customFormat="1" ht="11.45" customHeight="1">
      <c r="A1933" s="190"/>
      <c r="B1933" s="184" t="s">
        <v>10</v>
      </c>
      <c r="C1933" s="20">
        <v>16</v>
      </c>
      <c r="D1933" s="20">
        <v>99</v>
      </c>
      <c r="E1933" s="20">
        <v>192</v>
      </c>
      <c r="F1933" s="20">
        <v>43</v>
      </c>
      <c r="G1933" s="20">
        <v>14</v>
      </c>
      <c r="H1933" s="20">
        <v>3</v>
      </c>
      <c r="I1933" s="21">
        <f t="shared" si="1649"/>
        <v>367</v>
      </c>
      <c r="J1933" s="28">
        <f>C1933+D1933</f>
        <v>115</v>
      </c>
      <c r="K1933" s="23">
        <f>E1933</f>
        <v>192</v>
      </c>
      <c r="L1933" s="24">
        <f>SUM(F1933:G1933)</f>
        <v>57</v>
      </c>
      <c r="O1933" s="147"/>
      <c r="P1933" s="147"/>
      <c r="Q1933" s="147"/>
    </row>
    <row r="1934" spans="1:17" s="55" customFormat="1" ht="11.45" customHeight="1">
      <c r="A1934" s="190"/>
      <c r="B1934" s="185"/>
      <c r="C1934" s="29">
        <f t="shared" ref="C1934" si="1662">C1933/I1933*100</f>
        <v>4.3596730245231603</v>
      </c>
      <c r="D1934" s="29">
        <f t="shared" ref="D1934" si="1663">D1933/I1933*100</f>
        <v>26.975476839237057</v>
      </c>
      <c r="E1934" s="29">
        <f t="shared" ref="E1934" si="1664">E1933/I1933*100</f>
        <v>52.316076294277927</v>
      </c>
      <c r="F1934" s="29">
        <f t="shared" ref="F1934" si="1665">F1933/I1933*100</f>
        <v>11.716621253405995</v>
      </c>
      <c r="G1934" s="29">
        <f t="shared" ref="G1934" si="1666">G1933/I1933*100</f>
        <v>3.8147138964577656</v>
      </c>
      <c r="H1934" s="30">
        <f t="shared" ref="H1934" si="1667">H1933/I1933*100</f>
        <v>0.81743869209809261</v>
      </c>
      <c r="I1934" s="27">
        <f t="shared" si="1649"/>
        <v>99.999999999999986</v>
      </c>
      <c r="J1934" s="38">
        <f>J1933/I1933*100</f>
        <v>31.335149863760218</v>
      </c>
      <c r="K1934" s="18">
        <f>K1933/I1933*100</f>
        <v>52.316076294277927</v>
      </c>
      <c r="L1934" s="19">
        <f>L1933/I1933*100</f>
        <v>15.531335149863759</v>
      </c>
      <c r="O1934" s="147"/>
      <c r="P1934" s="147"/>
      <c r="Q1934" s="147"/>
    </row>
    <row r="1935" spans="1:17" s="55" customFormat="1" ht="11.45" customHeight="1">
      <c r="A1935" s="190"/>
      <c r="B1935" s="193" t="s">
        <v>11</v>
      </c>
      <c r="C1935" s="20">
        <v>14</v>
      </c>
      <c r="D1935" s="20">
        <v>117</v>
      </c>
      <c r="E1935" s="20">
        <v>195</v>
      </c>
      <c r="F1935" s="20">
        <v>43</v>
      </c>
      <c r="G1935" s="20">
        <v>10</v>
      </c>
      <c r="H1935" s="20">
        <v>15</v>
      </c>
      <c r="I1935" s="21">
        <f t="shared" si="1649"/>
        <v>394</v>
      </c>
      <c r="J1935" s="28">
        <f>C1935+D1935</f>
        <v>131</v>
      </c>
      <c r="K1935" s="23">
        <f>E1935</f>
        <v>195</v>
      </c>
      <c r="L1935" s="24">
        <f>SUM(F1935:G1935)</f>
        <v>53</v>
      </c>
      <c r="O1935" s="147"/>
      <c r="P1935" s="147"/>
      <c r="Q1935" s="147"/>
    </row>
    <row r="1936" spans="1:17" s="55" customFormat="1" ht="11.45" customHeight="1">
      <c r="A1936" s="190"/>
      <c r="B1936" s="193"/>
      <c r="C1936" s="29">
        <f t="shared" ref="C1936" si="1668">C1935/I1935*100</f>
        <v>3.5532994923857872</v>
      </c>
      <c r="D1936" s="29">
        <f t="shared" ref="D1936" si="1669">D1935/I1935*100</f>
        <v>29.695431472081218</v>
      </c>
      <c r="E1936" s="29">
        <f t="shared" ref="E1936" si="1670">E1935/I1935*100</f>
        <v>49.492385786802032</v>
      </c>
      <c r="F1936" s="29">
        <f t="shared" ref="F1936" si="1671">F1935/I1935*100</f>
        <v>10.913705583756345</v>
      </c>
      <c r="G1936" s="29">
        <f t="shared" ref="G1936" si="1672">G1935/I1935*100</f>
        <v>2.5380710659898478</v>
      </c>
      <c r="H1936" s="30">
        <f t="shared" ref="H1936" si="1673">H1935/I1935*100</f>
        <v>3.8071065989847721</v>
      </c>
      <c r="I1936" s="27">
        <f t="shared" si="1649"/>
        <v>100</v>
      </c>
      <c r="J1936" s="38">
        <f>J1935/I1935*100</f>
        <v>33.248730964467008</v>
      </c>
      <c r="K1936" s="18">
        <f>K1935/I1935*100</f>
        <v>49.492385786802032</v>
      </c>
      <c r="L1936" s="19">
        <f>L1935/I1935*100</f>
        <v>13.451776649746192</v>
      </c>
      <c r="O1936" s="148"/>
      <c r="P1936" s="148"/>
      <c r="Q1936" s="148"/>
    </row>
    <row r="1937" spans="1:20" s="55" customFormat="1" ht="11.45" customHeight="1">
      <c r="A1937" s="190"/>
      <c r="B1937" s="184" t="s">
        <v>12</v>
      </c>
      <c r="C1937" s="20">
        <v>40</v>
      </c>
      <c r="D1937" s="20">
        <v>160</v>
      </c>
      <c r="E1937" s="20">
        <v>286</v>
      </c>
      <c r="F1937" s="20">
        <v>37</v>
      </c>
      <c r="G1937" s="20">
        <v>9</v>
      </c>
      <c r="H1937" s="20">
        <v>50</v>
      </c>
      <c r="I1937" s="21">
        <f t="shared" si="1649"/>
        <v>582</v>
      </c>
      <c r="J1937" s="28">
        <f>C1937+D1937</f>
        <v>200</v>
      </c>
      <c r="K1937" s="23">
        <f>E1937</f>
        <v>286</v>
      </c>
      <c r="L1937" s="24">
        <f>SUM(F1937:G1937)</f>
        <v>46</v>
      </c>
    </row>
    <row r="1938" spans="1:20" s="55" customFormat="1" ht="11.45" customHeight="1">
      <c r="A1938" s="190"/>
      <c r="B1938" s="185"/>
      <c r="C1938" s="29">
        <f t="shared" ref="C1938" si="1674">C1937/I1937*100</f>
        <v>6.8728522336769764</v>
      </c>
      <c r="D1938" s="29">
        <f t="shared" ref="D1938" si="1675">D1937/I1937*100</f>
        <v>27.491408934707906</v>
      </c>
      <c r="E1938" s="29">
        <f t="shared" ref="E1938" si="1676">E1937/I1937*100</f>
        <v>49.140893470790374</v>
      </c>
      <c r="F1938" s="29">
        <f t="shared" ref="F1938" si="1677">F1937/I1937*100</f>
        <v>6.3573883161512024</v>
      </c>
      <c r="G1938" s="29">
        <f t="shared" ref="G1938" si="1678">G1937/I1937*100</f>
        <v>1.5463917525773196</v>
      </c>
      <c r="H1938" s="30">
        <f t="shared" ref="H1938" si="1679">H1937/I1937*100</f>
        <v>8.5910652920962196</v>
      </c>
      <c r="I1938" s="27">
        <f t="shared" si="1649"/>
        <v>100</v>
      </c>
      <c r="J1938" s="38">
        <f>J1937/I1937*100</f>
        <v>34.364261168384878</v>
      </c>
      <c r="K1938" s="18">
        <f>K1937/I1937*100</f>
        <v>49.140893470790374</v>
      </c>
      <c r="L1938" s="19">
        <f>L1937/I1937*100</f>
        <v>7.9037800687285218</v>
      </c>
    </row>
    <row r="1939" spans="1:20" s="55" customFormat="1" ht="11.45" customHeight="1">
      <c r="A1939" s="190"/>
      <c r="B1939" s="193" t="s">
        <v>24</v>
      </c>
      <c r="C1939" s="20">
        <v>0</v>
      </c>
      <c r="D1939" s="20">
        <v>2</v>
      </c>
      <c r="E1939" s="20">
        <v>3</v>
      </c>
      <c r="F1939" s="20">
        <v>1</v>
      </c>
      <c r="G1939" s="20">
        <v>0</v>
      </c>
      <c r="H1939" s="20">
        <v>23</v>
      </c>
      <c r="I1939" s="21">
        <f t="shared" si="1649"/>
        <v>29</v>
      </c>
      <c r="J1939" s="28">
        <f>C1939+D1939</f>
        <v>2</v>
      </c>
      <c r="K1939" s="23">
        <f>E1939</f>
        <v>3</v>
      </c>
      <c r="L1939" s="24">
        <f>SUM(F1939:G1939)</f>
        <v>1</v>
      </c>
    </row>
    <row r="1940" spans="1:20" s="55" customFormat="1" ht="11.45" customHeight="1" thickBot="1">
      <c r="A1940" s="191"/>
      <c r="B1940" s="194"/>
      <c r="C1940" s="50">
        <f t="shared" ref="C1940" si="1680">C1939/I1939*100</f>
        <v>0</v>
      </c>
      <c r="D1940" s="50">
        <f t="shared" ref="D1940" si="1681">D1939/I1939*100</f>
        <v>6.8965517241379306</v>
      </c>
      <c r="E1940" s="50">
        <f t="shared" ref="E1940" si="1682">E1939/I1939*100</f>
        <v>10.344827586206897</v>
      </c>
      <c r="F1940" s="50">
        <f t="shared" ref="F1940" si="1683">F1939/I1939*100</f>
        <v>3.4482758620689653</v>
      </c>
      <c r="G1940" s="50">
        <f t="shared" ref="G1940" si="1684">G1939/I1939*100</f>
        <v>0</v>
      </c>
      <c r="H1940" s="79">
        <f t="shared" ref="H1940" si="1685">H1939/I1939*100</f>
        <v>79.310344827586206</v>
      </c>
      <c r="I1940" s="58">
        <f t="shared" si="1649"/>
        <v>100</v>
      </c>
      <c r="J1940" s="57">
        <f>J1939/I1939*100</f>
        <v>6.8965517241379306</v>
      </c>
      <c r="K1940" s="35">
        <f>K1939/I1939*100</f>
        <v>10.344827586206897</v>
      </c>
      <c r="L1940" s="31">
        <f>L1939/I1939*100</f>
        <v>3.4482758620689653</v>
      </c>
    </row>
    <row r="1941" spans="1:20" s="55" customFormat="1" ht="11.45" customHeight="1" thickBot="1">
      <c r="A1941" s="211" t="s">
        <v>53</v>
      </c>
      <c r="B1941" s="192" t="s">
        <v>23</v>
      </c>
      <c r="C1941" s="20">
        <v>12</v>
      </c>
      <c r="D1941" s="20">
        <v>62</v>
      </c>
      <c r="E1941" s="20">
        <v>112</v>
      </c>
      <c r="F1941" s="20">
        <v>11</v>
      </c>
      <c r="G1941" s="20">
        <v>4</v>
      </c>
      <c r="H1941" s="20">
        <v>15</v>
      </c>
      <c r="I1941" s="110">
        <f t="shared" si="1649"/>
        <v>216</v>
      </c>
      <c r="J1941" s="9">
        <f>C1941+D1941</f>
        <v>74</v>
      </c>
      <c r="K1941" s="7">
        <f>E1941</f>
        <v>112</v>
      </c>
      <c r="L1941" s="10">
        <f>SUM(F1941:G1941)</f>
        <v>15</v>
      </c>
    </row>
    <row r="1942" spans="1:20" s="55" customFormat="1" ht="11.45" customHeight="1" thickTop="1" thickBot="1">
      <c r="A1942" s="212"/>
      <c r="B1942" s="185"/>
      <c r="C1942" s="46">
        <f>C1941/I1941*100</f>
        <v>5.5555555555555554</v>
      </c>
      <c r="D1942" s="25">
        <f>D1941/I1941*100</f>
        <v>28.703703703703702</v>
      </c>
      <c r="E1942" s="25">
        <f>E1941/I1941*100</f>
        <v>51.851851851851848</v>
      </c>
      <c r="F1942" s="25">
        <f>F1941/I1941*100</f>
        <v>5.0925925925925926</v>
      </c>
      <c r="G1942" s="25">
        <f>G1941/I1941*100</f>
        <v>1.8518518518518516</v>
      </c>
      <c r="H1942" s="26">
        <f>H1941/I1941*100</f>
        <v>6.9444444444444446</v>
      </c>
      <c r="I1942" s="27">
        <f t="shared" si="1649"/>
        <v>100</v>
      </c>
      <c r="J1942" s="38">
        <f>J1941/I1941*100</f>
        <v>34.25925925925926</v>
      </c>
      <c r="K1942" s="18">
        <f>K1941/I1941*100</f>
        <v>51.851851851851848</v>
      </c>
      <c r="L1942" s="19">
        <f>L1941/I1941*100</f>
        <v>6.9444444444444446</v>
      </c>
    </row>
    <row r="1943" spans="1:20" s="55" customFormat="1" ht="11.45" customHeight="1" thickTop="1" thickBot="1">
      <c r="A1943" s="212"/>
      <c r="B1943" s="193" t="s">
        <v>3</v>
      </c>
      <c r="C1943" s="20">
        <v>10</v>
      </c>
      <c r="D1943" s="20">
        <v>45</v>
      </c>
      <c r="E1943" s="20">
        <v>69</v>
      </c>
      <c r="F1943" s="20">
        <v>9</v>
      </c>
      <c r="G1943" s="20">
        <v>7</v>
      </c>
      <c r="H1943" s="20">
        <v>3</v>
      </c>
      <c r="I1943" s="21">
        <f t="shared" si="1649"/>
        <v>143</v>
      </c>
      <c r="J1943" s="28">
        <f>C1943+D1943</f>
        <v>55</v>
      </c>
      <c r="K1943" s="23">
        <f>E1943</f>
        <v>69</v>
      </c>
      <c r="L1943" s="24">
        <f>SUM(F1943:G1943)</f>
        <v>16</v>
      </c>
    </row>
    <row r="1944" spans="1:20" s="55" customFormat="1" ht="11.45" customHeight="1" thickTop="1" thickBot="1">
      <c r="A1944" s="212"/>
      <c r="B1944" s="193"/>
      <c r="C1944" s="29">
        <f>C1943/I1943*100</f>
        <v>6.9930069930069934</v>
      </c>
      <c r="D1944" s="29">
        <f>D1943/I1943*100</f>
        <v>31.46853146853147</v>
      </c>
      <c r="E1944" s="29">
        <f>E1943/I1943*100</f>
        <v>48.251748251748253</v>
      </c>
      <c r="F1944" s="29">
        <f>F1943/I1943*100</f>
        <v>6.2937062937062942</v>
      </c>
      <c r="G1944" s="29">
        <f>G1943/I1943*100</f>
        <v>4.895104895104895</v>
      </c>
      <c r="H1944" s="30">
        <f>H1943/I1943*100</f>
        <v>2.0979020979020979</v>
      </c>
      <c r="I1944" s="27">
        <f t="shared" si="1649"/>
        <v>100</v>
      </c>
      <c r="J1944" s="38">
        <f>J1943/I1943*100</f>
        <v>38.461538461538467</v>
      </c>
      <c r="K1944" s="18">
        <f>K1943/I1943*100</f>
        <v>48.251748251748253</v>
      </c>
      <c r="L1944" s="19">
        <f>L1943/I1943*100</f>
        <v>11.188811188811188</v>
      </c>
    </row>
    <row r="1945" spans="1:20" s="55" customFormat="1" ht="11.45" customHeight="1" thickTop="1" thickBot="1">
      <c r="A1945" s="212"/>
      <c r="B1945" s="184" t="s">
        <v>13</v>
      </c>
      <c r="C1945" s="20">
        <v>38</v>
      </c>
      <c r="D1945" s="20">
        <v>221</v>
      </c>
      <c r="E1945" s="20">
        <v>499</v>
      </c>
      <c r="F1945" s="20">
        <v>104</v>
      </c>
      <c r="G1945" s="20">
        <v>29</v>
      </c>
      <c r="H1945" s="20">
        <v>12</v>
      </c>
      <c r="I1945" s="21">
        <f t="shared" si="1649"/>
        <v>903</v>
      </c>
      <c r="J1945" s="28">
        <f>C1945+D1945</f>
        <v>259</v>
      </c>
      <c r="K1945" s="23">
        <f>E1945</f>
        <v>499</v>
      </c>
      <c r="L1945" s="24">
        <f>SUM(F1945:G1945)</f>
        <v>133</v>
      </c>
    </row>
    <row r="1946" spans="1:20" s="55" customFormat="1" ht="11.45" customHeight="1" thickTop="1" thickBot="1">
      <c r="A1946" s="212"/>
      <c r="B1946" s="185"/>
      <c r="C1946" s="29">
        <f t="shared" ref="C1946" si="1686">C1945/I1945*100</f>
        <v>4.2081949058693242</v>
      </c>
      <c r="D1946" s="29">
        <f t="shared" ref="D1946" si="1687">D1945/I1945*100</f>
        <v>24.473975636766333</v>
      </c>
      <c r="E1946" s="29">
        <f t="shared" ref="E1946" si="1688">E1945/I1945*100</f>
        <v>55.26024363233666</v>
      </c>
      <c r="F1946" s="29">
        <f t="shared" ref="F1946" si="1689">F1945/I1945*100</f>
        <v>11.517165005537098</v>
      </c>
      <c r="G1946" s="29">
        <f t="shared" ref="G1946" si="1690">G1945/I1945*100</f>
        <v>3.211517165005537</v>
      </c>
      <c r="H1946" s="30">
        <f t="shared" ref="H1946" si="1691">H1945/I1945*100</f>
        <v>1.3289036544850499</v>
      </c>
      <c r="I1946" s="27">
        <f t="shared" si="1649"/>
        <v>99.999999999999986</v>
      </c>
      <c r="J1946" s="38">
        <f>J1945/I1945*100</f>
        <v>28.68217054263566</v>
      </c>
      <c r="K1946" s="18">
        <f>K1945/I1945*100</f>
        <v>55.26024363233666</v>
      </c>
      <c r="L1946" s="19">
        <f>L1945/I1945*100</f>
        <v>14.728682170542637</v>
      </c>
    </row>
    <row r="1947" spans="1:20" s="55" customFormat="1" ht="11.45" customHeight="1" thickTop="1" thickBot="1">
      <c r="A1947" s="212"/>
      <c r="B1947" s="193" t="s">
        <v>14</v>
      </c>
      <c r="C1947" s="20">
        <v>11</v>
      </c>
      <c r="D1947" s="20">
        <v>62</v>
      </c>
      <c r="E1947" s="20">
        <v>98</v>
      </c>
      <c r="F1947" s="20">
        <v>13</v>
      </c>
      <c r="G1947" s="20">
        <v>5</v>
      </c>
      <c r="H1947" s="20">
        <v>9</v>
      </c>
      <c r="I1947" s="21">
        <f t="shared" si="1649"/>
        <v>198</v>
      </c>
      <c r="J1947" s="28">
        <f>C1947+D1947</f>
        <v>73</v>
      </c>
      <c r="K1947" s="23">
        <f>E1947</f>
        <v>98</v>
      </c>
      <c r="L1947" s="24">
        <f>SUM(F1947:G1947)</f>
        <v>18</v>
      </c>
    </row>
    <row r="1948" spans="1:20" s="55" customFormat="1" ht="11.45" customHeight="1" thickTop="1" thickBot="1">
      <c r="A1948" s="212"/>
      <c r="B1948" s="193"/>
      <c r="C1948" s="29">
        <f t="shared" ref="C1948" si="1692">C1947/I1947*100</f>
        <v>5.5555555555555554</v>
      </c>
      <c r="D1948" s="29">
        <f t="shared" ref="D1948" si="1693">D1947/I1947*100</f>
        <v>31.313131313131315</v>
      </c>
      <c r="E1948" s="29">
        <f t="shared" ref="E1948" si="1694">E1947/I1947*100</f>
        <v>49.494949494949495</v>
      </c>
      <c r="F1948" s="29">
        <f t="shared" ref="F1948" si="1695">F1947/I1947*100</f>
        <v>6.5656565656565666</v>
      </c>
      <c r="G1948" s="29">
        <f t="shared" ref="G1948" si="1696">G1947/I1947*100</f>
        <v>2.5252525252525251</v>
      </c>
      <c r="H1948" s="30">
        <f t="shared" ref="H1948" si="1697">H1947/I1947*100</f>
        <v>4.5454545454545459</v>
      </c>
      <c r="I1948" s="27">
        <f t="shared" si="1649"/>
        <v>100.00000000000001</v>
      </c>
      <c r="J1948" s="38">
        <f>J1947/I1947*100</f>
        <v>36.868686868686865</v>
      </c>
      <c r="K1948" s="18">
        <f>K1947/I1947*100</f>
        <v>49.494949494949495</v>
      </c>
      <c r="L1948" s="19">
        <f>L1947/I1947*100</f>
        <v>9.0909090909090917</v>
      </c>
    </row>
    <row r="1949" spans="1:20" s="55" customFormat="1" ht="11.45" customHeight="1" thickTop="1" thickBot="1">
      <c r="A1949" s="212"/>
      <c r="B1949" s="184" t="s">
        <v>25</v>
      </c>
      <c r="C1949" s="20">
        <v>11</v>
      </c>
      <c r="D1949" s="20">
        <v>31</v>
      </c>
      <c r="E1949" s="20">
        <v>47</v>
      </c>
      <c r="F1949" s="20">
        <v>3</v>
      </c>
      <c r="G1949" s="20">
        <v>1</v>
      </c>
      <c r="H1949" s="20">
        <v>0</v>
      </c>
      <c r="I1949" s="21">
        <f t="shared" si="1649"/>
        <v>93</v>
      </c>
      <c r="J1949" s="28">
        <f>C1949+D1949</f>
        <v>42</v>
      </c>
      <c r="K1949" s="23">
        <f>E1949</f>
        <v>47</v>
      </c>
      <c r="L1949" s="24">
        <f>SUM(F1949:G1949)</f>
        <v>4</v>
      </c>
    </row>
    <row r="1950" spans="1:20" s="55" customFormat="1" ht="11.45" customHeight="1" thickTop="1" thickBot="1">
      <c r="A1950" s="212"/>
      <c r="B1950" s="185"/>
      <c r="C1950" s="29">
        <f t="shared" ref="C1950" si="1698">C1949/I1949*100</f>
        <v>11.827956989247312</v>
      </c>
      <c r="D1950" s="29">
        <f t="shared" ref="D1950" si="1699">D1949/I1949*100</f>
        <v>33.333333333333329</v>
      </c>
      <c r="E1950" s="29">
        <f t="shared" ref="E1950" si="1700">E1949/I1949*100</f>
        <v>50.537634408602152</v>
      </c>
      <c r="F1950" s="29">
        <f t="shared" ref="F1950" si="1701">F1949/I1949*100</f>
        <v>3.225806451612903</v>
      </c>
      <c r="G1950" s="29">
        <f t="shared" ref="G1950" si="1702">G1949/I1949*100</f>
        <v>1.0752688172043012</v>
      </c>
      <c r="H1950" s="30">
        <f t="shared" ref="H1950" si="1703">H1949/I1949*100</f>
        <v>0</v>
      </c>
      <c r="I1950" s="27">
        <f t="shared" si="1649"/>
        <v>99.999999999999986</v>
      </c>
      <c r="J1950" s="38">
        <f>J1949/I1949*100</f>
        <v>45.161290322580641</v>
      </c>
      <c r="K1950" s="18">
        <f>K1949/I1949*100</f>
        <v>50.537634408602152</v>
      </c>
      <c r="L1950" s="19">
        <f>L1949/I1949*100</f>
        <v>4.3010752688172049</v>
      </c>
      <c r="O1950" s="148"/>
      <c r="P1950" s="148"/>
      <c r="Q1950" s="148"/>
    </row>
    <row r="1951" spans="1:20" s="1" customFormat="1" ht="11.45" customHeight="1" thickTop="1" thickBot="1">
      <c r="A1951" s="212"/>
      <c r="B1951" s="193" t="s">
        <v>26</v>
      </c>
      <c r="C1951" s="20">
        <v>33</v>
      </c>
      <c r="D1951" s="20">
        <v>130</v>
      </c>
      <c r="E1951" s="20">
        <v>243</v>
      </c>
      <c r="F1951" s="20">
        <v>49</v>
      </c>
      <c r="G1951" s="20">
        <v>7</v>
      </c>
      <c r="H1951" s="20">
        <v>36</v>
      </c>
      <c r="I1951" s="21">
        <f t="shared" si="1649"/>
        <v>498</v>
      </c>
      <c r="J1951" s="28">
        <f>C1951+D1951</f>
        <v>163</v>
      </c>
      <c r="K1951" s="23">
        <f>E1951</f>
        <v>243</v>
      </c>
      <c r="L1951" s="24">
        <f>SUM(F1951:G1951)</f>
        <v>56</v>
      </c>
      <c r="N1951" s="55"/>
      <c r="O1951" s="148"/>
      <c r="P1951" s="148"/>
      <c r="Q1951" s="148"/>
      <c r="R1951" s="55"/>
      <c r="S1951" s="55"/>
      <c r="T1951" s="55"/>
    </row>
    <row r="1952" spans="1:20" s="1" customFormat="1" ht="11.45" customHeight="1" thickTop="1" thickBot="1">
      <c r="A1952" s="212"/>
      <c r="B1952" s="193"/>
      <c r="C1952" s="29">
        <f t="shared" ref="C1952" si="1704">C1951/I1951*100</f>
        <v>6.6265060240963862</v>
      </c>
      <c r="D1952" s="29">
        <f t="shared" ref="D1952" si="1705">D1951/I1951*100</f>
        <v>26.104417670682732</v>
      </c>
      <c r="E1952" s="29">
        <f t="shared" ref="E1952" si="1706">E1951/I1951*100</f>
        <v>48.795180722891565</v>
      </c>
      <c r="F1952" s="29">
        <f t="shared" ref="F1952" si="1707">F1951/I1951*100</f>
        <v>9.8393574297188753</v>
      </c>
      <c r="G1952" s="29">
        <f t="shared" ref="G1952" si="1708">G1951/I1951*100</f>
        <v>1.4056224899598393</v>
      </c>
      <c r="H1952" s="30">
        <f t="shared" ref="H1952" si="1709">H1951/I1951*100</f>
        <v>7.2289156626506017</v>
      </c>
      <c r="I1952" s="27">
        <f t="shared" si="1649"/>
        <v>100.00000000000001</v>
      </c>
      <c r="J1952" s="38">
        <f>J1951/I1951*100</f>
        <v>32.730923694779115</v>
      </c>
      <c r="K1952" s="18">
        <f>K1951/I1951*100</f>
        <v>48.795180722891565</v>
      </c>
      <c r="L1952" s="19">
        <f>L1951/I1951*100</f>
        <v>11.244979919678714</v>
      </c>
      <c r="N1952" s="55"/>
      <c r="O1952" s="148"/>
      <c r="P1952" s="148"/>
      <c r="Q1952" s="148"/>
      <c r="R1952" s="55"/>
      <c r="S1952" s="55"/>
      <c r="T1952" s="55"/>
    </row>
    <row r="1953" spans="1:20" s="1" customFormat="1" ht="11.45" customHeight="1" thickTop="1" thickBot="1">
      <c r="A1953" s="212"/>
      <c r="B1953" s="184" t="s">
        <v>0</v>
      </c>
      <c r="C1953" s="20">
        <v>2</v>
      </c>
      <c r="D1953" s="20">
        <v>21</v>
      </c>
      <c r="E1953" s="20">
        <v>40</v>
      </c>
      <c r="F1953" s="20">
        <v>5</v>
      </c>
      <c r="G1953" s="20">
        <v>9</v>
      </c>
      <c r="H1953" s="20">
        <v>6</v>
      </c>
      <c r="I1953" s="21">
        <f t="shared" si="1649"/>
        <v>83</v>
      </c>
      <c r="J1953" s="28">
        <f>C1953+D1953</f>
        <v>23</v>
      </c>
      <c r="K1953" s="23">
        <f>E1953</f>
        <v>40</v>
      </c>
      <c r="L1953" s="24">
        <f>SUM(F1953:G1953)</f>
        <v>14</v>
      </c>
      <c r="N1953" s="55"/>
      <c r="O1953" s="148"/>
      <c r="P1953" s="148"/>
      <c r="Q1953" s="148"/>
      <c r="R1953" s="55"/>
      <c r="S1953" s="55"/>
      <c r="T1953" s="55"/>
    </row>
    <row r="1954" spans="1:20" s="1" customFormat="1" ht="11.45" customHeight="1" thickTop="1" thickBot="1">
      <c r="A1954" s="212"/>
      <c r="B1954" s="185"/>
      <c r="C1954" s="29">
        <f t="shared" ref="C1954" si="1710">C1953/I1953*100</f>
        <v>2.4096385542168677</v>
      </c>
      <c r="D1954" s="29">
        <f t="shared" ref="D1954" si="1711">D1953/I1953*100</f>
        <v>25.301204819277107</v>
      </c>
      <c r="E1954" s="29">
        <f t="shared" ref="E1954" si="1712">E1953/I1953*100</f>
        <v>48.192771084337352</v>
      </c>
      <c r="F1954" s="29">
        <f t="shared" ref="F1954" si="1713">F1953/I1953*100</f>
        <v>6.024096385542169</v>
      </c>
      <c r="G1954" s="29">
        <f t="shared" ref="G1954" si="1714">G1953/I1953*100</f>
        <v>10.843373493975903</v>
      </c>
      <c r="H1954" s="30">
        <f t="shared" ref="H1954" si="1715">H1953/I1953*100</f>
        <v>7.2289156626506017</v>
      </c>
      <c r="I1954" s="27">
        <f t="shared" si="1649"/>
        <v>100</v>
      </c>
      <c r="J1954" s="38">
        <f>J1953/I1953*100</f>
        <v>27.710843373493976</v>
      </c>
      <c r="K1954" s="18">
        <f>K1953/I1953*100</f>
        <v>48.192771084337352</v>
      </c>
      <c r="L1954" s="19">
        <f>L1953/I1953*100</f>
        <v>16.867469879518072</v>
      </c>
      <c r="N1954" s="55"/>
      <c r="O1954" s="148"/>
      <c r="P1954" s="148"/>
      <c r="Q1954" s="148"/>
      <c r="R1954" s="55"/>
      <c r="S1954" s="55"/>
      <c r="T1954" s="55"/>
    </row>
    <row r="1955" spans="1:20" s="1" customFormat="1" ht="11.45" customHeight="1" thickTop="1" thickBot="1">
      <c r="A1955" s="212"/>
      <c r="B1955" s="193" t="s">
        <v>24</v>
      </c>
      <c r="C1955" s="20">
        <v>2</v>
      </c>
      <c r="D1955" s="20">
        <v>7</v>
      </c>
      <c r="E1955" s="20">
        <v>11</v>
      </c>
      <c r="F1955" s="20">
        <v>5</v>
      </c>
      <c r="G1955" s="20">
        <v>0</v>
      </c>
      <c r="H1955" s="20">
        <v>24</v>
      </c>
      <c r="I1955" s="21">
        <f t="shared" si="1649"/>
        <v>49</v>
      </c>
      <c r="J1955" s="28">
        <f>C1955+D1955</f>
        <v>9</v>
      </c>
      <c r="K1955" s="23">
        <f>E1955</f>
        <v>11</v>
      </c>
      <c r="L1955" s="24">
        <f>SUM(F1955:G1955)</f>
        <v>5</v>
      </c>
      <c r="N1955" s="55"/>
      <c r="O1955" s="148"/>
      <c r="P1955" s="148"/>
      <c r="Q1955" s="148"/>
      <c r="R1955" s="55"/>
      <c r="S1955" s="55"/>
      <c r="T1955" s="55"/>
    </row>
    <row r="1956" spans="1:20" s="1" customFormat="1" ht="11.45" customHeight="1" thickTop="1" thickBot="1">
      <c r="A1956" s="213"/>
      <c r="B1956" s="194"/>
      <c r="C1956" s="50">
        <f t="shared" ref="C1956" si="1716">C1955/I1955*100</f>
        <v>4.0816326530612246</v>
      </c>
      <c r="D1956" s="50">
        <f t="shared" ref="D1956" si="1717">D1955/I1955*100</f>
        <v>14.285714285714285</v>
      </c>
      <c r="E1956" s="50">
        <f t="shared" ref="E1956" si="1718">E1955/I1955*100</f>
        <v>22.448979591836736</v>
      </c>
      <c r="F1956" s="50">
        <f t="shared" ref="F1956" si="1719">F1955/I1955*100</f>
        <v>10.204081632653061</v>
      </c>
      <c r="G1956" s="50">
        <f t="shared" ref="G1956" si="1720">G1955/I1955*100</f>
        <v>0</v>
      </c>
      <c r="H1956" s="79">
        <f t="shared" ref="H1956" si="1721">H1955/I1955*100</f>
        <v>48.979591836734691</v>
      </c>
      <c r="I1956" s="58">
        <f t="shared" si="1649"/>
        <v>100</v>
      </c>
      <c r="J1956" s="57">
        <f>J1955/I1955*100</f>
        <v>18.367346938775512</v>
      </c>
      <c r="K1956" s="35">
        <f>K1955/I1955*100</f>
        <v>22.448979591836736</v>
      </c>
      <c r="L1956" s="31">
        <f>L1955/I1955*100</f>
        <v>10.204081632653061</v>
      </c>
      <c r="N1956" s="55"/>
      <c r="O1956" s="148"/>
      <c r="P1956" s="148"/>
      <c r="Q1956" s="148"/>
      <c r="R1956" s="55"/>
      <c r="S1956" s="55"/>
      <c r="T1956" s="55"/>
    </row>
    <row r="1957" spans="1:20" s="1" customFormat="1" ht="11.45" customHeight="1">
      <c r="A1957" s="189" t="s">
        <v>21</v>
      </c>
      <c r="B1957" s="192" t="s">
        <v>27</v>
      </c>
      <c r="C1957" s="20">
        <v>20</v>
      </c>
      <c r="D1957" s="20">
        <v>82</v>
      </c>
      <c r="E1957" s="20">
        <v>151</v>
      </c>
      <c r="F1957" s="20">
        <v>20</v>
      </c>
      <c r="G1957" s="20">
        <v>10</v>
      </c>
      <c r="H1957" s="20">
        <v>13</v>
      </c>
      <c r="I1957" s="8">
        <f t="shared" si="1649"/>
        <v>296</v>
      </c>
      <c r="J1957" s="9">
        <f>C1957+D1957</f>
        <v>102</v>
      </c>
      <c r="K1957" s="7">
        <f>E1957</f>
        <v>151</v>
      </c>
      <c r="L1957" s="10">
        <f>SUM(F1957:G1957)</f>
        <v>30</v>
      </c>
      <c r="N1957" s="55"/>
      <c r="O1957" s="148"/>
      <c r="P1957" s="148"/>
      <c r="Q1957" s="148"/>
      <c r="R1957" s="55"/>
      <c r="S1957" s="55"/>
      <c r="T1957" s="55"/>
    </row>
    <row r="1958" spans="1:20" s="1" customFormat="1" ht="11.45" customHeight="1">
      <c r="A1958" s="190"/>
      <c r="B1958" s="185"/>
      <c r="C1958" s="46">
        <f>C1957/I1957*100</f>
        <v>6.756756756756757</v>
      </c>
      <c r="D1958" s="25">
        <f>D1957/I1957*100</f>
        <v>27.702702702702702</v>
      </c>
      <c r="E1958" s="25">
        <f>E1957/I1957*100</f>
        <v>51.013513513513509</v>
      </c>
      <c r="F1958" s="25">
        <f>F1957/I1957*100</f>
        <v>6.756756756756757</v>
      </c>
      <c r="G1958" s="25">
        <f>G1957/I1957*100</f>
        <v>3.3783783783783785</v>
      </c>
      <c r="H1958" s="26">
        <f>H1957/I1957*100</f>
        <v>4.3918918918918921</v>
      </c>
      <c r="I1958" s="27">
        <f t="shared" si="1649"/>
        <v>99.999999999999986</v>
      </c>
      <c r="J1958" s="38">
        <f>J1957/I1957*100</f>
        <v>34.45945945945946</v>
      </c>
      <c r="K1958" s="18">
        <f>K1957/I1957*100</f>
        <v>51.013513513513509</v>
      </c>
      <c r="L1958" s="19">
        <f>L1957/I1957*100</f>
        <v>10.135135135135135</v>
      </c>
      <c r="O1958" s="148"/>
      <c r="P1958" s="148"/>
      <c r="Q1958" s="148"/>
    </row>
    <row r="1959" spans="1:20" s="1" customFormat="1" ht="11.45" customHeight="1">
      <c r="A1959" s="190"/>
      <c r="B1959" s="193" t="s">
        <v>28</v>
      </c>
      <c r="C1959" s="20">
        <v>14</v>
      </c>
      <c r="D1959" s="20">
        <v>112</v>
      </c>
      <c r="E1959" s="20">
        <v>165</v>
      </c>
      <c r="F1959" s="20">
        <v>25</v>
      </c>
      <c r="G1959" s="20">
        <v>7</v>
      </c>
      <c r="H1959" s="20">
        <v>19</v>
      </c>
      <c r="I1959" s="21">
        <f t="shared" si="1649"/>
        <v>342</v>
      </c>
      <c r="J1959" s="28">
        <f>C1959+D1959</f>
        <v>126</v>
      </c>
      <c r="K1959" s="23">
        <f>E1959</f>
        <v>165</v>
      </c>
      <c r="L1959" s="24">
        <f>SUM(F1959:G1959)</f>
        <v>32</v>
      </c>
      <c r="O1959" s="6"/>
      <c r="P1959" s="6"/>
      <c r="Q1959" s="6"/>
    </row>
    <row r="1960" spans="1:20" s="1" customFormat="1" ht="11.45" customHeight="1">
      <c r="A1960" s="190"/>
      <c r="B1960" s="193"/>
      <c r="C1960" s="29">
        <f>C1959/I1959*100</f>
        <v>4.0935672514619883</v>
      </c>
      <c r="D1960" s="29">
        <f>D1959/I1959*100</f>
        <v>32.748538011695906</v>
      </c>
      <c r="E1960" s="29">
        <f>E1959/I1959*100</f>
        <v>48.245614035087719</v>
      </c>
      <c r="F1960" s="29">
        <f>F1959/I1959*100</f>
        <v>7.3099415204678362</v>
      </c>
      <c r="G1960" s="29">
        <f>G1959/I1959*100</f>
        <v>2.0467836257309941</v>
      </c>
      <c r="H1960" s="30">
        <f>H1959/I1959*100</f>
        <v>5.5555555555555554</v>
      </c>
      <c r="I1960" s="27">
        <f t="shared" si="1649"/>
        <v>100</v>
      </c>
      <c r="J1960" s="38">
        <f>J1959/I1959*100</f>
        <v>36.84210526315789</v>
      </c>
      <c r="K1960" s="18">
        <f>K1959/I1959*100</f>
        <v>48.245614035087719</v>
      </c>
      <c r="L1960" s="19">
        <f>L1959/I1959*100</f>
        <v>9.3567251461988299</v>
      </c>
      <c r="N1960" s="55"/>
      <c r="O1960" s="148"/>
      <c r="P1960" s="148"/>
      <c r="Q1960" s="148"/>
      <c r="R1960" s="55"/>
      <c r="S1960" s="55"/>
      <c r="T1960" s="55"/>
    </row>
    <row r="1961" spans="1:20" s="1" customFormat="1" ht="11.45" customHeight="1">
      <c r="A1961" s="190"/>
      <c r="B1961" s="184" t="s">
        <v>29</v>
      </c>
      <c r="C1961" s="20">
        <v>51</v>
      </c>
      <c r="D1961" s="20">
        <v>236</v>
      </c>
      <c r="E1961" s="20">
        <v>516</v>
      </c>
      <c r="F1961" s="20">
        <v>91</v>
      </c>
      <c r="G1961" s="20">
        <v>26</v>
      </c>
      <c r="H1961" s="20">
        <v>27</v>
      </c>
      <c r="I1961" s="21">
        <f t="shared" si="1649"/>
        <v>947</v>
      </c>
      <c r="J1961" s="28">
        <f>C1961+D1961</f>
        <v>287</v>
      </c>
      <c r="K1961" s="23">
        <f>E1961</f>
        <v>516</v>
      </c>
      <c r="L1961" s="24">
        <f>SUM(F1961:G1961)</f>
        <v>117</v>
      </c>
      <c r="N1961" s="55"/>
      <c r="O1961" s="148"/>
      <c r="P1961" s="148"/>
      <c r="Q1961" s="148"/>
      <c r="R1961" s="55"/>
      <c r="S1961" s="55"/>
      <c r="T1961" s="55"/>
    </row>
    <row r="1962" spans="1:20" s="1" customFormat="1" ht="11.45" customHeight="1">
      <c r="A1962" s="190"/>
      <c r="B1962" s="185"/>
      <c r="C1962" s="29">
        <f t="shared" ref="C1962" si="1722">C1961/I1961*100</f>
        <v>5.3854276663146781</v>
      </c>
      <c r="D1962" s="29">
        <f t="shared" ref="D1962" si="1723">D1961/I1961*100</f>
        <v>24.920802534318902</v>
      </c>
      <c r="E1962" s="29">
        <f t="shared" ref="E1962" si="1724">E1961/I1961*100</f>
        <v>54.487856388595567</v>
      </c>
      <c r="F1962" s="29">
        <f t="shared" ref="F1962" si="1725">F1961/I1961*100</f>
        <v>9.6092925026399154</v>
      </c>
      <c r="G1962" s="29">
        <f t="shared" ref="G1962" si="1726">G1961/I1961*100</f>
        <v>2.7455121436114043</v>
      </c>
      <c r="H1962" s="30">
        <f t="shared" ref="H1962" si="1727">H1961/I1961*100</f>
        <v>2.8511087645195352</v>
      </c>
      <c r="I1962" s="27">
        <f t="shared" si="1649"/>
        <v>100.00000000000001</v>
      </c>
      <c r="J1962" s="38">
        <f>J1961/I1961*100</f>
        <v>30.306230200633578</v>
      </c>
      <c r="K1962" s="18">
        <f>K1961/I1961*100</f>
        <v>54.487856388595567</v>
      </c>
      <c r="L1962" s="19">
        <f>L1961/I1961*100</f>
        <v>12.354804646251321</v>
      </c>
      <c r="N1962" s="55"/>
      <c r="O1962" s="148"/>
      <c r="P1962" s="148"/>
      <c r="Q1962" s="148"/>
      <c r="R1962" s="55"/>
      <c r="S1962" s="55"/>
      <c r="T1962" s="55"/>
    </row>
    <row r="1963" spans="1:20" s="1" customFormat="1" ht="11.45" customHeight="1">
      <c r="A1963" s="190"/>
      <c r="B1963" s="193" t="s">
        <v>30</v>
      </c>
      <c r="C1963" s="20">
        <v>26</v>
      </c>
      <c r="D1963" s="20">
        <v>112</v>
      </c>
      <c r="E1963" s="20">
        <v>202</v>
      </c>
      <c r="F1963" s="20">
        <v>46</v>
      </c>
      <c r="G1963" s="20">
        <v>12</v>
      </c>
      <c r="H1963" s="20">
        <v>12</v>
      </c>
      <c r="I1963" s="21">
        <f t="shared" si="1649"/>
        <v>410</v>
      </c>
      <c r="J1963" s="28">
        <f>C1963+D1963</f>
        <v>138</v>
      </c>
      <c r="K1963" s="23">
        <f>E1963</f>
        <v>202</v>
      </c>
      <c r="L1963" s="24">
        <f>SUM(F1963:G1963)</f>
        <v>58</v>
      </c>
      <c r="N1963" s="55"/>
      <c r="O1963" s="148"/>
      <c r="P1963" s="148"/>
      <c r="Q1963" s="148"/>
      <c r="R1963" s="55"/>
      <c r="S1963" s="55"/>
      <c r="T1963" s="55"/>
    </row>
    <row r="1964" spans="1:20" s="1" customFormat="1" ht="11.45" customHeight="1">
      <c r="A1964" s="190"/>
      <c r="B1964" s="193"/>
      <c r="C1964" s="29">
        <f t="shared" ref="C1964" si="1728">C1963/I1963*100</f>
        <v>6.3414634146341466</v>
      </c>
      <c r="D1964" s="29">
        <f t="shared" ref="D1964" si="1729">D1963/I1963*100</f>
        <v>27.31707317073171</v>
      </c>
      <c r="E1964" s="29">
        <f t="shared" ref="E1964" si="1730">E1963/I1963*100</f>
        <v>49.268292682926827</v>
      </c>
      <c r="F1964" s="29">
        <f t="shared" ref="F1964" si="1731">F1963/I1963*100</f>
        <v>11.219512195121952</v>
      </c>
      <c r="G1964" s="29">
        <f t="shared" ref="G1964" si="1732">G1963/I1963*100</f>
        <v>2.9268292682926833</v>
      </c>
      <c r="H1964" s="30">
        <f t="shared" ref="H1964" si="1733">H1963/I1963*100</f>
        <v>2.9268292682926833</v>
      </c>
      <c r="I1964" s="27">
        <f t="shared" si="1649"/>
        <v>100</v>
      </c>
      <c r="J1964" s="38">
        <f>J1963/I1963*100</f>
        <v>33.658536585365859</v>
      </c>
      <c r="K1964" s="18">
        <f>K1963/I1963*100</f>
        <v>49.268292682926827</v>
      </c>
      <c r="L1964" s="19">
        <f>L1963/I1963*100</f>
        <v>14.146341463414632</v>
      </c>
      <c r="N1964" s="55"/>
      <c r="O1964" s="148"/>
      <c r="P1964" s="148"/>
      <c r="Q1964" s="148"/>
      <c r="R1964" s="55"/>
      <c r="S1964" s="55"/>
      <c r="T1964" s="55"/>
    </row>
    <row r="1965" spans="1:20" s="1" customFormat="1" ht="11.45" customHeight="1">
      <c r="A1965" s="190"/>
      <c r="B1965" s="184" t="s">
        <v>42</v>
      </c>
      <c r="C1965" s="20">
        <v>7</v>
      </c>
      <c r="D1965" s="20">
        <v>29</v>
      </c>
      <c r="E1965" s="20">
        <v>70</v>
      </c>
      <c r="F1965" s="20">
        <v>11</v>
      </c>
      <c r="G1965" s="20">
        <v>7</v>
      </c>
      <c r="H1965" s="20">
        <v>6</v>
      </c>
      <c r="I1965" s="21">
        <f t="shared" si="1649"/>
        <v>130</v>
      </c>
      <c r="J1965" s="28">
        <f>C1965+D1965</f>
        <v>36</v>
      </c>
      <c r="K1965" s="23">
        <f>E1965</f>
        <v>70</v>
      </c>
      <c r="L1965" s="24">
        <f>SUM(F1965:G1965)</f>
        <v>18</v>
      </c>
      <c r="N1965" s="55"/>
      <c r="O1965" s="148"/>
      <c r="P1965" s="148"/>
      <c r="Q1965" s="148"/>
      <c r="R1965" s="55"/>
      <c r="S1965" s="55"/>
      <c r="T1965" s="55"/>
    </row>
    <row r="1966" spans="1:20" s="1" customFormat="1" ht="11.45" customHeight="1">
      <c r="A1966" s="190"/>
      <c r="B1966" s="185"/>
      <c r="C1966" s="29">
        <f t="shared" ref="C1966" si="1734">C1965/I1965*100</f>
        <v>5.384615384615385</v>
      </c>
      <c r="D1966" s="29">
        <f t="shared" ref="D1966" si="1735">D1965/I1965*100</f>
        <v>22.30769230769231</v>
      </c>
      <c r="E1966" s="29">
        <f t="shared" ref="E1966" si="1736">E1965/I1965*100</f>
        <v>53.846153846153847</v>
      </c>
      <c r="F1966" s="29">
        <f t="shared" ref="F1966" si="1737">F1965/I1965*100</f>
        <v>8.4615384615384617</v>
      </c>
      <c r="G1966" s="29">
        <f t="shared" ref="G1966" si="1738">G1965/I1965*100</f>
        <v>5.384615384615385</v>
      </c>
      <c r="H1966" s="30">
        <f t="shared" ref="H1966" si="1739">H1965/I1965*100</f>
        <v>4.6153846153846159</v>
      </c>
      <c r="I1966" s="27">
        <f t="shared" si="1649"/>
        <v>100.00000000000001</v>
      </c>
      <c r="J1966" s="38">
        <f>J1965/I1965*100</f>
        <v>27.692307692307693</v>
      </c>
      <c r="K1966" s="18">
        <f>K1965/I1965*100</f>
        <v>53.846153846153847</v>
      </c>
      <c r="L1966" s="19">
        <f>L1965/I1965*100</f>
        <v>13.846153846153847</v>
      </c>
      <c r="O1966" s="147"/>
      <c r="P1966" s="147"/>
      <c r="Q1966" s="147"/>
    </row>
    <row r="1967" spans="1:20" s="1" customFormat="1" ht="11.45" customHeight="1">
      <c r="A1967" s="190"/>
      <c r="B1967" s="193" t="s">
        <v>24</v>
      </c>
      <c r="C1967" s="20">
        <v>1</v>
      </c>
      <c r="D1967" s="20">
        <v>8</v>
      </c>
      <c r="E1967" s="20">
        <v>15</v>
      </c>
      <c r="F1967" s="20">
        <v>6</v>
      </c>
      <c r="G1967" s="20">
        <v>0</v>
      </c>
      <c r="H1967" s="20">
        <v>28</v>
      </c>
      <c r="I1967" s="21">
        <f t="shared" si="1649"/>
        <v>58</v>
      </c>
      <c r="J1967" s="22">
        <f>C1967+D1967</f>
        <v>9</v>
      </c>
      <c r="K1967" s="23">
        <f>E1967</f>
        <v>15</v>
      </c>
      <c r="L1967" s="24">
        <f>SUM(F1967:G1967)</f>
        <v>6</v>
      </c>
      <c r="O1967" s="147"/>
      <c r="P1967" s="147"/>
      <c r="Q1967" s="147"/>
    </row>
    <row r="1968" spans="1:20" s="1" customFormat="1" ht="11.45" customHeight="1" thickBot="1">
      <c r="A1968" s="191"/>
      <c r="B1968" s="194"/>
      <c r="C1968" s="33">
        <f>C1967/I1967*100</f>
        <v>1.7241379310344827</v>
      </c>
      <c r="D1968" s="33">
        <f>D1967/I1967*100</f>
        <v>13.793103448275861</v>
      </c>
      <c r="E1968" s="33">
        <f>E1967/I1967*100</f>
        <v>25.862068965517242</v>
      </c>
      <c r="F1968" s="33">
        <f>F1967/I1967*100</f>
        <v>10.344827586206897</v>
      </c>
      <c r="G1968" s="33">
        <f>G1967/I1967*100</f>
        <v>0</v>
      </c>
      <c r="H1968" s="34">
        <f>H1967/I1967*100</f>
        <v>48.275862068965516</v>
      </c>
      <c r="I1968" s="58">
        <f t="shared" si="1649"/>
        <v>100</v>
      </c>
      <c r="J1968" s="14">
        <f>J1967/I1967*100</f>
        <v>15.517241379310345</v>
      </c>
      <c r="K1968" s="15">
        <f>K1967/I1967*100</f>
        <v>25.862068965517242</v>
      </c>
      <c r="L1968" s="16">
        <f>L1967/I1967*100</f>
        <v>10.344827586206897</v>
      </c>
      <c r="O1968" s="147"/>
      <c r="P1968" s="147"/>
      <c r="Q1968" s="147"/>
    </row>
    <row r="1969" spans="1:18" s="1" customFormat="1" ht="11.45" customHeight="1">
      <c r="A1969" s="40"/>
      <c r="B1969" s="41"/>
      <c r="C1969" s="97"/>
      <c r="D1969" s="97"/>
      <c r="E1969" s="97"/>
      <c r="F1969" s="97"/>
      <c r="G1969" s="97"/>
      <c r="H1969" s="97"/>
      <c r="I1969" s="42"/>
      <c r="J1969" s="42"/>
      <c r="K1969" s="42"/>
      <c r="L1969" s="42"/>
      <c r="O1969" s="147"/>
      <c r="P1969" s="147"/>
      <c r="Q1969" s="147"/>
    </row>
    <row r="1970" spans="1:18" ht="11.45" customHeight="1">
      <c r="A1970" s="40"/>
      <c r="B1970" s="41"/>
      <c r="C1970" s="97"/>
      <c r="D1970" s="97"/>
      <c r="E1970" s="97"/>
      <c r="F1970" s="97"/>
      <c r="G1970" s="97"/>
      <c r="H1970" s="97"/>
      <c r="I1970" s="42"/>
      <c r="J1970" s="42"/>
      <c r="K1970" s="42"/>
      <c r="L1970" s="42"/>
      <c r="O1970" s="147"/>
      <c r="P1970" s="147"/>
      <c r="Q1970" s="147"/>
    </row>
    <row r="1971" spans="1:18" s="3" customFormat="1" ht="30" customHeight="1" thickBot="1">
      <c r="A1971" s="177" t="s">
        <v>204</v>
      </c>
      <c r="B1971" s="177"/>
      <c r="C1971" s="177"/>
      <c r="D1971" s="177"/>
      <c r="E1971" s="177"/>
      <c r="F1971" s="177"/>
      <c r="G1971" s="177"/>
      <c r="H1971" s="177"/>
      <c r="I1971" s="177"/>
      <c r="J1971" s="177"/>
      <c r="K1971" s="177"/>
      <c r="L1971" s="177"/>
      <c r="M1971" s="1"/>
      <c r="N1971" s="1"/>
      <c r="O1971" s="147"/>
      <c r="P1971" s="147"/>
      <c r="Q1971" s="147"/>
      <c r="R1971" s="1"/>
    </row>
    <row r="1972" spans="1:18" s="1" customFormat="1" ht="10.15" customHeight="1">
      <c r="A1972" s="203"/>
      <c r="B1972" s="204"/>
      <c r="C1972" s="99">
        <v>1</v>
      </c>
      <c r="D1972" s="99">
        <v>2</v>
      </c>
      <c r="E1972" s="99">
        <v>3</v>
      </c>
      <c r="F1972" s="99">
        <v>4</v>
      </c>
      <c r="G1972" s="99">
        <v>5</v>
      </c>
      <c r="H1972" s="205" t="s">
        <v>45</v>
      </c>
      <c r="I1972" s="207" t="s">
        <v>4</v>
      </c>
      <c r="J1972" s="100" t="s">
        <v>46</v>
      </c>
      <c r="K1972" s="99">
        <v>3</v>
      </c>
      <c r="L1972" s="101" t="s">
        <v>47</v>
      </c>
      <c r="O1972" s="147"/>
      <c r="P1972" s="147"/>
      <c r="Q1972" s="147"/>
    </row>
    <row r="1973" spans="1:18" s="6" customFormat="1" ht="60" customHeight="1" thickBot="1">
      <c r="A1973" s="209" t="s">
        <v>33</v>
      </c>
      <c r="B1973" s="210"/>
      <c r="C1973" s="139" t="s">
        <v>67</v>
      </c>
      <c r="D1973" s="139" t="s">
        <v>68</v>
      </c>
      <c r="E1973" s="139" t="s">
        <v>43</v>
      </c>
      <c r="F1973" s="139" t="s">
        <v>69</v>
      </c>
      <c r="G1973" s="139" t="s">
        <v>70</v>
      </c>
      <c r="H1973" s="206"/>
      <c r="I1973" s="208"/>
      <c r="J1973" s="115" t="s">
        <v>67</v>
      </c>
      <c r="K1973" s="139" t="s">
        <v>43</v>
      </c>
      <c r="L1973" s="116" t="s">
        <v>70</v>
      </c>
      <c r="O1973" s="147"/>
      <c r="P1973" s="147"/>
      <c r="Q1973" s="147"/>
    </row>
    <row r="1974" spans="1:18" s="55" customFormat="1" ht="11.25" customHeight="1">
      <c r="A1974" s="219" t="s">
        <v>22</v>
      </c>
      <c r="B1974" s="220"/>
      <c r="C1974" s="111">
        <v>136</v>
      </c>
      <c r="D1974" s="111">
        <v>683</v>
      </c>
      <c r="E1974" s="111">
        <v>993</v>
      </c>
      <c r="F1974" s="111">
        <v>157</v>
      </c>
      <c r="G1974" s="111">
        <v>65</v>
      </c>
      <c r="H1974" s="111">
        <v>149</v>
      </c>
      <c r="I1974" s="110">
        <f t="shared" ref="I1974:I2033" si="1740">SUM(C1974:H1974)</f>
        <v>2183</v>
      </c>
      <c r="J1974" s="112">
        <f>C1974+D1974</f>
        <v>819</v>
      </c>
      <c r="K1974" s="111">
        <f>E1974</f>
        <v>993</v>
      </c>
      <c r="L1974" s="113">
        <f>SUM(F1974:G1974)</f>
        <v>222</v>
      </c>
      <c r="O1974" s="147"/>
      <c r="P1974" s="147"/>
      <c r="Q1974" s="147"/>
    </row>
    <row r="1975" spans="1:18" s="55" customFormat="1" ht="11.25" customHeight="1" thickBot="1">
      <c r="A1975" s="201"/>
      <c r="B1975" s="202"/>
      <c r="C1975" s="56">
        <f>C1974/I1974*100</f>
        <v>6.2299587723316536</v>
      </c>
      <c r="D1975" s="56">
        <f>D1974/I1974*100</f>
        <v>31.287219422812644</v>
      </c>
      <c r="E1975" s="56">
        <f>E1974/I1974*100</f>
        <v>45.487860742098029</v>
      </c>
      <c r="F1975" s="56">
        <f>F1974/I1974*100</f>
        <v>7.1919377004122769</v>
      </c>
      <c r="G1975" s="56">
        <f>G1974/I1974*100</f>
        <v>2.9775538250114519</v>
      </c>
      <c r="H1975" s="59">
        <f>H1974/I1974*100</f>
        <v>6.8254695373339445</v>
      </c>
      <c r="I1975" s="58">
        <f t="shared" si="1740"/>
        <v>100</v>
      </c>
      <c r="J1975" s="57">
        <f>J1974/I1974*100</f>
        <v>37.517178195144297</v>
      </c>
      <c r="K1975" s="35">
        <f>K1974/I1974*100</f>
        <v>45.487860742098029</v>
      </c>
      <c r="L1975" s="31">
        <f>L1974/I1974*100</f>
        <v>10.16949152542373</v>
      </c>
      <c r="O1975" s="147"/>
      <c r="P1975" s="147"/>
      <c r="Q1975" s="147"/>
    </row>
    <row r="1976" spans="1:18" s="55" customFormat="1" ht="11.45" customHeight="1">
      <c r="A1976" s="189" t="s">
        <v>48</v>
      </c>
      <c r="B1976" s="192" t="s">
        <v>19</v>
      </c>
      <c r="C1976" s="20">
        <v>89</v>
      </c>
      <c r="D1976" s="20">
        <v>463</v>
      </c>
      <c r="E1976" s="20">
        <v>666</v>
      </c>
      <c r="F1976" s="20">
        <v>111</v>
      </c>
      <c r="G1976" s="20">
        <v>49</v>
      </c>
      <c r="H1976" s="20">
        <v>81</v>
      </c>
      <c r="I1976" s="8">
        <f t="shared" si="1740"/>
        <v>1459</v>
      </c>
      <c r="J1976" s="9">
        <f>C1976+D1976</f>
        <v>552</v>
      </c>
      <c r="K1976" s="7">
        <f>E1976</f>
        <v>666</v>
      </c>
      <c r="L1976" s="10">
        <f>SUM(F1976:G1976)</f>
        <v>160</v>
      </c>
      <c r="O1976" s="147"/>
      <c r="P1976" s="147"/>
      <c r="Q1976" s="147"/>
    </row>
    <row r="1977" spans="1:18" s="55" customFormat="1" ht="11.45" customHeight="1">
      <c r="A1977" s="190"/>
      <c r="B1977" s="185"/>
      <c r="C1977" s="46">
        <f>C1976/I1976*100</f>
        <v>6.1000685400959567</v>
      </c>
      <c r="D1977" s="25">
        <f>D1976/I1976*100</f>
        <v>31.7340644276902</v>
      </c>
      <c r="E1977" s="25">
        <f>E1976/I1976*100</f>
        <v>45.647703906785466</v>
      </c>
      <c r="F1977" s="25">
        <f>F1976/I1976*100</f>
        <v>7.6079506511309107</v>
      </c>
      <c r="G1977" s="25">
        <f>G1976/I1976*100</f>
        <v>3.3584647018505822</v>
      </c>
      <c r="H1977" s="26">
        <f>H1976/I1976*100</f>
        <v>5.5517477724468813</v>
      </c>
      <c r="I1977" s="27">
        <f t="shared" si="1740"/>
        <v>100</v>
      </c>
      <c r="J1977" s="38">
        <f>J1976/I1976*100</f>
        <v>37.834132967786154</v>
      </c>
      <c r="K1977" s="18">
        <f>K1976/I1976*100</f>
        <v>45.647703906785466</v>
      </c>
      <c r="L1977" s="19">
        <f>L1976/I1976*100</f>
        <v>10.966415352981494</v>
      </c>
      <c r="O1977" s="147"/>
      <c r="P1977" s="147"/>
      <c r="Q1977" s="147"/>
    </row>
    <row r="1978" spans="1:18" s="55" customFormat="1" ht="11.45" customHeight="1">
      <c r="A1978" s="190"/>
      <c r="B1978" s="193" t="s">
        <v>20</v>
      </c>
      <c r="C1978" s="20">
        <v>28</v>
      </c>
      <c r="D1978" s="20">
        <v>138</v>
      </c>
      <c r="E1978" s="20">
        <v>223</v>
      </c>
      <c r="F1978" s="20">
        <v>31</v>
      </c>
      <c r="G1978" s="20">
        <v>11</v>
      </c>
      <c r="H1978" s="20">
        <v>53</v>
      </c>
      <c r="I1978" s="21">
        <f t="shared" si="1740"/>
        <v>484</v>
      </c>
      <c r="J1978" s="28">
        <f>C1978+D1978</f>
        <v>166</v>
      </c>
      <c r="K1978" s="23">
        <f>E1978</f>
        <v>223</v>
      </c>
      <c r="L1978" s="24">
        <f>SUM(F1978:G1978)</f>
        <v>42</v>
      </c>
      <c r="O1978" s="147"/>
      <c r="P1978" s="147"/>
      <c r="Q1978" s="147"/>
    </row>
    <row r="1979" spans="1:18" s="55" customFormat="1" ht="11.45" customHeight="1">
      <c r="A1979" s="190"/>
      <c r="B1979" s="193"/>
      <c r="C1979" s="29">
        <f>C1978/I1978*100</f>
        <v>5.785123966942149</v>
      </c>
      <c r="D1979" s="29">
        <f>D1978/I1978*100</f>
        <v>28.512396694214875</v>
      </c>
      <c r="E1979" s="29">
        <f>E1978/I1978*100</f>
        <v>46.074380165289256</v>
      </c>
      <c r="F1979" s="29">
        <f>F1978/I1978*100</f>
        <v>6.4049586776859497</v>
      </c>
      <c r="G1979" s="29">
        <f>G1978/I1978*100</f>
        <v>2.2727272727272729</v>
      </c>
      <c r="H1979" s="30">
        <f>H1978/I1978*100</f>
        <v>10.950413223140496</v>
      </c>
      <c r="I1979" s="27">
        <f t="shared" si="1740"/>
        <v>100</v>
      </c>
      <c r="J1979" s="38">
        <f>J1978/I1978*100</f>
        <v>34.29752066115703</v>
      </c>
      <c r="K1979" s="18">
        <f>K1978/I1978*100</f>
        <v>46.074380165289256</v>
      </c>
      <c r="L1979" s="19">
        <f>L1978/I1978*100</f>
        <v>8.677685950413224</v>
      </c>
      <c r="O1979" s="147"/>
      <c r="P1979" s="147"/>
      <c r="Q1979" s="147"/>
    </row>
    <row r="1980" spans="1:18" s="55" customFormat="1" ht="11.45" customHeight="1">
      <c r="A1980" s="190"/>
      <c r="B1980" s="184" t="s">
        <v>49</v>
      </c>
      <c r="C1980" s="20">
        <v>13</v>
      </c>
      <c r="D1980" s="20">
        <v>58</v>
      </c>
      <c r="E1980" s="20">
        <v>72</v>
      </c>
      <c r="F1980" s="20">
        <v>11</v>
      </c>
      <c r="G1980" s="20">
        <v>4</v>
      </c>
      <c r="H1980" s="20">
        <v>9</v>
      </c>
      <c r="I1980" s="21">
        <f t="shared" si="1740"/>
        <v>167</v>
      </c>
      <c r="J1980" s="28">
        <f>C1980+D1980</f>
        <v>71</v>
      </c>
      <c r="K1980" s="23">
        <f>E1980</f>
        <v>72</v>
      </c>
      <c r="L1980" s="24">
        <f>SUM(F1980:G1980)</f>
        <v>15</v>
      </c>
      <c r="O1980" s="147"/>
      <c r="P1980" s="147"/>
      <c r="Q1980" s="147"/>
    </row>
    <row r="1981" spans="1:18" s="55" customFormat="1" ht="11.45" customHeight="1">
      <c r="A1981" s="190"/>
      <c r="B1981" s="185"/>
      <c r="C1981" s="25">
        <f>C1980/I1980*100</f>
        <v>7.7844311377245514</v>
      </c>
      <c r="D1981" s="25">
        <f>D1980/I1980*100</f>
        <v>34.730538922155688</v>
      </c>
      <c r="E1981" s="25">
        <f>E1980/I1980*100</f>
        <v>43.113772455089823</v>
      </c>
      <c r="F1981" s="25">
        <f>F1980/I1980*100</f>
        <v>6.5868263473053901</v>
      </c>
      <c r="G1981" s="25">
        <f>G1980/I1980*100</f>
        <v>2.3952095808383236</v>
      </c>
      <c r="H1981" s="26">
        <f>H1980/I1980*100</f>
        <v>5.3892215568862278</v>
      </c>
      <c r="I1981" s="27">
        <f t="shared" si="1740"/>
        <v>100.00000000000001</v>
      </c>
      <c r="J1981" s="38">
        <f>J1980/I1980*100</f>
        <v>42.514970059880241</v>
      </c>
      <c r="K1981" s="18">
        <f>K1980/I1980*100</f>
        <v>43.113772455089823</v>
      </c>
      <c r="L1981" s="19">
        <f>L1980/I1980*100</f>
        <v>8.9820359281437128</v>
      </c>
      <c r="O1981" s="147"/>
      <c r="P1981" s="147"/>
      <c r="Q1981" s="147"/>
    </row>
    <row r="1982" spans="1:18" s="55" customFormat="1" ht="11.45" customHeight="1">
      <c r="A1982" s="190"/>
      <c r="B1982" s="193" t="s">
        <v>50</v>
      </c>
      <c r="C1982" s="20">
        <v>6</v>
      </c>
      <c r="D1982" s="20">
        <v>24</v>
      </c>
      <c r="E1982" s="20">
        <v>32</v>
      </c>
      <c r="F1982" s="20">
        <v>4</v>
      </c>
      <c r="G1982" s="20">
        <v>1</v>
      </c>
      <c r="H1982" s="20">
        <v>6</v>
      </c>
      <c r="I1982" s="21">
        <f t="shared" si="1740"/>
        <v>73</v>
      </c>
      <c r="J1982" s="28">
        <f>C1982+D1982</f>
        <v>30</v>
      </c>
      <c r="K1982" s="23">
        <f>E1982</f>
        <v>32</v>
      </c>
      <c r="L1982" s="24">
        <f>SUM(F1982:G1982)</f>
        <v>5</v>
      </c>
      <c r="O1982" s="147"/>
      <c r="P1982" s="147"/>
      <c r="Q1982" s="147"/>
    </row>
    <row r="1983" spans="1:18" s="55" customFormat="1" ht="11.45" customHeight="1" thickBot="1">
      <c r="A1983" s="190"/>
      <c r="B1983" s="193"/>
      <c r="C1983" s="33">
        <f>C1982/I1982*100</f>
        <v>8.2191780821917799</v>
      </c>
      <c r="D1983" s="33">
        <f>D1982/I1982*100</f>
        <v>32.87671232876712</v>
      </c>
      <c r="E1983" s="33">
        <f>E1982/I1982*100</f>
        <v>43.835616438356162</v>
      </c>
      <c r="F1983" s="33">
        <f>F1982/I1982*100</f>
        <v>5.4794520547945202</v>
      </c>
      <c r="G1983" s="33">
        <f>G1982/I1982*100</f>
        <v>1.3698630136986301</v>
      </c>
      <c r="H1983" s="34">
        <f>H1982/I1982*100</f>
        <v>8.2191780821917799</v>
      </c>
      <c r="I1983" s="58">
        <f t="shared" si="1740"/>
        <v>100</v>
      </c>
      <c r="J1983" s="38">
        <f>J1982/I1982*100</f>
        <v>41.095890410958901</v>
      </c>
      <c r="K1983" s="18">
        <f>K1982/I1982*100</f>
        <v>43.835616438356162</v>
      </c>
      <c r="L1983" s="19">
        <f>L1982/I1982*100</f>
        <v>6.8493150684931505</v>
      </c>
      <c r="O1983" s="147"/>
      <c r="P1983" s="147"/>
      <c r="Q1983" s="147"/>
    </row>
    <row r="1984" spans="1:18" s="55" customFormat="1" ht="11.45" customHeight="1">
      <c r="A1984" s="189" t="s">
        <v>51</v>
      </c>
      <c r="B1984" s="192" t="s">
        <v>1</v>
      </c>
      <c r="C1984" s="20">
        <v>57</v>
      </c>
      <c r="D1984" s="20">
        <v>303</v>
      </c>
      <c r="E1984" s="20">
        <v>454</v>
      </c>
      <c r="F1984" s="20">
        <v>66</v>
      </c>
      <c r="G1984" s="20">
        <v>40</v>
      </c>
      <c r="H1984" s="20">
        <v>48</v>
      </c>
      <c r="I1984" s="8">
        <f t="shared" si="1740"/>
        <v>968</v>
      </c>
      <c r="J1984" s="9">
        <f>C1984+D1984</f>
        <v>360</v>
      </c>
      <c r="K1984" s="7">
        <f>E1984</f>
        <v>454</v>
      </c>
      <c r="L1984" s="10">
        <f>SUM(F1984:G1984)</f>
        <v>106</v>
      </c>
      <c r="O1984" s="147"/>
      <c r="P1984" s="147"/>
      <c r="Q1984" s="147"/>
    </row>
    <row r="1985" spans="1:17" s="55" customFormat="1" ht="11.45" customHeight="1">
      <c r="A1985" s="190"/>
      <c r="B1985" s="193"/>
      <c r="C1985" s="46">
        <f>C1984/I1984*100</f>
        <v>5.8884297520661155</v>
      </c>
      <c r="D1985" s="25">
        <f>D1984/I1984*100</f>
        <v>31.301652892561982</v>
      </c>
      <c r="E1985" s="25">
        <f>E1984/I1984*100</f>
        <v>46.900826446280988</v>
      </c>
      <c r="F1985" s="25">
        <f>F1984/I1984*100</f>
        <v>6.8181818181818175</v>
      </c>
      <c r="G1985" s="25">
        <f>G1984/I1984*100</f>
        <v>4.1322314049586781</v>
      </c>
      <c r="H1985" s="26">
        <f>H1984/I1984*100</f>
        <v>4.9586776859504136</v>
      </c>
      <c r="I1985" s="27">
        <f t="shared" si="1740"/>
        <v>100</v>
      </c>
      <c r="J1985" s="38">
        <f>J1984/I1984*100</f>
        <v>37.190082644628099</v>
      </c>
      <c r="K1985" s="18">
        <f>K1984/I1984*100</f>
        <v>46.900826446280988</v>
      </c>
      <c r="L1985" s="19">
        <f>L1984/I1984*100</f>
        <v>10.950413223140496</v>
      </c>
    </row>
    <row r="1986" spans="1:17" s="55" customFormat="1" ht="11.45" customHeight="1">
      <c r="A1986" s="190"/>
      <c r="B1986" s="184" t="s">
        <v>2</v>
      </c>
      <c r="C1986" s="20">
        <v>76</v>
      </c>
      <c r="D1986" s="20">
        <v>375</v>
      </c>
      <c r="E1986" s="20">
        <v>535</v>
      </c>
      <c r="F1986" s="20">
        <v>90</v>
      </c>
      <c r="G1986" s="20">
        <v>25</v>
      </c>
      <c r="H1986" s="20">
        <v>76</v>
      </c>
      <c r="I1986" s="21">
        <f t="shared" si="1740"/>
        <v>1177</v>
      </c>
      <c r="J1986" s="28">
        <f>C1986+D1986</f>
        <v>451</v>
      </c>
      <c r="K1986" s="23">
        <f>E1986</f>
        <v>535</v>
      </c>
      <c r="L1986" s="24">
        <f>SUM(F1986:G1986)</f>
        <v>115</v>
      </c>
    </row>
    <row r="1987" spans="1:17" s="55" customFormat="1" ht="11.45" customHeight="1">
      <c r="A1987" s="190"/>
      <c r="B1987" s="185"/>
      <c r="C1987" s="29">
        <f>C1986/I1986*100</f>
        <v>6.4570943075615981</v>
      </c>
      <c r="D1987" s="29">
        <f>D1986/I1986*100</f>
        <v>31.860662701784197</v>
      </c>
      <c r="E1987" s="29">
        <f>E1986/I1986*100</f>
        <v>45.454545454545453</v>
      </c>
      <c r="F1987" s="29">
        <f>F1986/I1986*100</f>
        <v>7.6465590484282071</v>
      </c>
      <c r="G1987" s="29">
        <f>G1986/I1986*100</f>
        <v>2.1240441801189465</v>
      </c>
      <c r="H1987" s="30">
        <f>H1986/I1986*100</f>
        <v>6.4570943075615981</v>
      </c>
      <c r="I1987" s="27">
        <f t="shared" si="1740"/>
        <v>100</v>
      </c>
      <c r="J1987" s="38">
        <f>J1986/I1986*100</f>
        <v>38.31775700934579</v>
      </c>
      <c r="K1987" s="18">
        <f>K1986/I1986*100</f>
        <v>45.454545454545453</v>
      </c>
      <c r="L1987" s="19">
        <f>L1986/I1986*100</f>
        <v>9.770603228547154</v>
      </c>
    </row>
    <row r="1988" spans="1:17" s="55" customFormat="1" ht="11.45" customHeight="1">
      <c r="A1988" s="190"/>
      <c r="B1988" s="193" t="s">
        <v>5</v>
      </c>
      <c r="C1988" s="20">
        <v>3</v>
      </c>
      <c r="D1988" s="20">
        <v>5</v>
      </c>
      <c r="E1988" s="20">
        <v>4</v>
      </c>
      <c r="F1988" s="20">
        <v>1</v>
      </c>
      <c r="G1988" s="20">
        <v>0</v>
      </c>
      <c r="H1988" s="20">
        <v>25</v>
      </c>
      <c r="I1988" s="21">
        <f t="shared" si="1740"/>
        <v>38</v>
      </c>
      <c r="J1988" s="28">
        <f>C1988+D1988</f>
        <v>8</v>
      </c>
      <c r="K1988" s="23">
        <f>E1988</f>
        <v>4</v>
      </c>
      <c r="L1988" s="24">
        <f>SUM(F1988:G1988)</f>
        <v>1</v>
      </c>
      <c r="O1988" s="147"/>
      <c r="P1988" s="147"/>
      <c r="Q1988" s="147"/>
    </row>
    <row r="1989" spans="1:17" s="55" customFormat="1" ht="11.45" customHeight="1" thickBot="1">
      <c r="A1989" s="191"/>
      <c r="B1989" s="194"/>
      <c r="C1989" s="50">
        <f>C1988/I1988*100</f>
        <v>7.8947368421052628</v>
      </c>
      <c r="D1989" s="50">
        <f>D1988/I1988*100</f>
        <v>13.157894736842104</v>
      </c>
      <c r="E1989" s="50">
        <f>E1988/I1988*100</f>
        <v>10.526315789473683</v>
      </c>
      <c r="F1989" s="50">
        <f>F1988/I1988*100</f>
        <v>2.6315789473684208</v>
      </c>
      <c r="G1989" s="50">
        <f>G1988/I1988*100</f>
        <v>0</v>
      </c>
      <c r="H1989" s="64">
        <f>H1988/I1988*100</f>
        <v>65.789473684210535</v>
      </c>
      <c r="I1989" s="58">
        <f t="shared" si="1740"/>
        <v>100</v>
      </c>
      <c r="J1989" s="57">
        <f>J1988/I1988*100</f>
        <v>21.052631578947366</v>
      </c>
      <c r="K1989" s="35">
        <f>K1988/I1988*100</f>
        <v>10.526315789473683</v>
      </c>
      <c r="L1989" s="31">
        <f>L1988/I1988*100</f>
        <v>2.6315789473684208</v>
      </c>
      <c r="O1989" s="147"/>
      <c r="P1989" s="147"/>
      <c r="Q1989" s="147"/>
    </row>
    <row r="1990" spans="1:17" s="55" customFormat="1" ht="11.45" customHeight="1">
      <c r="A1990" s="189" t="s">
        <v>52</v>
      </c>
      <c r="B1990" s="192" t="s">
        <v>6</v>
      </c>
      <c r="C1990" s="20">
        <v>12</v>
      </c>
      <c r="D1990" s="20">
        <v>26</v>
      </c>
      <c r="E1990" s="20">
        <v>20</v>
      </c>
      <c r="F1990" s="20">
        <v>2</v>
      </c>
      <c r="G1990" s="20">
        <v>1</v>
      </c>
      <c r="H1990" s="20">
        <v>3</v>
      </c>
      <c r="I1990" s="8">
        <f t="shared" si="1740"/>
        <v>64</v>
      </c>
      <c r="J1990" s="9">
        <f>C1990+D1990</f>
        <v>38</v>
      </c>
      <c r="K1990" s="7">
        <f>E1990</f>
        <v>20</v>
      </c>
      <c r="L1990" s="10">
        <f>SUM(F1990:G1990)</f>
        <v>3</v>
      </c>
      <c r="O1990" s="147"/>
      <c r="P1990" s="147"/>
      <c r="Q1990" s="147"/>
    </row>
    <row r="1991" spans="1:17" s="55" customFormat="1" ht="11.45" customHeight="1">
      <c r="A1991" s="190"/>
      <c r="B1991" s="185"/>
      <c r="C1991" s="46">
        <f>C1990/I1990*100</f>
        <v>18.75</v>
      </c>
      <c r="D1991" s="25">
        <f>D1990/I1990*100</f>
        <v>40.625</v>
      </c>
      <c r="E1991" s="25">
        <f>E1990/I1990*100</f>
        <v>31.25</v>
      </c>
      <c r="F1991" s="25">
        <f>F1990/I1990*100</f>
        <v>3.125</v>
      </c>
      <c r="G1991" s="25">
        <f>G1990/I1990*100</f>
        <v>1.5625</v>
      </c>
      <c r="H1991" s="26">
        <f>H1990/I1990*100</f>
        <v>4.6875</v>
      </c>
      <c r="I1991" s="27">
        <f t="shared" si="1740"/>
        <v>100</v>
      </c>
      <c r="J1991" s="38">
        <f>J1990/I1990*100</f>
        <v>59.375</v>
      </c>
      <c r="K1991" s="18">
        <f>K1990/I1990*100</f>
        <v>31.25</v>
      </c>
      <c r="L1991" s="19">
        <f>L1990/I1990*100</f>
        <v>4.6875</v>
      </c>
    </row>
    <row r="1992" spans="1:17" s="55" customFormat="1" ht="11.45" customHeight="1">
      <c r="A1992" s="190"/>
      <c r="B1992" s="193" t="s">
        <v>7</v>
      </c>
      <c r="C1992" s="20">
        <v>15</v>
      </c>
      <c r="D1992" s="20">
        <v>50</v>
      </c>
      <c r="E1992" s="20">
        <v>91</v>
      </c>
      <c r="F1992" s="20">
        <v>17</v>
      </c>
      <c r="G1992" s="20">
        <v>5</v>
      </c>
      <c r="H1992" s="20">
        <v>7</v>
      </c>
      <c r="I1992" s="21">
        <f t="shared" si="1740"/>
        <v>185</v>
      </c>
      <c r="J1992" s="28">
        <f>C1992+D1992</f>
        <v>65</v>
      </c>
      <c r="K1992" s="23">
        <f>E1992</f>
        <v>91</v>
      </c>
      <c r="L1992" s="24">
        <f>SUM(F1992:G1992)</f>
        <v>22</v>
      </c>
    </row>
    <row r="1993" spans="1:17" s="55" customFormat="1" ht="11.45" customHeight="1">
      <c r="A1993" s="190"/>
      <c r="B1993" s="193"/>
      <c r="C1993" s="29">
        <f>C1992/I1992*100</f>
        <v>8.1081081081081088</v>
      </c>
      <c r="D1993" s="29">
        <f>D1992/I1992*100</f>
        <v>27.027027027027028</v>
      </c>
      <c r="E1993" s="29">
        <f>E1992/I1992*100</f>
        <v>49.189189189189193</v>
      </c>
      <c r="F1993" s="29">
        <f>F1992/I1992*100</f>
        <v>9.1891891891891895</v>
      </c>
      <c r="G1993" s="29">
        <f>G1992/I1992*100</f>
        <v>2.7027027027027026</v>
      </c>
      <c r="H1993" s="30">
        <f>H1992/I1992*100</f>
        <v>3.7837837837837842</v>
      </c>
      <c r="I1993" s="27">
        <f t="shared" si="1740"/>
        <v>100.00000000000001</v>
      </c>
      <c r="J1993" s="38">
        <f>J1992/I1992*100</f>
        <v>35.135135135135137</v>
      </c>
      <c r="K1993" s="18">
        <f>K1992/I1992*100</f>
        <v>49.189189189189193</v>
      </c>
      <c r="L1993" s="19">
        <f>L1992/I1992*100</f>
        <v>11.891891891891893</v>
      </c>
    </row>
    <row r="1994" spans="1:17" s="55" customFormat="1" ht="11.45" customHeight="1">
      <c r="A1994" s="190"/>
      <c r="B1994" s="184" t="s">
        <v>8</v>
      </c>
      <c r="C1994" s="20">
        <v>12</v>
      </c>
      <c r="D1994" s="20">
        <v>65</v>
      </c>
      <c r="E1994" s="20">
        <v>119</v>
      </c>
      <c r="F1994" s="20">
        <v>32</v>
      </c>
      <c r="G1994" s="20">
        <v>10</v>
      </c>
      <c r="H1994" s="20">
        <v>9</v>
      </c>
      <c r="I1994" s="21">
        <f t="shared" si="1740"/>
        <v>247</v>
      </c>
      <c r="J1994" s="28">
        <f>C1994+D1994</f>
        <v>77</v>
      </c>
      <c r="K1994" s="23">
        <f>E1994</f>
        <v>119</v>
      </c>
      <c r="L1994" s="24">
        <f>SUM(F1994:G1994)</f>
        <v>42</v>
      </c>
    </row>
    <row r="1995" spans="1:17" s="55" customFormat="1" ht="11.45" customHeight="1">
      <c r="A1995" s="190"/>
      <c r="B1995" s="185"/>
      <c r="C1995" s="29">
        <f t="shared" ref="C1995" si="1741">C1994/I1994*100</f>
        <v>4.8582995951417001</v>
      </c>
      <c r="D1995" s="29">
        <f t="shared" ref="D1995" si="1742">D1994/I1994*100</f>
        <v>26.315789473684209</v>
      </c>
      <c r="E1995" s="29">
        <f t="shared" ref="E1995" si="1743">E1994/I1994*100</f>
        <v>48.178137651821864</v>
      </c>
      <c r="F1995" s="29">
        <f t="shared" ref="F1995" si="1744">F1994/I1994*100</f>
        <v>12.955465587044534</v>
      </c>
      <c r="G1995" s="29">
        <f t="shared" ref="G1995" si="1745">G1994/I1994*100</f>
        <v>4.048582995951417</v>
      </c>
      <c r="H1995" s="30">
        <f t="shared" ref="H1995" si="1746">H1994/I1994*100</f>
        <v>3.6437246963562751</v>
      </c>
      <c r="I1995" s="27">
        <f t="shared" si="1740"/>
        <v>99.999999999999986</v>
      </c>
      <c r="J1995" s="38">
        <f>J1994/I1994*100</f>
        <v>31.174089068825911</v>
      </c>
      <c r="K1995" s="18">
        <f>K1994/I1994*100</f>
        <v>48.178137651821864</v>
      </c>
      <c r="L1995" s="19">
        <f>L1994/I1994*100</f>
        <v>17.004048582995949</v>
      </c>
    </row>
    <row r="1996" spans="1:17" s="55" customFormat="1" ht="11.45" customHeight="1">
      <c r="A1996" s="190"/>
      <c r="B1996" s="193" t="s">
        <v>9</v>
      </c>
      <c r="C1996" s="20">
        <v>17</v>
      </c>
      <c r="D1996" s="20">
        <v>99</v>
      </c>
      <c r="E1996" s="20">
        <v>143</v>
      </c>
      <c r="F1996" s="20">
        <v>32</v>
      </c>
      <c r="G1996" s="20">
        <v>16</v>
      </c>
      <c r="H1996" s="20">
        <v>8</v>
      </c>
      <c r="I1996" s="21">
        <f t="shared" si="1740"/>
        <v>315</v>
      </c>
      <c r="J1996" s="28">
        <f>C1996+D1996</f>
        <v>116</v>
      </c>
      <c r="K1996" s="23">
        <f>E1996</f>
        <v>143</v>
      </c>
      <c r="L1996" s="24">
        <f>SUM(F1996:G1996)</f>
        <v>48</v>
      </c>
    </row>
    <row r="1997" spans="1:17" s="55" customFormat="1" ht="11.45" customHeight="1">
      <c r="A1997" s="190"/>
      <c r="B1997" s="193"/>
      <c r="C1997" s="29">
        <f t="shared" ref="C1997" si="1747">C1996/I1996*100</f>
        <v>5.3968253968253972</v>
      </c>
      <c r="D1997" s="29">
        <f t="shared" ref="D1997" si="1748">D1996/I1996*100</f>
        <v>31.428571428571427</v>
      </c>
      <c r="E1997" s="29">
        <f t="shared" ref="E1997" si="1749">E1996/I1996*100</f>
        <v>45.396825396825399</v>
      </c>
      <c r="F1997" s="29">
        <f t="shared" ref="F1997" si="1750">F1996/I1996*100</f>
        <v>10.158730158730158</v>
      </c>
      <c r="G1997" s="29">
        <f t="shared" ref="G1997" si="1751">G1996/I1996*100</f>
        <v>5.0793650793650791</v>
      </c>
      <c r="H1997" s="30">
        <f t="shared" ref="H1997" si="1752">H1996/I1996*100</f>
        <v>2.5396825396825395</v>
      </c>
      <c r="I1997" s="27">
        <f t="shared" si="1740"/>
        <v>100</v>
      </c>
      <c r="J1997" s="38">
        <f>J1996/I1996*100</f>
        <v>36.82539682539683</v>
      </c>
      <c r="K1997" s="18">
        <f>K1996/I1996*100</f>
        <v>45.396825396825399</v>
      </c>
      <c r="L1997" s="19">
        <f>L1996/I1996*100</f>
        <v>15.238095238095239</v>
      </c>
    </row>
    <row r="1998" spans="1:17" s="55" customFormat="1" ht="11.45" customHeight="1">
      <c r="A1998" s="190"/>
      <c r="B1998" s="184" t="s">
        <v>10</v>
      </c>
      <c r="C1998" s="20">
        <v>19</v>
      </c>
      <c r="D1998" s="20">
        <v>115</v>
      </c>
      <c r="E1998" s="20">
        <v>182</v>
      </c>
      <c r="F1998" s="20">
        <v>26</v>
      </c>
      <c r="G1998" s="20">
        <v>17</v>
      </c>
      <c r="H1998" s="20">
        <v>8</v>
      </c>
      <c r="I1998" s="21">
        <f t="shared" si="1740"/>
        <v>367</v>
      </c>
      <c r="J1998" s="28">
        <f>C1998+D1998</f>
        <v>134</v>
      </c>
      <c r="K1998" s="23">
        <f>E1998</f>
        <v>182</v>
      </c>
      <c r="L1998" s="24">
        <f>SUM(F1998:G1998)</f>
        <v>43</v>
      </c>
      <c r="O1998" s="147"/>
      <c r="P1998" s="147"/>
      <c r="Q1998" s="147"/>
    </row>
    <row r="1999" spans="1:17" s="55" customFormat="1" ht="11.45" customHeight="1">
      <c r="A1999" s="190"/>
      <c r="B1999" s="185"/>
      <c r="C1999" s="29">
        <f t="shared" ref="C1999" si="1753">C1998/I1998*100</f>
        <v>5.1771117166212539</v>
      </c>
      <c r="D1999" s="29">
        <f t="shared" ref="D1999" si="1754">D1998/I1998*100</f>
        <v>31.335149863760218</v>
      </c>
      <c r="E1999" s="29">
        <f t="shared" ref="E1999" si="1755">E1998/I1998*100</f>
        <v>49.591280653950953</v>
      </c>
      <c r="F1999" s="29">
        <f t="shared" ref="F1999" si="1756">F1998/I1998*100</f>
        <v>7.0844686648501369</v>
      </c>
      <c r="G1999" s="29">
        <f t="shared" ref="G1999" si="1757">G1998/I1998*100</f>
        <v>4.6321525885558579</v>
      </c>
      <c r="H1999" s="30">
        <f t="shared" ref="H1999" si="1758">H1998/I1998*100</f>
        <v>2.1798365122615802</v>
      </c>
      <c r="I1999" s="27">
        <f t="shared" si="1740"/>
        <v>99.999999999999986</v>
      </c>
      <c r="J1999" s="38">
        <f>J1998/I1998*100</f>
        <v>36.51226158038147</v>
      </c>
      <c r="K1999" s="18">
        <f>K1998/I1998*100</f>
        <v>49.591280653950953</v>
      </c>
      <c r="L1999" s="19">
        <f>L1998/I1998*100</f>
        <v>11.716621253405995</v>
      </c>
      <c r="O1999" s="147"/>
      <c r="P1999" s="147"/>
      <c r="Q1999" s="147"/>
    </row>
    <row r="2000" spans="1:17" s="55" customFormat="1" ht="11.45" customHeight="1">
      <c r="A2000" s="190"/>
      <c r="B2000" s="193" t="s">
        <v>11</v>
      </c>
      <c r="C2000" s="20">
        <v>20</v>
      </c>
      <c r="D2000" s="20">
        <v>141</v>
      </c>
      <c r="E2000" s="20">
        <v>179</v>
      </c>
      <c r="F2000" s="20">
        <v>25</v>
      </c>
      <c r="G2000" s="20">
        <v>5</v>
      </c>
      <c r="H2000" s="20">
        <v>24</v>
      </c>
      <c r="I2000" s="21">
        <f t="shared" si="1740"/>
        <v>394</v>
      </c>
      <c r="J2000" s="28">
        <f>C2000+D2000</f>
        <v>161</v>
      </c>
      <c r="K2000" s="23">
        <f>E2000</f>
        <v>179</v>
      </c>
      <c r="L2000" s="24">
        <f>SUM(F2000:G2000)</f>
        <v>30</v>
      </c>
      <c r="O2000" s="147"/>
      <c r="P2000" s="147"/>
      <c r="Q2000" s="147"/>
    </row>
    <row r="2001" spans="1:20" s="55" customFormat="1" ht="11.45" customHeight="1">
      <c r="A2001" s="190"/>
      <c r="B2001" s="193"/>
      <c r="C2001" s="29">
        <f t="shared" ref="C2001" si="1759">C2000/I2000*100</f>
        <v>5.0761421319796955</v>
      </c>
      <c r="D2001" s="29">
        <f t="shared" ref="D2001" si="1760">D2000/I2000*100</f>
        <v>35.786802030456855</v>
      </c>
      <c r="E2001" s="29">
        <f t="shared" ref="E2001" si="1761">E2000/I2000*100</f>
        <v>45.431472081218274</v>
      </c>
      <c r="F2001" s="29">
        <f t="shared" ref="F2001" si="1762">F2000/I2000*100</f>
        <v>6.345177664974619</v>
      </c>
      <c r="G2001" s="29">
        <f t="shared" ref="G2001" si="1763">G2000/I2000*100</f>
        <v>1.2690355329949239</v>
      </c>
      <c r="H2001" s="30">
        <f t="shared" ref="H2001" si="1764">H2000/I2000*100</f>
        <v>6.091370558375635</v>
      </c>
      <c r="I2001" s="27">
        <f t="shared" si="1740"/>
        <v>99.999999999999986</v>
      </c>
      <c r="J2001" s="38">
        <f>J2000/I2000*100</f>
        <v>40.862944162436548</v>
      </c>
      <c r="K2001" s="18">
        <f>K2000/I2000*100</f>
        <v>45.431472081218274</v>
      </c>
      <c r="L2001" s="19">
        <f>L2000/I2000*100</f>
        <v>7.6142131979695442</v>
      </c>
      <c r="O2001" s="147"/>
      <c r="P2001" s="147"/>
      <c r="Q2001" s="147"/>
    </row>
    <row r="2002" spans="1:20" s="55" customFormat="1" ht="11.45" customHeight="1">
      <c r="A2002" s="190"/>
      <c r="B2002" s="184" t="s">
        <v>12</v>
      </c>
      <c r="C2002" s="20">
        <v>40</v>
      </c>
      <c r="D2002" s="20">
        <v>185</v>
      </c>
      <c r="E2002" s="20">
        <v>257</v>
      </c>
      <c r="F2002" s="20">
        <v>22</v>
      </c>
      <c r="G2002" s="20">
        <v>11</v>
      </c>
      <c r="H2002" s="20">
        <v>67</v>
      </c>
      <c r="I2002" s="21">
        <f t="shared" si="1740"/>
        <v>582</v>
      </c>
      <c r="J2002" s="28">
        <f>C2002+D2002</f>
        <v>225</v>
      </c>
      <c r="K2002" s="23">
        <f>E2002</f>
        <v>257</v>
      </c>
      <c r="L2002" s="24">
        <f>SUM(F2002:G2002)</f>
        <v>33</v>
      </c>
      <c r="O2002" s="147"/>
      <c r="P2002" s="147"/>
      <c r="Q2002" s="147"/>
    </row>
    <row r="2003" spans="1:20" s="55" customFormat="1" ht="11.45" customHeight="1">
      <c r="A2003" s="190"/>
      <c r="B2003" s="185"/>
      <c r="C2003" s="29">
        <f t="shared" ref="C2003" si="1765">C2002/I2002*100</f>
        <v>6.8728522336769764</v>
      </c>
      <c r="D2003" s="29">
        <f t="shared" ref="D2003" si="1766">D2002/I2002*100</f>
        <v>31.786941580756011</v>
      </c>
      <c r="E2003" s="29">
        <f t="shared" ref="E2003" si="1767">E2002/I2002*100</f>
        <v>44.15807560137457</v>
      </c>
      <c r="F2003" s="29">
        <f t="shared" ref="F2003" si="1768">F2002/I2002*100</f>
        <v>3.7800687285223367</v>
      </c>
      <c r="G2003" s="29">
        <f t="shared" ref="G2003" si="1769">G2002/I2002*100</f>
        <v>1.8900343642611683</v>
      </c>
      <c r="H2003" s="30">
        <f t="shared" ref="H2003" si="1770">H2002/I2002*100</f>
        <v>11.512027491408935</v>
      </c>
      <c r="I2003" s="27">
        <f t="shared" si="1740"/>
        <v>100</v>
      </c>
      <c r="J2003" s="38">
        <f>J2002/I2002*100</f>
        <v>38.659793814432994</v>
      </c>
      <c r="K2003" s="18">
        <f>K2002/I2002*100</f>
        <v>44.15807560137457</v>
      </c>
      <c r="L2003" s="19">
        <f>L2002/I2002*100</f>
        <v>5.6701030927835054</v>
      </c>
      <c r="O2003" s="147"/>
      <c r="P2003" s="147"/>
      <c r="Q2003" s="147"/>
    </row>
    <row r="2004" spans="1:20" s="55" customFormat="1" ht="11.45" customHeight="1">
      <c r="A2004" s="190"/>
      <c r="B2004" s="193" t="s">
        <v>24</v>
      </c>
      <c r="C2004" s="20">
        <v>1</v>
      </c>
      <c r="D2004" s="20">
        <v>2</v>
      </c>
      <c r="E2004" s="20">
        <v>2</v>
      </c>
      <c r="F2004" s="20">
        <v>1</v>
      </c>
      <c r="G2004" s="20">
        <v>0</v>
      </c>
      <c r="H2004" s="20">
        <v>23</v>
      </c>
      <c r="I2004" s="21">
        <f t="shared" si="1740"/>
        <v>29</v>
      </c>
      <c r="J2004" s="28">
        <f>C2004+D2004</f>
        <v>3</v>
      </c>
      <c r="K2004" s="23">
        <f>E2004</f>
        <v>2</v>
      </c>
      <c r="L2004" s="24">
        <f>SUM(F2004:G2004)</f>
        <v>1</v>
      </c>
      <c r="O2004" s="147"/>
      <c r="P2004" s="147"/>
      <c r="Q2004" s="147"/>
    </row>
    <row r="2005" spans="1:20" s="55" customFormat="1" ht="11.45" customHeight="1" thickBot="1">
      <c r="A2005" s="191"/>
      <c r="B2005" s="194"/>
      <c r="C2005" s="50">
        <f t="shared" ref="C2005" si="1771">C2004/I2004*100</f>
        <v>3.4482758620689653</v>
      </c>
      <c r="D2005" s="50">
        <f t="shared" ref="D2005" si="1772">D2004/I2004*100</f>
        <v>6.8965517241379306</v>
      </c>
      <c r="E2005" s="50">
        <f t="shared" ref="E2005" si="1773">E2004/I2004*100</f>
        <v>6.8965517241379306</v>
      </c>
      <c r="F2005" s="50">
        <f t="shared" ref="F2005" si="1774">F2004/I2004*100</f>
        <v>3.4482758620689653</v>
      </c>
      <c r="G2005" s="50">
        <f t="shared" ref="G2005" si="1775">G2004/I2004*100</f>
        <v>0</v>
      </c>
      <c r="H2005" s="79">
        <f t="shared" ref="H2005" si="1776">H2004/I2004*100</f>
        <v>79.310344827586206</v>
      </c>
      <c r="I2005" s="58">
        <f t="shared" si="1740"/>
        <v>100</v>
      </c>
      <c r="J2005" s="57">
        <f>J2004/I2004*100</f>
        <v>10.344827586206897</v>
      </c>
      <c r="K2005" s="35">
        <f>K2004/I2004*100</f>
        <v>6.8965517241379306</v>
      </c>
      <c r="L2005" s="31">
        <f>L2004/I2004*100</f>
        <v>3.4482758620689653</v>
      </c>
      <c r="O2005" s="147"/>
      <c r="P2005" s="147"/>
      <c r="Q2005" s="147"/>
    </row>
    <row r="2006" spans="1:20" s="55" customFormat="1" ht="11.45" customHeight="1" thickBot="1">
      <c r="A2006" s="211" t="s">
        <v>53</v>
      </c>
      <c r="B2006" s="192" t="s">
        <v>23</v>
      </c>
      <c r="C2006" s="20">
        <v>9</v>
      </c>
      <c r="D2006" s="20">
        <v>79</v>
      </c>
      <c r="E2006" s="20">
        <v>83</v>
      </c>
      <c r="F2006" s="20">
        <v>13</v>
      </c>
      <c r="G2006" s="20">
        <v>5</v>
      </c>
      <c r="H2006" s="20">
        <v>27</v>
      </c>
      <c r="I2006" s="110">
        <f t="shared" si="1740"/>
        <v>216</v>
      </c>
      <c r="J2006" s="9">
        <f>C2006+D2006</f>
        <v>88</v>
      </c>
      <c r="K2006" s="7">
        <f>E2006</f>
        <v>83</v>
      </c>
      <c r="L2006" s="10">
        <f>SUM(F2006:G2006)</f>
        <v>18</v>
      </c>
    </row>
    <row r="2007" spans="1:20" s="55" customFormat="1" ht="11.45" customHeight="1" thickTop="1" thickBot="1">
      <c r="A2007" s="212"/>
      <c r="B2007" s="185"/>
      <c r="C2007" s="46">
        <f>C2006/I2006*100</f>
        <v>4.1666666666666661</v>
      </c>
      <c r="D2007" s="25">
        <f>D2006/I2006*100</f>
        <v>36.574074074074076</v>
      </c>
      <c r="E2007" s="25">
        <f>E2006/I2006*100</f>
        <v>38.425925925925924</v>
      </c>
      <c r="F2007" s="25">
        <f>F2006/I2006*100</f>
        <v>6.0185185185185182</v>
      </c>
      <c r="G2007" s="25">
        <f>G2006/I2006*100</f>
        <v>2.3148148148148149</v>
      </c>
      <c r="H2007" s="26">
        <f>H2006/I2006*100</f>
        <v>12.5</v>
      </c>
      <c r="I2007" s="27">
        <f t="shared" si="1740"/>
        <v>99.999999999999986</v>
      </c>
      <c r="J2007" s="38">
        <f>J2006/I2006*100</f>
        <v>40.74074074074074</v>
      </c>
      <c r="K2007" s="18">
        <f>K2006/I2006*100</f>
        <v>38.425925925925924</v>
      </c>
      <c r="L2007" s="19">
        <f>L2006/I2006*100</f>
        <v>8.3333333333333321</v>
      </c>
    </row>
    <row r="2008" spans="1:20" s="55" customFormat="1" ht="11.45" customHeight="1" thickTop="1" thickBot="1">
      <c r="A2008" s="212"/>
      <c r="B2008" s="193" t="s">
        <v>3</v>
      </c>
      <c r="C2008" s="20">
        <v>10</v>
      </c>
      <c r="D2008" s="20">
        <v>53</v>
      </c>
      <c r="E2008" s="20">
        <v>60</v>
      </c>
      <c r="F2008" s="20">
        <v>8</v>
      </c>
      <c r="G2008" s="20">
        <v>7</v>
      </c>
      <c r="H2008" s="20">
        <v>5</v>
      </c>
      <c r="I2008" s="21">
        <f t="shared" si="1740"/>
        <v>143</v>
      </c>
      <c r="J2008" s="28">
        <f>C2008+D2008</f>
        <v>63</v>
      </c>
      <c r="K2008" s="23">
        <f>E2008</f>
        <v>60</v>
      </c>
      <c r="L2008" s="24">
        <f>SUM(F2008:G2008)</f>
        <v>15</v>
      </c>
    </row>
    <row r="2009" spans="1:20" s="55" customFormat="1" ht="11.45" customHeight="1" thickTop="1" thickBot="1">
      <c r="A2009" s="212"/>
      <c r="B2009" s="193"/>
      <c r="C2009" s="29">
        <f>C2008/I2008*100</f>
        <v>6.9930069930069934</v>
      </c>
      <c r="D2009" s="29">
        <f>D2008/I2008*100</f>
        <v>37.06293706293706</v>
      </c>
      <c r="E2009" s="29">
        <f>E2008/I2008*100</f>
        <v>41.95804195804196</v>
      </c>
      <c r="F2009" s="29">
        <f>F2008/I2008*100</f>
        <v>5.5944055944055942</v>
      </c>
      <c r="G2009" s="29">
        <f>G2008/I2008*100</f>
        <v>4.895104895104895</v>
      </c>
      <c r="H2009" s="30">
        <f>H2008/I2008*100</f>
        <v>3.4965034965034967</v>
      </c>
      <c r="I2009" s="27">
        <f t="shared" si="1740"/>
        <v>100</v>
      </c>
      <c r="J2009" s="38">
        <f>J2008/I2008*100</f>
        <v>44.05594405594406</v>
      </c>
      <c r="K2009" s="18">
        <f>K2008/I2008*100</f>
        <v>41.95804195804196</v>
      </c>
      <c r="L2009" s="19">
        <f>L2008/I2008*100</f>
        <v>10.48951048951049</v>
      </c>
    </row>
    <row r="2010" spans="1:20" s="55" customFormat="1" ht="11.45" customHeight="1" thickTop="1" thickBot="1">
      <c r="A2010" s="212"/>
      <c r="B2010" s="184" t="s">
        <v>13</v>
      </c>
      <c r="C2010" s="20">
        <v>48</v>
      </c>
      <c r="D2010" s="20">
        <v>270</v>
      </c>
      <c r="E2010" s="20">
        <v>447</v>
      </c>
      <c r="F2010" s="20">
        <v>81</v>
      </c>
      <c r="G2010" s="20">
        <v>31</v>
      </c>
      <c r="H2010" s="20">
        <v>26</v>
      </c>
      <c r="I2010" s="21">
        <f t="shared" si="1740"/>
        <v>903</v>
      </c>
      <c r="J2010" s="28">
        <f>C2010+D2010</f>
        <v>318</v>
      </c>
      <c r="K2010" s="23">
        <f>E2010</f>
        <v>447</v>
      </c>
      <c r="L2010" s="24">
        <f>SUM(F2010:G2010)</f>
        <v>112</v>
      </c>
    </row>
    <row r="2011" spans="1:20" s="55" customFormat="1" ht="11.45" customHeight="1" thickTop="1" thickBot="1">
      <c r="A2011" s="212"/>
      <c r="B2011" s="185"/>
      <c r="C2011" s="29">
        <f t="shared" ref="C2011" si="1777">C2010/I2010*100</f>
        <v>5.3156146179401995</v>
      </c>
      <c r="D2011" s="29">
        <f t="shared" ref="D2011" si="1778">D2010/I2010*100</f>
        <v>29.900332225913623</v>
      </c>
      <c r="E2011" s="29">
        <f t="shared" ref="E2011" si="1779">E2010/I2010*100</f>
        <v>49.501661129568106</v>
      </c>
      <c r="F2011" s="29">
        <f t="shared" ref="F2011" si="1780">F2010/I2010*100</f>
        <v>8.9700996677740861</v>
      </c>
      <c r="G2011" s="29">
        <f t="shared" ref="G2011" si="1781">G2010/I2010*100</f>
        <v>3.4330011074197122</v>
      </c>
      <c r="H2011" s="30">
        <f t="shared" ref="H2011" si="1782">H2010/I2010*100</f>
        <v>2.8792912513842746</v>
      </c>
      <c r="I2011" s="27">
        <f t="shared" si="1740"/>
        <v>100.00000000000001</v>
      </c>
      <c r="J2011" s="38">
        <f>J2010/I2010*100</f>
        <v>35.215946843853821</v>
      </c>
      <c r="K2011" s="18">
        <f>K2010/I2010*100</f>
        <v>49.501661129568106</v>
      </c>
      <c r="L2011" s="19">
        <f>L2010/I2010*100</f>
        <v>12.403100775193799</v>
      </c>
    </row>
    <row r="2012" spans="1:20" s="55" customFormat="1" ht="11.45" customHeight="1" thickTop="1" thickBot="1">
      <c r="A2012" s="212"/>
      <c r="B2012" s="193" t="s">
        <v>14</v>
      </c>
      <c r="C2012" s="20">
        <v>13</v>
      </c>
      <c r="D2012" s="20">
        <v>67</v>
      </c>
      <c r="E2012" s="20">
        <v>91</v>
      </c>
      <c r="F2012" s="20">
        <v>9</v>
      </c>
      <c r="G2012" s="20">
        <v>3</v>
      </c>
      <c r="H2012" s="20">
        <v>15</v>
      </c>
      <c r="I2012" s="21">
        <f t="shared" si="1740"/>
        <v>198</v>
      </c>
      <c r="J2012" s="28">
        <f>C2012+D2012</f>
        <v>80</v>
      </c>
      <c r="K2012" s="23">
        <f>E2012</f>
        <v>91</v>
      </c>
      <c r="L2012" s="24">
        <f>SUM(F2012:G2012)</f>
        <v>12</v>
      </c>
    </row>
    <row r="2013" spans="1:20" s="55" customFormat="1" ht="11.45" customHeight="1" thickTop="1" thickBot="1">
      <c r="A2013" s="212"/>
      <c r="B2013" s="193"/>
      <c r="C2013" s="29">
        <f t="shared" ref="C2013" si="1783">C2012/I2012*100</f>
        <v>6.5656565656565666</v>
      </c>
      <c r="D2013" s="29">
        <f t="shared" ref="D2013" si="1784">D2012/I2012*100</f>
        <v>33.838383838383841</v>
      </c>
      <c r="E2013" s="29">
        <f t="shared" ref="E2013" si="1785">E2012/I2012*100</f>
        <v>45.959595959595958</v>
      </c>
      <c r="F2013" s="29">
        <f t="shared" ref="F2013" si="1786">F2012/I2012*100</f>
        <v>4.5454545454545459</v>
      </c>
      <c r="G2013" s="29">
        <f t="shared" ref="G2013" si="1787">G2012/I2012*100</f>
        <v>1.5151515151515151</v>
      </c>
      <c r="H2013" s="30">
        <f t="shared" ref="H2013" si="1788">H2012/I2012*100</f>
        <v>7.5757575757575761</v>
      </c>
      <c r="I2013" s="27">
        <f t="shared" si="1740"/>
        <v>100.00000000000001</v>
      </c>
      <c r="J2013" s="38">
        <f>J2012/I2012*100</f>
        <v>40.404040404040401</v>
      </c>
      <c r="K2013" s="18">
        <f>K2012/I2012*100</f>
        <v>45.959595959595958</v>
      </c>
      <c r="L2013" s="19">
        <f>L2012/I2012*100</f>
        <v>6.0606060606060606</v>
      </c>
    </row>
    <row r="2014" spans="1:20" s="55" customFormat="1" ht="11.45" customHeight="1" thickTop="1" thickBot="1">
      <c r="A2014" s="212"/>
      <c r="B2014" s="184" t="s">
        <v>25</v>
      </c>
      <c r="C2014" s="20">
        <v>15</v>
      </c>
      <c r="D2014" s="20">
        <v>34</v>
      </c>
      <c r="E2014" s="20">
        <v>36</v>
      </c>
      <c r="F2014" s="20">
        <v>4</v>
      </c>
      <c r="G2014" s="20">
        <v>3</v>
      </c>
      <c r="H2014" s="20">
        <v>1</v>
      </c>
      <c r="I2014" s="21">
        <f t="shared" si="1740"/>
        <v>93</v>
      </c>
      <c r="J2014" s="28">
        <f>C2014+D2014</f>
        <v>49</v>
      </c>
      <c r="K2014" s="23">
        <f>E2014</f>
        <v>36</v>
      </c>
      <c r="L2014" s="24">
        <f>SUM(F2014:G2014)</f>
        <v>7</v>
      </c>
      <c r="O2014" s="147"/>
      <c r="P2014" s="147"/>
      <c r="Q2014" s="147"/>
    </row>
    <row r="2015" spans="1:20" s="55" customFormat="1" ht="11.45" customHeight="1" thickTop="1" thickBot="1">
      <c r="A2015" s="212"/>
      <c r="B2015" s="185"/>
      <c r="C2015" s="29">
        <f t="shared" ref="C2015" si="1789">C2014/I2014*100</f>
        <v>16.129032258064516</v>
      </c>
      <c r="D2015" s="29">
        <f t="shared" ref="D2015" si="1790">D2014/I2014*100</f>
        <v>36.55913978494624</v>
      </c>
      <c r="E2015" s="29">
        <f t="shared" ref="E2015" si="1791">E2014/I2014*100</f>
        <v>38.70967741935484</v>
      </c>
      <c r="F2015" s="29">
        <f t="shared" ref="F2015" si="1792">F2014/I2014*100</f>
        <v>4.3010752688172049</v>
      </c>
      <c r="G2015" s="29">
        <f t="shared" ref="G2015" si="1793">G2014/I2014*100</f>
        <v>3.225806451612903</v>
      </c>
      <c r="H2015" s="30">
        <f t="shared" ref="H2015" si="1794">H2014/I2014*100</f>
        <v>1.0752688172043012</v>
      </c>
      <c r="I2015" s="27">
        <f t="shared" si="1740"/>
        <v>100</v>
      </c>
      <c r="J2015" s="38">
        <f>J2014/I2014*100</f>
        <v>52.688172043010752</v>
      </c>
      <c r="K2015" s="18">
        <f>K2014/I2014*100</f>
        <v>38.70967741935484</v>
      </c>
      <c r="L2015" s="19">
        <f>L2014/I2014*100</f>
        <v>7.5268817204301079</v>
      </c>
      <c r="O2015" s="148"/>
      <c r="P2015" s="148"/>
      <c r="Q2015" s="148"/>
    </row>
    <row r="2016" spans="1:20" s="1" customFormat="1" ht="11.45" customHeight="1" thickTop="1" thickBot="1">
      <c r="A2016" s="212"/>
      <c r="B2016" s="193" t="s">
        <v>26</v>
      </c>
      <c r="C2016" s="20">
        <v>36</v>
      </c>
      <c r="D2016" s="20">
        <v>151</v>
      </c>
      <c r="E2016" s="20">
        <v>225</v>
      </c>
      <c r="F2016" s="20">
        <v>35</v>
      </c>
      <c r="G2016" s="20">
        <v>9</v>
      </c>
      <c r="H2016" s="20">
        <v>42</v>
      </c>
      <c r="I2016" s="21">
        <f t="shared" si="1740"/>
        <v>498</v>
      </c>
      <c r="J2016" s="28">
        <f>C2016+D2016</f>
        <v>187</v>
      </c>
      <c r="K2016" s="23">
        <f>E2016</f>
        <v>225</v>
      </c>
      <c r="L2016" s="24">
        <f>SUM(F2016:G2016)</f>
        <v>44</v>
      </c>
      <c r="N2016" s="55"/>
      <c r="O2016" s="148"/>
      <c r="P2016" s="148"/>
      <c r="Q2016" s="148"/>
      <c r="R2016" s="55"/>
      <c r="S2016" s="55"/>
      <c r="T2016" s="55"/>
    </row>
    <row r="2017" spans="1:20" s="1" customFormat="1" ht="11.45" customHeight="1" thickTop="1" thickBot="1">
      <c r="A2017" s="212"/>
      <c r="B2017" s="193"/>
      <c r="C2017" s="29">
        <f t="shared" ref="C2017" si="1795">C2016/I2016*100</f>
        <v>7.2289156626506017</v>
      </c>
      <c r="D2017" s="29">
        <f t="shared" ref="D2017" si="1796">D2016/I2016*100</f>
        <v>30.321285140562249</v>
      </c>
      <c r="E2017" s="29">
        <f t="shared" ref="E2017" si="1797">E2016/I2016*100</f>
        <v>45.180722891566269</v>
      </c>
      <c r="F2017" s="29">
        <f t="shared" ref="F2017" si="1798">F2016/I2016*100</f>
        <v>7.0281124497991971</v>
      </c>
      <c r="G2017" s="29">
        <f t="shared" ref="G2017" si="1799">G2016/I2016*100</f>
        <v>1.8072289156626504</v>
      </c>
      <c r="H2017" s="30">
        <f t="shared" ref="H2017" si="1800">H2016/I2016*100</f>
        <v>8.4337349397590362</v>
      </c>
      <c r="I2017" s="27">
        <f t="shared" si="1740"/>
        <v>100</v>
      </c>
      <c r="J2017" s="38">
        <f>J2016/I2016*100</f>
        <v>37.550200803212853</v>
      </c>
      <c r="K2017" s="18">
        <f>K2016/I2016*100</f>
        <v>45.180722891566269</v>
      </c>
      <c r="L2017" s="19">
        <f>L2016/I2016*100</f>
        <v>8.8353413654618471</v>
      </c>
      <c r="N2017" s="55"/>
      <c r="O2017" s="148"/>
      <c r="P2017" s="148"/>
      <c r="Q2017" s="148"/>
      <c r="R2017" s="55"/>
      <c r="S2017" s="55"/>
      <c r="T2017" s="55"/>
    </row>
    <row r="2018" spans="1:20" s="1" customFormat="1" ht="11.45" customHeight="1" thickTop="1" thickBot="1">
      <c r="A2018" s="212"/>
      <c r="B2018" s="184" t="s">
        <v>0</v>
      </c>
      <c r="C2018" s="20">
        <v>2</v>
      </c>
      <c r="D2018" s="20">
        <v>23</v>
      </c>
      <c r="E2018" s="20">
        <v>37</v>
      </c>
      <c r="F2018" s="20">
        <v>6</v>
      </c>
      <c r="G2018" s="20">
        <v>7</v>
      </c>
      <c r="H2018" s="20">
        <v>8</v>
      </c>
      <c r="I2018" s="21">
        <f t="shared" si="1740"/>
        <v>83</v>
      </c>
      <c r="J2018" s="28">
        <f>C2018+D2018</f>
        <v>25</v>
      </c>
      <c r="K2018" s="23">
        <f>E2018</f>
        <v>37</v>
      </c>
      <c r="L2018" s="24">
        <f>SUM(F2018:G2018)</f>
        <v>13</v>
      </c>
      <c r="N2018" s="55"/>
      <c r="O2018" s="148"/>
      <c r="P2018" s="148"/>
      <c r="Q2018" s="148"/>
      <c r="R2018" s="55"/>
      <c r="S2018" s="55"/>
      <c r="T2018" s="55"/>
    </row>
    <row r="2019" spans="1:20" s="1" customFormat="1" ht="11.45" customHeight="1" thickTop="1" thickBot="1">
      <c r="A2019" s="212"/>
      <c r="B2019" s="185"/>
      <c r="C2019" s="29">
        <f t="shared" ref="C2019" si="1801">C2018/I2018*100</f>
        <v>2.4096385542168677</v>
      </c>
      <c r="D2019" s="29">
        <f t="shared" ref="D2019" si="1802">D2018/I2018*100</f>
        <v>27.710843373493976</v>
      </c>
      <c r="E2019" s="29">
        <f t="shared" ref="E2019" si="1803">E2018/I2018*100</f>
        <v>44.578313253012048</v>
      </c>
      <c r="F2019" s="29">
        <f t="shared" ref="F2019" si="1804">F2018/I2018*100</f>
        <v>7.2289156626506017</v>
      </c>
      <c r="G2019" s="29">
        <f t="shared" ref="G2019" si="1805">G2018/I2018*100</f>
        <v>8.4337349397590362</v>
      </c>
      <c r="H2019" s="30">
        <f t="shared" ref="H2019" si="1806">H2018/I2018*100</f>
        <v>9.6385542168674707</v>
      </c>
      <c r="I2019" s="27">
        <f t="shared" si="1740"/>
        <v>100.00000000000001</v>
      </c>
      <c r="J2019" s="38">
        <f>J2018/I2018*100</f>
        <v>30.120481927710845</v>
      </c>
      <c r="K2019" s="18">
        <f>K2018/I2018*100</f>
        <v>44.578313253012048</v>
      </c>
      <c r="L2019" s="19">
        <f>L2018/I2018*100</f>
        <v>15.66265060240964</v>
      </c>
      <c r="N2019" s="55"/>
      <c r="O2019" s="148"/>
      <c r="P2019" s="148"/>
      <c r="Q2019" s="148"/>
      <c r="R2019" s="55"/>
      <c r="S2019" s="55"/>
      <c r="T2019" s="55"/>
    </row>
    <row r="2020" spans="1:20" s="1" customFormat="1" ht="11.45" customHeight="1" thickTop="1" thickBot="1">
      <c r="A2020" s="212"/>
      <c r="B2020" s="193" t="s">
        <v>24</v>
      </c>
      <c r="C2020" s="20">
        <v>3</v>
      </c>
      <c r="D2020" s="20">
        <v>6</v>
      </c>
      <c r="E2020" s="20">
        <v>14</v>
      </c>
      <c r="F2020" s="20">
        <v>1</v>
      </c>
      <c r="G2020" s="20">
        <v>0</v>
      </c>
      <c r="H2020" s="20">
        <v>25</v>
      </c>
      <c r="I2020" s="21">
        <f t="shared" si="1740"/>
        <v>49</v>
      </c>
      <c r="J2020" s="28">
        <f>C2020+D2020</f>
        <v>9</v>
      </c>
      <c r="K2020" s="23">
        <f>E2020</f>
        <v>14</v>
      </c>
      <c r="L2020" s="24">
        <f>SUM(F2020:G2020)</f>
        <v>1</v>
      </c>
      <c r="N2020" s="55"/>
      <c r="O2020" s="148"/>
      <c r="P2020" s="148"/>
      <c r="Q2020" s="148"/>
      <c r="R2020" s="55"/>
      <c r="S2020" s="55"/>
      <c r="T2020" s="55"/>
    </row>
    <row r="2021" spans="1:20" s="1" customFormat="1" ht="11.45" customHeight="1" thickTop="1" thickBot="1">
      <c r="A2021" s="213"/>
      <c r="B2021" s="194"/>
      <c r="C2021" s="50">
        <f t="shared" ref="C2021" si="1807">C2020/I2020*100</f>
        <v>6.1224489795918364</v>
      </c>
      <c r="D2021" s="50">
        <f t="shared" ref="D2021" si="1808">D2020/I2020*100</f>
        <v>12.244897959183673</v>
      </c>
      <c r="E2021" s="50">
        <f t="shared" ref="E2021" si="1809">E2020/I2020*100</f>
        <v>28.571428571428569</v>
      </c>
      <c r="F2021" s="50">
        <f t="shared" ref="F2021" si="1810">F2020/I2020*100</f>
        <v>2.0408163265306123</v>
      </c>
      <c r="G2021" s="50">
        <f t="shared" ref="G2021" si="1811">G2020/I2020*100</f>
        <v>0</v>
      </c>
      <c r="H2021" s="79">
        <f t="shared" ref="H2021" si="1812">H2020/I2020*100</f>
        <v>51.020408163265309</v>
      </c>
      <c r="I2021" s="58">
        <f t="shared" si="1740"/>
        <v>100</v>
      </c>
      <c r="J2021" s="57">
        <f>J2020/I2020*100</f>
        <v>18.367346938775512</v>
      </c>
      <c r="K2021" s="35">
        <f>K2020/I2020*100</f>
        <v>28.571428571428569</v>
      </c>
      <c r="L2021" s="31">
        <f>L2020/I2020*100</f>
        <v>2.0408163265306123</v>
      </c>
      <c r="N2021" s="55"/>
      <c r="O2021" s="148"/>
      <c r="P2021" s="148"/>
      <c r="Q2021" s="148"/>
      <c r="R2021" s="55"/>
      <c r="S2021" s="55"/>
      <c r="T2021" s="55"/>
    </row>
    <row r="2022" spans="1:20" s="1" customFormat="1" ht="11.45" customHeight="1">
      <c r="A2022" s="189" t="s">
        <v>21</v>
      </c>
      <c r="B2022" s="192" t="s">
        <v>27</v>
      </c>
      <c r="C2022" s="20">
        <v>18</v>
      </c>
      <c r="D2022" s="20">
        <v>87</v>
      </c>
      <c r="E2022" s="20">
        <v>141</v>
      </c>
      <c r="F2022" s="20">
        <v>23</v>
      </c>
      <c r="G2022" s="20">
        <v>10</v>
      </c>
      <c r="H2022" s="20">
        <v>17</v>
      </c>
      <c r="I2022" s="8">
        <f t="shared" si="1740"/>
        <v>296</v>
      </c>
      <c r="J2022" s="9">
        <f>C2022+D2022</f>
        <v>105</v>
      </c>
      <c r="K2022" s="7">
        <f>E2022</f>
        <v>141</v>
      </c>
      <c r="L2022" s="10">
        <f>SUM(F2022:G2022)</f>
        <v>33</v>
      </c>
      <c r="O2022" s="148"/>
      <c r="P2022" s="148"/>
      <c r="Q2022" s="148"/>
    </row>
    <row r="2023" spans="1:20" s="1" customFormat="1" ht="11.45" customHeight="1">
      <c r="A2023" s="190"/>
      <c r="B2023" s="185"/>
      <c r="C2023" s="46">
        <f>C2022/I2022*100</f>
        <v>6.0810810810810816</v>
      </c>
      <c r="D2023" s="25">
        <f>D2022/I2022*100</f>
        <v>29.391891891891891</v>
      </c>
      <c r="E2023" s="25">
        <f>E2022/I2022*100</f>
        <v>47.635135135135137</v>
      </c>
      <c r="F2023" s="25">
        <f>F2022/I2022*100</f>
        <v>7.7702702702702702</v>
      </c>
      <c r="G2023" s="25">
        <f>G2022/I2022*100</f>
        <v>3.3783783783783785</v>
      </c>
      <c r="H2023" s="26">
        <f>H2022/I2022*100</f>
        <v>5.7432432432432439</v>
      </c>
      <c r="I2023" s="27">
        <f t="shared" si="1740"/>
        <v>100</v>
      </c>
      <c r="J2023" s="38">
        <f>J2022/I2022*100</f>
        <v>35.472972972972968</v>
      </c>
      <c r="K2023" s="18">
        <f>K2022/I2022*100</f>
        <v>47.635135135135137</v>
      </c>
      <c r="L2023" s="19">
        <f>L2022/I2022*100</f>
        <v>11.148648648648649</v>
      </c>
      <c r="O2023" s="148"/>
      <c r="P2023" s="148"/>
      <c r="Q2023" s="148"/>
    </row>
    <row r="2024" spans="1:20" s="1" customFormat="1" ht="11.45" customHeight="1">
      <c r="A2024" s="190"/>
      <c r="B2024" s="193" t="s">
        <v>28</v>
      </c>
      <c r="C2024" s="20">
        <v>20</v>
      </c>
      <c r="D2024" s="20">
        <v>109</v>
      </c>
      <c r="E2024" s="20">
        <v>161</v>
      </c>
      <c r="F2024" s="20">
        <v>17</v>
      </c>
      <c r="G2024" s="20">
        <v>8</v>
      </c>
      <c r="H2024" s="20">
        <v>27</v>
      </c>
      <c r="I2024" s="21">
        <f t="shared" si="1740"/>
        <v>342</v>
      </c>
      <c r="J2024" s="28">
        <f>C2024+D2024</f>
        <v>129</v>
      </c>
      <c r="K2024" s="23">
        <f>E2024</f>
        <v>161</v>
      </c>
      <c r="L2024" s="24">
        <f>SUM(F2024:G2024)</f>
        <v>25</v>
      </c>
      <c r="O2024" s="6"/>
      <c r="P2024" s="6"/>
      <c r="Q2024" s="6"/>
    </row>
    <row r="2025" spans="1:20" s="1" customFormat="1" ht="11.45" customHeight="1">
      <c r="A2025" s="190"/>
      <c r="B2025" s="193"/>
      <c r="C2025" s="29">
        <f>C2024/I2024*100</f>
        <v>5.8479532163742682</v>
      </c>
      <c r="D2025" s="29">
        <f>D2024/I2024*100</f>
        <v>31.871345029239766</v>
      </c>
      <c r="E2025" s="29">
        <f>E2024/I2024*100</f>
        <v>47.076023391812868</v>
      </c>
      <c r="F2025" s="29">
        <f>F2024/I2024*100</f>
        <v>4.9707602339181287</v>
      </c>
      <c r="G2025" s="29">
        <f>G2024/I2024*100</f>
        <v>2.3391812865497075</v>
      </c>
      <c r="H2025" s="30">
        <f>H2024/I2024*100</f>
        <v>7.8947368421052628</v>
      </c>
      <c r="I2025" s="27">
        <f t="shared" si="1740"/>
        <v>99.999999999999986</v>
      </c>
      <c r="J2025" s="38">
        <f>J2024/I2024*100</f>
        <v>37.719298245614034</v>
      </c>
      <c r="K2025" s="18">
        <f>K2024/I2024*100</f>
        <v>47.076023391812868</v>
      </c>
      <c r="L2025" s="19">
        <f>L2024/I2024*100</f>
        <v>7.3099415204678362</v>
      </c>
      <c r="O2025" s="147"/>
      <c r="P2025" s="147"/>
      <c r="Q2025" s="147"/>
    </row>
    <row r="2026" spans="1:20" s="1" customFormat="1" ht="11.45" customHeight="1">
      <c r="A2026" s="190"/>
      <c r="B2026" s="184" t="s">
        <v>29</v>
      </c>
      <c r="C2026" s="20">
        <v>63</v>
      </c>
      <c r="D2026" s="20">
        <v>297</v>
      </c>
      <c r="E2026" s="20">
        <v>443</v>
      </c>
      <c r="F2026" s="20">
        <v>71</v>
      </c>
      <c r="G2026" s="20">
        <v>29</v>
      </c>
      <c r="H2026" s="20">
        <v>44</v>
      </c>
      <c r="I2026" s="21">
        <f t="shared" si="1740"/>
        <v>947</v>
      </c>
      <c r="J2026" s="28">
        <f>C2026+D2026</f>
        <v>360</v>
      </c>
      <c r="K2026" s="23">
        <f>E2026</f>
        <v>443</v>
      </c>
      <c r="L2026" s="24">
        <f>SUM(F2026:G2026)</f>
        <v>100</v>
      </c>
      <c r="N2026" s="55"/>
      <c r="O2026" s="148"/>
      <c r="P2026" s="148"/>
      <c r="Q2026" s="148"/>
      <c r="R2026" s="55"/>
      <c r="S2026" s="55"/>
      <c r="T2026" s="55"/>
    </row>
    <row r="2027" spans="1:20" s="1" customFormat="1" ht="11.45" customHeight="1">
      <c r="A2027" s="190"/>
      <c r="B2027" s="185"/>
      <c r="C2027" s="29">
        <f t="shared" ref="C2027" si="1813">C2026/I2026*100</f>
        <v>6.6525871172122493</v>
      </c>
      <c r="D2027" s="29">
        <f t="shared" ref="D2027" si="1814">D2026/I2026*100</f>
        <v>31.362196409714887</v>
      </c>
      <c r="E2027" s="29">
        <f t="shared" ref="E2027" si="1815">E2026/I2026*100</f>
        <v>46.779303062302006</v>
      </c>
      <c r="F2027" s="29">
        <f t="shared" ref="F2027" si="1816">F2026/I2026*100</f>
        <v>7.4973600844772958</v>
      </c>
      <c r="G2027" s="29">
        <f t="shared" ref="G2027" si="1817">G2026/I2026*100</f>
        <v>3.0623020063357971</v>
      </c>
      <c r="H2027" s="30">
        <f t="shared" ref="H2027" si="1818">H2026/I2026*100</f>
        <v>4.6462513199577611</v>
      </c>
      <c r="I2027" s="27">
        <f t="shared" si="1740"/>
        <v>99.999999999999986</v>
      </c>
      <c r="J2027" s="38">
        <f>J2026/I2026*100</f>
        <v>38.01478352692714</v>
      </c>
      <c r="K2027" s="18">
        <f>K2026/I2026*100</f>
        <v>46.779303062302006</v>
      </c>
      <c r="L2027" s="19">
        <f>L2026/I2026*100</f>
        <v>10.559662090813093</v>
      </c>
      <c r="N2027" s="55"/>
      <c r="O2027" s="148"/>
      <c r="P2027" s="148"/>
      <c r="Q2027" s="148"/>
      <c r="R2027" s="55"/>
      <c r="S2027" s="55"/>
      <c r="T2027" s="55"/>
    </row>
    <row r="2028" spans="1:20" s="1" customFormat="1" ht="11.45" customHeight="1">
      <c r="A2028" s="190"/>
      <c r="B2028" s="193" t="s">
        <v>30</v>
      </c>
      <c r="C2028" s="20">
        <v>26</v>
      </c>
      <c r="D2028" s="20">
        <v>145</v>
      </c>
      <c r="E2028" s="20">
        <v>173</v>
      </c>
      <c r="F2028" s="20">
        <v>35</v>
      </c>
      <c r="G2028" s="20">
        <v>10</v>
      </c>
      <c r="H2028" s="20">
        <v>21</v>
      </c>
      <c r="I2028" s="21">
        <f t="shared" si="1740"/>
        <v>410</v>
      </c>
      <c r="J2028" s="28">
        <f>C2028+D2028</f>
        <v>171</v>
      </c>
      <c r="K2028" s="23">
        <f>E2028</f>
        <v>173</v>
      </c>
      <c r="L2028" s="24">
        <f>SUM(F2028:G2028)</f>
        <v>45</v>
      </c>
      <c r="N2028" s="55"/>
      <c r="O2028" s="148"/>
      <c r="P2028" s="148"/>
      <c r="Q2028" s="148"/>
      <c r="R2028" s="55"/>
      <c r="S2028" s="55"/>
      <c r="T2028" s="55"/>
    </row>
    <row r="2029" spans="1:20" s="1" customFormat="1" ht="11.45" customHeight="1">
      <c r="A2029" s="190"/>
      <c r="B2029" s="193"/>
      <c r="C2029" s="29">
        <f t="shared" ref="C2029" si="1819">C2028/I2028*100</f>
        <v>6.3414634146341466</v>
      </c>
      <c r="D2029" s="29">
        <f t="shared" ref="D2029" si="1820">D2028/I2028*100</f>
        <v>35.365853658536587</v>
      </c>
      <c r="E2029" s="29">
        <f t="shared" ref="E2029" si="1821">E2028/I2028*100</f>
        <v>42.195121951219512</v>
      </c>
      <c r="F2029" s="29">
        <f t="shared" ref="F2029" si="1822">F2028/I2028*100</f>
        <v>8.536585365853659</v>
      </c>
      <c r="G2029" s="29">
        <f t="shared" ref="G2029" si="1823">G2028/I2028*100</f>
        <v>2.4390243902439024</v>
      </c>
      <c r="H2029" s="30">
        <f t="shared" ref="H2029" si="1824">H2028/I2028*100</f>
        <v>5.1219512195121952</v>
      </c>
      <c r="I2029" s="27">
        <f t="shared" si="1740"/>
        <v>100</v>
      </c>
      <c r="J2029" s="38">
        <f>J2028/I2028*100</f>
        <v>41.707317073170728</v>
      </c>
      <c r="K2029" s="18">
        <f>K2028/I2028*100</f>
        <v>42.195121951219512</v>
      </c>
      <c r="L2029" s="19">
        <f>L2028/I2028*100</f>
        <v>10.975609756097562</v>
      </c>
      <c r="N2029" s="55"/>
      <c r="O2029" s="148"/>
      <c r="P2029" s="148"/>
      <c r="Q2029" s="148"/>
      <c r="R2029" s="55"/>
      <c r="S2029" s="55"/>
      <c r="T2029" s="55"/>
    </row>
    <row r="2030" spans="1:20" s="1" customFormat="1" ht="11.45" customHeight="1">
      <c r="A2030" s="190"/>
      <c r="B2030" s="184" t="s">
        <v>42</v>
      </c>
      <c r="C2030" s="20">
        <v>6</v>
      </c>
      <c r="D2030" s="20">
        <v>38</v>
      </c>
      <c r="E2030" s="20">
        <v>60</v>
      </c>
      <c r="F2030" s="20">
        <v>9</v>
      </c>
      <c r="G2030" s="20">
        <v>8</v>
      </c>
      <c r="H2030" s="20">
        <v>9</v>
      </c>
      <c r="I2030" s="21">
        <f t="shared" si="1740"/>
        <v>130</v>
      </c>
      <c r="J2030" s="28">
        <f>C2030+D2030</f>
        <v>44</v>
      </c>
      <c r="K2030" s="23">
        <f>E2030</f>
        <v>60</v>
      </c>
      <c r="L2030" s="24">
        <f>SUM(F2030:G2030)</f>
        <v>17</v>
      </c>
      <c r="N2030" s="55"/>
      <c r="O2030" s="148"/>
      <c r="P2030" s="148"/>
      <c r="Q2030" s="148"/>
      <c r="R2030" s="55"/>
      <c r="S2030" s="55"/>
      <c r="T2030" s="55"/>
    </row>
    <row r="2031" spans="1:20" s="1" customFormat="1" ht="11.45" customHeight="1">
      <c r="A2031" s="190"/>
      <c r="B2031" s="185"/>
      <c r="C2031" s="29">
        <f t="shared" ref="C2031" si="1825">C2030/I2030*100</f>
        <v>4.6153846153846159</v>
      </c>
      <c r="D2031" s="29">
        <f t="shared" ref="D2031" si="1826">D2030/I2030*100</f>
        <v>29.230769230769234</v>
      </c>
      <c r="E2031" s="29">
        <f t="shared" ref="E2031" si="1827">E2030/I2030*100</f>
        <v>46.153846153846153</v>
      </c>
      <c r="F2031" s="29">
        <f t="shared" ref="F2031" si="1828">F2030/I2030*100</f>
        <v>6.9230769230769234</v>
      </c>
      <c r="G2031" s="29">
        <f t="shared" ref="G2031" si="1829">G2030/I2030*100</f>
        <v>6.1538461538461542</v>
      </c>
      <c r="H2031" s="30">
        <f t="shared" ref="H2031" si="1830">H2030/I2030*100</f>
        <v>6.9230769230769234</v>
      </c>
      <c r="I2031" s="27">
        <f t="shared" si="1740"/>
        <v>100</v>
      </c>
      <c r="J2031" s="38">
        <f>J2030/I2030*100</f>
        <v>33.846153846153847</v>
      </c>
      <c r="K2031" s="18">
        <f>K2030/I2030*100</f>
        <v>46.153846153846153</v>
      </c>
      <c r="L2031" s="19">
        <f>L2030/I2030*100</f>
        <v>13.076923076923078</v>
      </c>
      <c r="N2031" s="55"/>
      <c r="O2031" s="148"/>
      <c r="P2031" s="148"/>
      <c r="Q2031" s="148"/>
      <c r="R2031" s="55"/>
      <c r="S2031" s="55"/>
      <c r="T2031" s="55"/>
    </row>
    <row r="2032" spans="1:20" s="1" customFormat="1" ht="11.45" customHeight="1">
      <c r="A2032" s="190"/>
      <c r="B2032" s="193" t="s">
        <v>24</v>
      </c>
      <c r="C2032" s="20">
        <v>3</v>
      </c>
      <c r="D2032" s="20">
        <v>7</v>
      </c>
      <c r="E2032" s="20">
        <v>15</v>
      </c>
      <c r="F2032" s="20">
        <v>2</v>
      </c>
      <c r="G2032" s="20">
        <v>0</v>
      </c>
      <c r="H2032" s="20">
        <v>31</v>
      </c>
      <c r="I2032" s="21">
        <f t="shared" si="1740"/>
        <v>58</v>
      </c>
      <c r="J2032" s="22">
        <f>C2032+D2032</f>
        <v>10</v>
      </c>
      <c r="K2032" s="23">
        <f>E2032</f>
        <v>15</v>
      </c>
      <c r="L2032" s="24">
        <f>SUM(F2032:G2032)</f>
        <v>2</v>
      </c>
      <c r="O2032" s="147"/>
      <c r="P2032" s="147"/>
      <c r="Q2032" s="147"/>
    </row>
    <row r="2033" spans="1:18" s="1" customFormat="1" ht="11.45" customHeight="1" thickBot="1">
      <c r="A2033" s="191"/>
      <c r="B2033" s="194"/>
      <c r="C2033" s="33">
        <f>C2032/I2032*100</f>
        <v>5.1724137931034484</v>
      </c>
      <c r="D2033" s="33">
        <f>D2032/I2032*100</f>
        <v>12.068965517241379</v>
      </c>
      <c r="E2033" s="33">
        <f>E2032/I2032*100</f>
        <v>25.862068965517242</v>
      </c>
      <c r="F2033" s="33">
        <f>F2032/I2032*100</f>
        <v>3.4482758620689653</v>
      </c>
      <c r="G2033" s="33">
        <f>G2032/I2032*100</f>
        <v>0</v>
      </c>
      <c r="H2033" s="34">
        <f>H2032/I2032*100</f>
        <v>53.448275862068961</v>
      </c>
      <c r="I2033" s="58">
        <f t="shared" si="1740"/>
        <v>100</v>
      </c>
      <c r="J2033" s="14">
        <f>J2032/I2032*100</f>
        <v>17.241379310344829</v>
      </c>
      <c r="K2033" s="15">
        <f>K2032/I2032*100</f>
        <v>25.862068965517242</v>
      </c>
      <c r="L2033" s="16">
        <f>L2032/I2032*100</f>
        <v>3.4482758620689653</v>
      </c>
      <c r="O2033" s="147"/>
      <c r="P2033" s="147"/>
      <c r="Q2033" s="147"/>
    </row>
    <row r="2034" spans="1:18" s="1" customFormat="1" ht="11.45" customHeight="1">
      <c r="A2034" s="40"/>
      <c r="B2034" s="41"/>
      <c r="C2034" s="97"/>
      <c r="D2034" s="97"/>
      <c r="E2034" s="97"/>
      <c r="F2034" s="97"/>
      <c r="G2034" s="97"/>
      <c r="H2034" s="97"/>
      <c r="I2034" s="42"/>
      <c r="J2034" s="42"/>
      <c r="K2034" s="42"/>
      <c r="L2034" s="42"/>
      <c r="O2034" s="147"/>
      <c r="P2034" s="147"/>
      <c r="Q2034" s="147"/>
    </row>
    <row r="2035" spans="1:18" ht="11.45" customHeight="1">
      <c r="A2035" s="40"/>
      <c r="B2035" s="41"/>
      <c r="C2035" s="97"/>
      <c r="D2035" s="97"/>
      <c r="E2035" s="97"/>
      <c r="F2035" s="97"/>
      <c r="G2035" s="97"/>
      <c r="H2035" s="97"/>
      <c r="I2035" s="42"/>
      <c r="J2035" s="42"/>
      <c r="K2035" s="42"/>
      <c r="L2035" s="42"/>
      <c r="O2035" s="147"/>
      <c r="P2035" s="147"/>
      <c r="Q2035" s="147"/>
    </row>
    <row r="2036" spans="1:18" ht="15" customHeight="1">
      <c r="A2036" s="221" t="s">
        <v>237</v>
      </c>
      <c r="B2036" s="221"/>
      <c r="C2036" s="221"/>
      <c r="D2036" s="221"/>
      <c r="E2036" s="221"/>
      <c r="F2036" s="221"/>
      <c r="G2036" s="221"/>
      <c r="H2036" s="221"/>
      <c r="I2036" s="221"/>
      <c r="J2036" s="221"/>
      <c r="K2036" s="221"/>
      <c r="L2036" s="221"/>
      <c r="O2036" s="147"/>
      <c r="P2036" s="147"/>
      <c r="Q2036" s="147"/>
    </row>
    <row r="2037" spans="1:18" s="3" customFormat="1" ht="30" customHeight="1" thickBot="1">
      <c r="A2037" s="177" t="s">
        <v>238</v>
      </c>
      <c r="B2037" s="177"/>
      <c r="C2037" s="177"/>
      <c r="D2037" s="177"/>
      <c r="E2037" s="177"/>
      <c r="F2037" s="177"/>
      <c r="G2037" s="177"/>
      <c r="H2037" s="177"/>
      <c r="I2037" s="177"/>
      <c r="J2037" s="177"/>
      <c r="K2037" s="177"/>
      <c r="L2037" s="177"/>
      <c r="M2037" s="1"/>
      <c r="N2037" s="1"/>
      <c r="O2037" s="147"/>
      <c r="P2037" s="147"/>
      <c r="Q2037" s="147"/>
      <c r="R2037" s="1"/>
    </row>
    <row r="2038" spans="1:18" s="1" customFormat="1" ht="10.15" customHeight="1">
      <c r="A2038" s="203"/>
      <c r="B2038" s="204"/>
      <c r="C2038" s="99">
        <v>1</v>
      </c>
      <c r="D2038" s="99">
        <v>2</v>
      </c>
      <c r="E2038" s="99">
        <v>3</v>
      </c>
      <c r="F2038" s="99">
        <v>4</v>
      </c>
      <c r="G2038" s="99">
        <v>5</v>
      </c>
      <c r="H2038" s="205" t="s">
        <v>45</v>
      </c>
      <c r="I2038" s="207" t="s">
        <v>4</v>
      </c>
      <c r="J2038" s="100" t="s">
        <v>46</v>
      </c>
      <c r="K2038" s="99">
        <v>3</v>
      </c>
      <c r="L2038" s="101" t="s">
        <v>47</v>
      </c>
      <c r="O2038" s="147"/>
      <c r="P2038" s="147"/>
      <c r="Q2038" s="147"/>
    </row>
    <row r="2039" spans="1:18" s="6" customFormat="1" ht="60" customHeight="1" thickBot="1">
      <c r="A2039" s="209" t="s">
        <v>33</v>
      </c>
      <c r="B2039" s="210"/>
      <c r="C2039" s="139" t="s">
        <v>67</v>
      </c>
      <c r="D2039" s="139" t="s">
        <v>68</v>
      </c>
      <c r="E2039" s="139" t="s">
        <v>43</v>
      </c>
      <c r="F2039" s="139" t="s">
        <v>69</v>
      </c>
      <c r="G2039" s="139" t="s">
        <v>70</v>
      </c>
      <c r="H2039" s="206"/>
      <c r="I2039" s="208"/>
      <c r="J2039" s="115" t="s">
        <v>67</v>
      </c>
      <c r="K2039" s="139" t="s">
        <v>43</v>
      </c>
      <c r="L2039" s="116" t="s">
        <v>70</v>
      </c>
      <c r="O2039" s="147"/>
      <c r="P2039" s="147"/>
      <c r="Q2039" s="147"/>
    </row>
    <row r="2040" spans="1:18" s="55" customFormat="1" ht="11.25" customHeight="1">
      <c r="A2040" s="219" t="s">
        <v>22</v>
      </c>
      <c r="B2040" s="220"/>
      <c r="C2040" s="111">
        <v>98</v>
      </c>
      <c r="D2040" s="111">
        <v>468</v>
      </c>
      <c r="E2040" s="111">
        <v>515</v>
      </c>
      <c r="F2040" s="111">
        <v>646</v>
      </c>
      <c r="G2040" s="111">
        <v>380</v>
      </c>
      <c r="H2040" s="111">
        <v>76</v>
      </c>
      <c r="I2040" s="110">
        <f t="shared" ref="I2040:I2099" si="1831">SUM(C2040:H2040)</f>
        <v>2183</v>
      </c>
      <c r="J2040" s="112">
        <f>C2040+D2040</f>
        <v>566</v>
      </c>
      <c r="K2040" s="111">
        <f>E2040</f>
        <v>515</v>
      </c>
      <c r="L2040" s="113">
        <f>SUM(F2040:G2040)</f>
        <v>1026</v>
      </c>
      <c r="O2040" s="147"/>
      <c r="P2040" s="147"/>
      <c r="Q2040" s="147"/>
    </row>
    <row r="2041" spans="1:18" s="55" customFormat="1" ht="11.25" customHeight="1" thickBot="1">
      <c r="A2041" s="201"/>
      <c r="B2041" s="202"/>
      <c r="C2041" s="56">
        <f>C2040/I2040*100</f>
        <v>4.4892349977095742</v>
      </c>
      <c r="D2041" s="56">
        <f>D2040/I2040*100</f>
        <v>21.438387540082456</v>
      </c>
      <c r="E2041" s="56">
        <f>E2040/I2040*100</f>
        <v>23.591387998167658</v>
      </c>
      <c r="F2041" s="56">
        <f>F2040/I2040*100</f>
        <v>29.592304168575357</v>
      </c>
      <c r="G2041" s="56">
        <f>G2040/I2040*100</f>
        <v>17.407237746220797</v>
      </c>
      <c r="H2041" s="59">
        <f>H2040/I2040*100</f>
        <v>3.4814475492441592</v>
      </c>
      <c r="I2041" s="58">
        <f t="shared" si="1831"/>
        <v>100.00000000000001</v>
      </c>
      <c r="J2041" s="57">
        <f>J2040/I2040*100</f>
        <v>25.927622537792029</v>
      </c>
      <c r="K2041" s="35">
        <f>K2040/I2040*100</f>
        <v>23.591387998167658</v>
      </c>
      <c r="L2041" s="31">
        <f>L2040/I2040*100</f>
        <v>46.999541914796147</v>
      </c>
      <c r="O2041" s="147"/>
      <c r="P2041" s="147"/>
      <c r="Q2041" s="147"/>
    </row>
    <row r="2042" spans="1:18" s="55" customFormat="1" ht="11.45" customHeight="1">
      <c r="A2042" s="189" t="s">
        <v>48</v>
      </c>
      <c r="B2042" s="192" t="s">
        <v>19</v>
      </c>
      <c r="C2042" s="20">
        <v>53</v>
      </c>
      <c r="D2042" s="20">
        <v>272</v>
      </c>
      <c r="E2042" s="20">
        <v>329</v>
      </c>
      <c r="F2042" s="20">
        <v>475</v>
      </c>
      <c r="G2042" s="20">
        <v>290</v>
      </c>
      <c r="H2042" s="20">
        <v>40</v>
      </c>
      <c r="I2042" s="8">
        <f t="shared" si="1831"/>
        <v>1459</v>
      </c>
      <c r="J2042" s="9">
        <f>C2042+D2042</f>
        <v>325</v>
      </c>
      <c r="K2042" s="7">
        <f>E2042</f>
        <v>329</v>
      </c>
      <c r="L2042" s="10">
        <f>SUM(F2042:G2042)</f>
        <v>765</v>
      </c>
      <c r="O2042" s="147"/>
      <c r="P2042" s="147"/>
      <c r="Q2042" s="147"/>
    </row>
    <row r="2043" spans="1:18" s="55" customFormat="1" ht="11.45" customHeight="1">
      <c r="A2043" s="190"/>
      <c r="B2043" s="185"/>
      <c r="C2043" s="46">
        <f>C2042/I2042*100</f>
        <v>3.6326250856751203</v>
      </c>
      <c r="D2043" s="25">
        <f>D2042/I2042*100</f>
        <v>18.64290610006854</v>
      </c>
      <c r="E2043" s="25">
        <f>E2042/I2042*100</f>
        <v>22.549691569568196</v>
      </c>
      <c r="F2043" s="25">
        <f>F2042/I2042*100</f>
        <v>32.55654557916381</v>
      </c>
      <c r="G2043" s="25">
        <f>G2042/I2042*100</f>
        <v>19.876627827278959</v>
      </c>
      <c r="H2043" s="26">
        <f>H2042/I2042*100</f>
        <v>2.7416038382453736</v>
      </c>
      <c r="I2043" s="27">
        <f t="shared" si="1831"/>
        <v>100</v>
      </c>
      <c r="J2043" s="38">
        <f>J2042/I2042*100</f>
        <v>22.27553118574366</v>
      </c>
      <c r="K2043" s="18">
        <f>K2042/I2042*100</f>
        <v>22.549691569568196</v>
      </c>
      <c r="L2043" s="19">
        <f>L2042/I2042*100</f>
        <v>52.433173406442769</v>
      </c>
      <c r="O2043" s="147"/>
      <c r="P2043" s="147"/>
      <c r="Q2043" s="147"/>
    </row>
    <row r="2044" spans="1:18" s="55" customFormat="1" ht="11.45" customHeight="1">
      <c r="A2044" s="190"/>
      <c r="B2044" s="193" t="s">
        <v>20</v>
      </c>
      <c r="C2044" s="20">
        <v>27</v>
      </c>
      <c r="D2044" s="20">
        <v>110</v>
      </c>
      <c r="E2044" s="20">
        <v>135</v>
      </c>
      <c r="F2044" s="20">
        <v>120</v>
      </c>
      <c r="G2044" s="20">
        <v>62</v>
      </c>
      <c r="H2044" s="20">
        <v>30</v>
      </c>
      <c r="I2044" s="21">
        <f t="shared" si="1831"/>
        <v>484</v>
      </c>
      <c r="J2044" s="28">
        <f>C2044+D2044</f>
        <v>137</v>
      </c>
      <c r="K2044" s="23">
        <f>E2044</f>
        <v>135</v>
      </c>
      <c r="L2044" s="24">
        <f>SUM(F2044:G2044)</f>
        <v>182</v>
      </c>
      <c r="O2044" s="147"/>
      <c r="P2044" s="147"/>
      <c r="Q2044" s="147"/>
    </row>
    <row r="2045" spans="1:18" s="55" customFormat="1" ht="11.45" customHeight="1">
      <c r="A2045" s="190"/>
      <c r="B2045" s="193"/>
      <c r="C2045" s="29">
        <f>C2044/I2044*100</f>
        <v>5.5785123966942152</v>
      </c>
      <c r="D2045" s="29">
        <f>D2044/I2044*100</f>
        <v>22.727272727272727</v>
      </c>
      <c r="E2045" s="29">
        <f>E2044/I2044*100</f>
        <v>27.892561983471076</v>
      </c>
      <c r="F2045" s="29">
        <f>F2044/I2044*100</f>
        <v>24.793388429752067</v>
      </c>
      <c r="G2045" s="29">
        <f>G2044/I2044*100</f>
        <v>12.809917355371899</v>
      </c>
      <c r="H2045" s="30">
        <f>H2044/I2044*100</f>
        <v>6.1983471074380168</v>
      </c>
      <c r="I2045" s="27">
        <f t="shared" si="1831"/>
        <v>99.999999999999986</v>
      </c>
      <c r="J2045" s="38">
        <f>J2044/I2044*100</f>
        <v>28.305785123966942</v>
      </c>
      <c r="K2045" s="18">
        <f>K2044/I2044*100</f>
        <v>27.892561983471076</v>
      </c>
      <c r="L2045" s="19">
        <f>L2044/I2044*100</f>
        <v>37.603305785123972</v>
      </c>
      <c r="O2045" s="147"/>
      <c r="P2045" s="147"/>
      <c r="Q2045" s="147"/>
    </row>
    <row r="2046" spans="1:18" s="55" customFormat="1" ht="11.45" customHeight="1">
      <c r="A2046" s="190"/>
      <c r="B2046" s="184" t="s">
        <v>49</v>
      </c>
      <c r="C2046" s="20">
        <v>15</v>
      </c>
      <c r="D2046" s="20">
        <v>62</v>
      </c>
      <c r="E2046" s="20">
        <v>35</v>
      </c>
      <c r="F2046" s="20">
        <v>32</v>
      </c>
      <c r="G2046" s="20">
        <v>19</v>
      </c>
      <c r="H2046" s="20">
        <v>4</v>
      </c>
      <c r="I2046" s="21">
        <f t="shared" si="1831"/>
        <v>167</v>
      </c>
      <c r="J2046" s="28">
        <f>C2046+D2046</f>
        <v>77</v>
      </c>
      <c r="K2046" s="23">
        <f>E2046</f>
        <v>35</v>
      </c>
      <c r="L2046" s="24">
        <f>SUM(F2046:G2046)</f>
        <v>51</v>
      </c>
      <c r="O2046" s="147"/>
      <c r="P2046" s="147"/>
      <c r="Q2046" s="147"/>
    </row>
    <row r="2047" spans="1:18" s="55" customFormat="1" ht="11.45" customHeight="1">
      <c r="A2047" s="190"/>
      <c r="B2047" s="185"/>
      <c r="C2047" s="25">
        <f>C2046/I2046*100</f>
        <v>8.9820359281437128</v>
      </c>
      <c r="D2047" s="25">
        <f>D2046/I2046*100</f>
        <v>37.125748502994007</v>
      </c>
      <c r="E2047" s="25">
        <f>E2046/I2046*100</f>
        <v>20.958083832335326</v>
      </c>
      <c r="F2047" s="25">
        <f>F2046/I2046*100</f>
        <v>19.161676646706589</v>
      </c>
      <c r="G2047" s="25">
        <f>G2046/I2046*100</f>
        <v>11.377245508982035</v>
      </c>
      <c r="H2047" s="26">
        <f>H2046/I2046*100</f>
        <v>2.3952095808383236</v>
      </c>
      <c r="I2047" s="27">
        <f t="shared" si="1831"/>
        <v>100</v>
      </c>
      <c r="J2047" s="38">
        <f>J2046/I2046*100</f>
        <v>46.107784431137731</v>
      </c>
      <c r="K2047" s="18">
        <f>K2046/I2046*100</f>
        <v>20.958083832335326</v>
      </c>
      <c r="L2047" s="19">
        <f>L2046/I2046*100</f>
        <v>30.538922155688624</v>
      </c>
      <c r="O2047" s="147"/>
      <c r="P2047" s="147"/>
      <c r="Q2047" s="147"/>
    </row>
    <row r="2048" spans="1:18" s="55" customFormat="1" ht="11.45" customHeight="1">
      <c r="A2048" s="190"/>
      <c r="B2048" s="193" t="s">
        <v>50</v>
      </c>
      <c r="C2048" s="20">
        <v>3</v>
      </c>
      <c r="D2048" s="20">
        <v>24</v>
      </c>
      <c r="E2048" s="20">
        <v>16</v>
      </c>
      <c r="F2048" s="20">
        <v>19</v>
      </c>
      <c r="G2048" s="20">
        <v>9</v>
      </c>
      <c r="H2048" s="20">
        <v>2</v>
      </c>
      <c r="I2048" s="21">
        <f t="shared" si="1831"/>
        <v>73</v>
      </c>
      <c r="J2048" s="28">
        <f>C2048+D2048</f>
        <v>27</v>
      </c>
      <c r="K2048" s="23">
        <f>E2048</f>
        <v>16</v>
      </c>
      <c r="L2048" s="24">
        <f>SUM(F2048:G2048)</f>
        <v>28</v>
      </c>
      <c r="O2048" s="147"/>
      <c r="P2048" s="147"/>
      <c r="Q2048" s="147"/>
    </row>
    <row r="2049" spans="1:17" s="55" customFormat="1" ht="11.45" customHeight="1" thickBot="1">
      <c r="A2049" s="190"/>
      <c r="B2049" s="193"/>
      <c r="C2049" s="33">
        <f>C2048/I2048*100</f>
        <v>4.10958904109589</v>
      </c>
      <c r="D2049" s="33">
        <f>D2048/I2048*100</f>
        <v>32.87671232876712</v>
      </c>
      <c r="E2049" s="33">
        <f>E2048/I2048*100</f>
        <v>21.917808219178081</v>
      </c>
      <c r="F2049" s="33">
        <f>F2048/I2048*100</f>
        <v>26.027397260273972</v>
      </c>
      <c r="G2049" s="33">
        <f>G2048/I2048*100</f>
        <v>12.328767123287671</v>
      </c>
      <c r="H2049" s="34">
        <f>H2048/I2048*100</f>
        <v>2.7397260273972601</v>
      </c>
      <c r="I2049" s="58">
        <f t="shared" si="1831"/>
        <v>99.999999999999986</v>
      </c>
      <c r="J2049" s="38">
        <f>J2048/I2048*100</f>
        <v>36.986301369863014</v>
      </c>
      <c r="K2049" s="18">
        <f>K2048/I2048*100</f>
        <v>21.917808219178081</v>
      </c>
      <c r="L2049" s="19">
        <f>L2048/I2048*100</f>
        <v>38.356164383561641</v>
      </c>
      <c r="O2049" s="147"/>
      <c r="P2049" s="147"/>
      <c r="Q2049" s="147"/>
    </row>
    <row r="2050" spans="1:17" s="55" customFormat="1" ht="11.45" customHeight="1">
      <c r="A2050" s="189" t="s">
        <v>51</v>
      </c>
      <c r="B2050" s="192" t="s">
        <v>1</v>
      </c>
      <c r="C2050" s="20">
        <v>49</v>
      </c>
      <c r="D2050" s="20">
        <v>221</v>
      </c>
      <c r="E2050" s="20">
        <v>226</v>
      </c>
      <c r="F2050" s="20">
        <v>274</v>
      </c>
      <c r="G2050" s="20">
        <v>177</v>
      </c>
      <c r="H2050" s="20">
        <v>21</v>
      </c>
      <c r="I2050" s="8">
        <f t="shared" si="1831"/>
        <v>968</v>
      </c>
      <c r="J2050" s="9">
        <f>C2050+D2050</f>
        <v>270</v>
      </c>
      <c r="K2050" s="7">
        <f>E2050</f>
        <v>226</v>
      </c>
      <c r="L2050" s="10">
        <f>SUM(F2050:G2050)</f>
        <v>451</v>
      </c>
      <c r="O2050" s="147"/>
      <c r="P2050" s="147"/>
      <c r="Q2050" s="147"/>
    </row>
    <row r="2051" spans="1:17" s="55" customFormat="1" ht="11.45" customHeight="1">
      <c r="A2051" s="190"/>
      <c r="B2051" s="193"/>
      <c r="C2051" s="46">
        <f>C2050/I2050*100</f>
        <v>5.0619834710743801</v>
      </c>
      <c r="D2051" s="25">
        <f>D2050/I2050*100</f>
        <v>22.830578512396691</v>
      </c>
      <c r="E2051" s="25">
        <f>E2050/I2050*100</f>
        <v>23.347107438016529</v>
      </c>
      <c r="F2051" s="25">
        <f>F2050/I2050*100</f>
        <v>28.305785123966942</v>
      </c>
      <c r="G2051" s="25">
        <f>G2050/I2050*100</f>
        <v>18.285123966942148</v>
      </c>
      <c r="H2051" s="26">
        <f>H2050/I2050*100</f>
        <v>2.169421487603306</v>
      </c>
      <c r="I2051" s="27">
        <f t="shared" si="1831"/>
        <v>100</v>
      </c>
      <c r="J2051" s="38">
        <f>J2050/I2050*100</f>
        <v>27.892561983471076</v>
      </c>
      <c r="K2051" s="18">
        <f>K2050/I2050*100</f>
        <v>23.347107438016529</v>
      </c>
      <c r="L2051" s="19">
        <f>L2050/I2050*100</f>
        <v>46.590909090909086</v>
      </c>
    </row>
    <row r="2052" spans="1:17" s="55" customFormat="1" ht="11.45" customHeight="1">
      <c r="A2052" s="190"/>
      <c r="B2052" s="184" t="s">
        <v>2</v>
      </c>
      <c r="C2052" s="20">
        <v>47</v>
      </c>
      <c r="D2052" s="20">
        <v>244</v>
      </c>
      <c r="E2052" s="20">
        <v>284</v>
      </c>
      <c r="F2052" s="20">
        <v>371</v>
      </c>
      <c r="G2052" s="20">
        <v>201</v>
      </c>
      <c r="H2052" s="20">
        <v>30</v>
      </c>
      <c r="I2052" s="21">
        <f t="shared" si="1831"/>
        <v>1177</v>
      </c>
      <c r="J2052" s="28">
        <f>C2052+D2052</f>
        <v>291</v>
      </c>
      <c r="K2052" s="23">
        <f>E2052</f>
        <v>284</v>
      </c>
      <c r="L2052" s="24">
        <f>SUM(F2052:G2052)</f>
        <v>572</v>
      </c>
    </row>
    <row r="2053" spans="1:17" s="55" customFormat="1" ht="11.45" customHeight="1">
      <c r="A2053" s="190"/>
      <c r="B2053" s="185"/>
      <c r="C2053" s="29">
        <f>C2052/I2052*100</f>
        <v>3.9932030586236191</v>
      </c>
      <c r="D2053" s="29">
        <f>D2052/I2052*100</f>
        <v>20.730671197960916</v>
      </c>
      <c r="E2053" s="29">
        <f>E2052/I2052*100</f>
        <v>24.129141886151231</v>
      </c>
      <c r="F2053" s="29">
        <f>F2052/I2052*100</f>
        <v>31.520815632965167</v>
      </c>
      <c r="G2053" s="29">
        <f>G2052/I2052*100</f>
        <v>17.077315208156328</v>
      </c>
      <c r="H2053" s="30">
        <f>H2052/I2052*100</f>
        <v>2.5488530161427359</v>
      </c>
      <c r="I2053" s="27">
        <f t="shared" si="1831"/>
        <v>99.999999999999986</v>
      </c>
      <c r="J2053" s="38">
        <f>J2052/I2052*100</f>
        <v>24.723874256584537</v>
      </c>
      <c r="K2053" s="18">
        <f>K2052/I2052*100</f>
        <v>24.129141886151231</v>
      </c>
      <c r="L2053" s="19">
        <f>L2052/I2052*100</f>
        <v>48.598130841121495</v>
      </c>
      <c r="O2053" s="147"/>
      <c r="P2053" s="147"/>
      <c r="Q2053" s="147"/>
    </row>
    <row r="2054" spans="1:17" s="55" customFormat="1" ht="11.45" customHeight="1">
      <c r="A2054" s="190"/>
      <c r="B2054" s="193" t="s">
        <v>5</v>
      </c>
      <c r="C2054" s="20">
        <v>2</v>
      </c>
      <c r="D2054" s="20">
        <v>3</v>
      </c>
      <c r="E2054" s="20">
        <v>5</v>
      </c>
      <c r="F2054" s="20">
        <v>1</v>
      </c>
      <c r="G2054" s="20">
        <v>2</v>
      </c>
      <c r="H2054" s="20">
        <v>25</v>
      </c>
      <c r="I2054" s="21">
        <f t="shared" si="1831"/>
        <v>38</v>
      </c>
      <c r="J2054" s="28">
        <f>C2054+D2054</f>
        <v>5</v>
      </c>
      <c r="K2054" s="23">
        <f>E2054</f>
        <v>5</v>
      </c>
      <c r="L2054" s="24">
        <f>SUM(F2054:G2054)</f>
        <v>3</v>
      </c>
      <c r="O2054" s="147"/>
      <c r="P2054" s="147"/>
      <c r="Q2054" s="147"/>
    </row>
    <row r="2055" spans="1:17" s="55" customFormat="1" ht="11.45" customHeight="1" thickBot="1">
      <c r="A2055" s="191"/>
      <c r="B2055" s="194"/>
      <c r="C2055" s="50">
        <f>C2054/I2054*100</f>
        <v>5.2631578947368416</v>
      </c>
      <c r="D2055" s="50">
        <f>D2054/I2054*100</f>
        <v>7.8947368421052628</v>
      </c>
      <c r="E2055" s="50">
        <f>E2054/I2054*100</f>
        <v>13.157894736842104</v>
      </c>
      <c r="F2055" s="50">
        <f>F2054/I2054*100</f>
        <v>2.6315789473684208</v>
      </c>
      <c r="G2055" s="50">
        <f>G2054/I2054*100</f>
        <v>5.2631578947368416</v>
      </c>
      <c r="H2055" s="64">
        <f>H2054/I2054*100</f>
        <v>65.789473684210535</v>
      </c>
      <c r="I2055" s="58">
        <f t="shared" si="1831"/>
        <v>100</v>
      </c>
      <c r="J2055" s="57">
        <f>J2054/I2054*100</f>
        <v>13.157894736842104</v>
      </c>
      <c r="K2055" s="35">
        <f>K2054/I2054*100</f>
        <v>13.157894736842104</v>
      </c>
      <c r="L2055" s="31">
        <f>L2054/I2054*100</f>
        <v>7.8947368421052628</v>
      </c>
      <c r="O2055" s="147"/>
      <c r="P2055" s="147"/>
      <c r="Q2055" s="147"/>
    </row>
    <row r="2056" spans="1:17" s="55" customFormat="1" ht="11.45" customHeight="1">
      <c r="A2056" s="189" t="s">
        <v>52</v>
      </c>
      <c r="B2056" s="192" t="s">
        <v>6</v>
      </c>
      <c r="C2056" s="20">
        <v>9</v>
      </c>
      <c r="D2056" s="20">
        <v>14</v>
      </c>
      <c r="E2056" s="20">
        <v>18</v>
      </c>
      <c r="F2056" s="20">
        <v>13</v>
      </c>
      <c r="G2056" s="20">
        <v>8</v>
      </c>
      <c r="H2056" s="20">
        <v>2</v>
      </c>
      <c r="I2056" s="8">
        <f t="shared" si="1831"/>
        <v>64</v>
      </c>
      <c r="J2056" s="9">
        <f>C2056+D2056</f>
        <v>23</v>
      </c>
      <c r="K2056" s="7">
        <f>E2056</f>
        <v>18</v>
      </c>
      <c r="L2056" s="10">
        <f>SUM(F2056:G2056)</f>
        <v>21</v>
      </c>
    </row>
    <row r="2057" spans="1:17" s="55" customFormat="1" ht="11.45" customHeight="1">
      <c r="A2057" s="190"/>
      <c r="B2057" s="185"/>
      <c r="C2057" s="46">
        <f>C2056/I2056*100</f>
        <v>14.0625</v>
      </c>
      <c r="D2057" s="25">
        <f>D2056/I2056*100</f>
        <v>21.875</v>
      </c>
      <c r="E2057" s="25">
        <f>E2056/I2056*100</f>
        <v>28.125</v>
      </c>
      <c r="F2057" s="25">
        <f>F2056/I2056*100</f>
        <v>20.3125</v>
      </c>
      <c r="G2057" s="25">
        <f>G2056/I2056*100</f>
        <v>12.5</v>
      </c>
      <c r="H2057" s="26">
        <f>H2056/I2056*100</f>
        <v>3.125</v>
      </c>
      <c r="I2057" s="27">
        <f t="shared" si="1831"/>
        <v>100</v>
      </c>
      <c r="J2057" s="38">
        <f>J2056/I2056*100</f>
        <v>35.9375</v>
      </c>
      <c r="K2057" s="18">
        <f>K2056/I2056*100</f>
        <v>28.125</v>
      </c>
      <c r="L2057" s="19">
        <f>L2056/I2056*100</f>
        <v>32.8125</v>
      </c>
    </row>
    <row r="2058" spans="1:17" s="55" customFormat="1" ht="11.45" customHeight="1">
      <c r="A2058" s="190"/>
      <c r="B2058" s="193" t="s">
        <v>7</v>
      </c>
      <c r="C2058" s="20">
        <v>5</v>
      </c>
      <c r="D2058" s="20">
        <v>34</v>
      </c>
      <c r="E2058" s="20">
        <v>41</v>
      </c>
      <c r="F2058" s="20">
        <v>59</v>
      </c>
      <c r="G2058" s="20">
        <v>43</v>
      </c>
      <c r="H2058" s="20">
        <v>3</v>
      </c>
      <c r="I2058" s="21">
        <f t="shared" si="1831"/>
        <v>185</v>
      </c>
      <c r="J2058" s="28">
        <f>C2058+D2058</f>
        <v>39</v>
      </c>
      <c r="K2058" s="23">
        <f>E2058</f>
        <v>41</v>
      </c>
      <c r="L2058" s="24">
        <f>SUM(F2058:G2058)</f>
        <v>102</v>
      </c>
    </row>
    <row r="2059" spans="1:17" s="55" customFormat="1" ht="11.45" customHeight="1">
      <c r="A2059" s="190"/>
      <c r="B2059" s="193"/>
      <c r="C2059" s="29">
        <f>C2058/I2058*100</f>
        <v>2.7027027027027026</v>
      </c>
      <c r="D2059" s="29">
        <f>D2058/I2058*100</f>
        <v>18.378378378378379</v>
      </c>
      <c r="E2059" s="29">
        <f>E2058/I2058*100</f>
        <v>22.162162162162165</v>
      </c>
      <c r="F2059" s="29">
        <f>F2058/I2058*100</f>
        <v>31.891891891891895</v>
      </c>
      <c r="G2059" s="29">
        <f>G2058/I2058*100</f>
        <v>23.243243243243246</v>
      </c>
      <c r="H2059" s="30">
        <f>H2058/I2058*100</f>
        <v>1.6216216216216217</v>
      </c>
      <c r="I2059" s="27">
        <f t="shared" si="1831"/>
        <v>100</v>
      </c>
      <c r="J2059" s="38">
        <f>J2058/I2058*100</f>
        <v>21.081081081081081</v>
      </c>
      <c r="K2059" s="18">
        <f>K2058/I2058*100</f>
        <v>22.162162162162165</v>
      </c>
      <c r="L2059" s="19">
        <f>L2058/I2058*100</f>
        <v>55.135135135135137</v>
      </c>
    </row>
    <row r="2060" spans="1:17" s="55" customFormat="1" ht="11.45" customHeight="1">
      <c r="A2060" s="190"/>
      <c r="B2060" s="184" t="s">
        <v>8</v>
      </c>
      <c r="C2060" s="20">
        <v>9</v>
      </c>
      <c r="D2060" s="20">
        <v>37</v>
      </c>
      <c r="E2060" s="20">
        <v>55</v>
      </c>
      <c r="F2060" s="20">
        <v>73</v>
      </c>
      <c r="G2060" s="20">
        <v>68</v>
      </c>
      <c r="H2060" s="20">
        <v>5</v>
      </c>
      <c r="I2060" s="21">
        <f t="shared" si="1831"/>
        <v>247</v>
      </c>
      <c r="J2060" s="28">
        <f>C2060+D2060</f>
        <v>46</v>
      </c>
      <c r="K2060" s="23">
        <f>E2060</f>
        <v>55</v>
      </c>
      <c r="L2060" s="24">
        <f>SUM(F2060:G2060)</f>
        <v>141</v>
      </c>
    </row>
    <row r="2061" spans="1:17" s="55" customFormat="1" ht="11.45" customHeight="1">
      <c r="A2061" s="190"/>
      <c r="B2061" s="185"/>
      <c r="C2061" s="29">
        <f t="shared" ref="C2061" si="1832">C2060/I2060*100</f>
        <v>3.6437246963562751</v>
      </c>
      <c r="D2061" s="29">
        <f t="shared" ref="D2061" si="1833">D2060/I2060*100</f>
        <v>14.979757085020243</v>
      </c>
      <c r="E2061" s="29">
        <f t="shared" ref="E2061" si="1834">E2060/I2060*100</f>
        <v>22.267206477732792</v>
      </c>
      <c r="F2061" s="29">
        <f t="shared" ref="F2061" si="1835">F2060/I2060*100</f>
        <v>29.554655870445345</v>
      </c>
      <c r="G2061" s="29">
        <f t="shared" ref="G2061" si="1836">G2060/I2060*100</f>
        <v>27.530364372469634</v>
      </c>
      <c r="H2061" s="30">
        <f t="shared" ref="H2061" si="1837">H2060/I2060*100</f>
        <v>2.0242914979757085</v>
      </c>
      <c r="I2061" s="27">
        <f t="shared" si="1831"/>
        <v>100</v>
      </c>
      <c r="J2061" s="38">
        <f>J2060/I2060*100</f>
        <v>18.623481781376519</v>
      </c>
      <c r="K2061" s="18">
        <f>K2060/I2060*100</f>
        <v>22.267206477732792</v>
      </c>
      <c r="L2061" s="19">
        <f>L2060/I2060*100</f>
        <v>57.085020242914972</v>
      </c>
    </row>
    <row r="2062" spans="1:17" s="55" customFormat="1" ht="11.45" customHeight="1">
      <c r="A2062" s="190"/>
      <c r="B2062" s="193" t="s">
        <v>9</v>
      </c>
      <c r="C2062" s="20">
        <v>15</v>
      </c>
      <c r="D2062" s="20">
        <v>46</v>
      </c>
      <c r="E2062" s="20">
        <v>77</v>
      </c>
      <c r="F2062" s="20">
        <v>99</v>
      </c>
      <c r="G2062" s="20">
        <v>75</v>
      </c>
      <c r="H2062" s="20">
        <v>3</v>
      </c>
      <c r="I2062" s="21">
        <f t="shared" si="1831"/>
        <v>315</v>
      </c>
      <c r="J2062" s="28">
        <f>C2062+D2062</f>
        <v>61</v>
      </c>
      <c r="K2062" s="23">
        <f>E2062</f>
        <v>77</v>
      </c>
      <c r="L2062" s="24">
        <f>SUM(F2062:G2062)</f>
        <v>174</v>
      </c>
    </row>
    <row r="2063" spans="1:17" s="55" customFormat="1" ht="11.45" customHeight="1">
      <c r="A2063" s="190"/>
      <c r="B2063" s="193"/>
      <c r="C2063" s="29">
        <f t="shared" ref="C2063" si="1838">C2062/I2062*100</f>
        <v>4.7619047619047619</v>
      </c>
      <c r="D2063" s="29">
        <f t="shared" ref="D2063" si="1839">D2062/I2062*100</f>
        <v>14.603174603174605</v>
      </c>
      <c r="E2063" s="29">
        <f t="shared" ref="E2063" si="1840">E2062/I2062*100</f>
        <v>24.444444444444443</v>
      </c>
      <c r="F2063" s="29">
        <f t="shared" ref="F2063" si="1841">F2062/I2062*100</f>
        <v>31.428571428571427</v>
      </c>
      <c r="G2063" s="29">
        <f t="shared" ref="G2063" si="1842">G2062/I2062*100</f>
        <v>23.809523809523807</v>
      </c>
      <c r="H2063" s="30">
        <f t="shared" ref="H2063" si="1843">H2062/I2062*100</f>
        <v>0.95238095238095244</v>
      </c>
      <c r="I2063" s="27">
        <f t="shared" si="1831"/>
        <v>100</v>
      </c>
      <c r="J2063" s="38">
        <f>J2062/I2062*100</f>
        <v>19.365079365079367</v>
      </c>
      <c r="K2063" s="18">
        <f>K2062/I2062*100</f>
        <v>24.444444444444443</v>
      </c>
      <c r="L2063" s="19">
        <f>L2062/I2062*100</f>
        <v>55.238095238095241</v>
      </c>
    </row>
    <row r="2064" spans="1:17" s="55" customFormat="1" ht="11.45" customHeight="1">
      <c r="A2064" s="190"/>
      <c r="B2064" s="184" t="s">
        <v>10</v>
      </c>
      <c r="C2064" s="20">
        <v>8</v>
      </c>
      <c r="D2064" s="20">
        <v>70</v>
      </c>
      <c r="E2064" s="20">
        <v>89</v>
      </c>
      <c r="F2064" s="20">
        <v>113</v>
      </c>
      <c r="G2064" s="20">
        <v>85</v>
      </c>
      <c r="H2064" s="20">
        <v>2</v>
      </c>
      <c r="I2064" s="21">
        <f t="shared" si="1831"/>
        <v>367</v>
      </c>
      <c r="J2064" s="28">
        <f>C2064+D2064</f>
        <v>78</v>
      </c>
      <c r="K2064" s="23">
        <f>E2064</f>
        <v>89</v>
      </c>
      <c r="L2064" s="24">
        <f>SUM(F2064:G2064)</f>
        <v>198</v>
      </c>
      <c r="O2064" s="147"/>
      <c r="P2064" s="147"/>
      <c r="Q2064" s="147"/>
    </row>
    <row r="2065" spans="1:17" s="55" customFormat="1" ht="11.45" customHeight="1">
      <c r="A2065" s="190"/>
      <c r="B2065" s="185"/>
      <c r="C2065" s="29">
        <f t="shared" ref="C2065" si="1844">C2064/I2064*100</f>
        <v>2.1798365122615802</v>
      </c>
      <c r="D2065" s="29">
        <f t="shared" ref="D2065" si="1845">D2064/I2064*100</f>
        <v>19.073569482288828</v>
      </c>
      <c r="E2065" s="29">
        <f t="shared" ref="E2065" si="1846">E2064/I2064*100</f>
        <v>24.250681198910083</v>
      </c>
      <c r="F2065" s="29">
        <f t="shared" ref="F2065" si="1847">F2064/I2064*100</f>
        <v>30.790190735694821</v>
      </c>
      <c r="G2065" s="29">
        <f t="shared" ref="G2065" si="1848">G2064/I2064*100</f>
        <v>23.160762942779293</v>
      </c>
      <c r="H2065" s="30">
        <f t="shared" ref="H2065" si="1849">H2064/I2064*100</f>
        <v>0.54495912806539504</v>
      </c>
      <c r="I2065" s="27">
        <f t="shared" si="1831"/>
        <v>100.00000000000001</v>
      </c>
      <c r="J2065" s="38">
        <f>J2064/I2064*100</f>
        <v>21.253405994550409</v>
      </c>
      <c r="K2065" s="18">
        <f>K2064/I2064*100</f>
        <v>24.250681198910083</v>
      </c>
      <c r="L2065" s="19">
        <f>L2064/I2064*100</f>
        <v>53.950953678474114</v>
      </c>
      <c r="O2065" s="147"/>
      <c r="P2065" s="147"/>
      <c r="Q2065" s="147"/>
    </row>
    <row r="2066" spans="1:17" s="55" customFormat="1" ht="11.45" customHeight="1">
      <c r="A2066" s="190"/>
      <c r="B2066" s="193" t="s">
        <v>11</v>
      </c>
      <c r="C2066" s="20">
        <v>13</v>
      </c>
      <c r="D2066" s="20">
        <v>103</v>
      </c>
      <c r="E2066" s="20">
        <v>76</v>
      </c>
      <c r="F2066" s="20">
        <v>133</v>
      </c>
      <c r="G2066" s="20">
        <v>56</v>
      </c>
      <c r="H2066" s="20">
        <v>13</v>
      </c>
      <c r="I2066" s="21">
        <f t="shared" si="1831"/>
        <v>394</v>
      </c>
      <c r="J2066" s="28">
        <f>C2066+D2066</f>
        <v>116</v>
      </c>
      <c r="K2066" s="23">
        <f>E2066</f>
        <v>76</v>
      </c>
      <c r="L2066" s="24">
        <f>SUM(F2066:G2066)</f>
        <v>189</v>
      </c>
      <c r="O2066" s="147"/>
      <c r="P2066" s="147"/>
      <c r="Q2066" s="147"/>
    </row>
    <row r="2067" spans="1:17" s="55" customFormat="1" ht="11.45" customHeight="1">
      <c r="A2067" s="190"/>
      <c r="B2067" s="193"/>
      <c r="C2067" s="29">
        <f t="shared" ref="C2067" si="1850">C2066/I2066*100</f>
        <v>3.2994923857868024</v>
      </c>
      <c r="D2067" s="29">
        <f t="shared" ref="D2067" si="1851">D2066/I2066*100</f>
        <v>26.142131979695431</v>
      </c>
      <c r="E2067" s="29">
        <f t="shared" ref="E2067" si="1852">E2066/I2066*100</f>
        <v>19.289340101522843</v>
      </c>
      <c r="F2067" s="29">
        <f t="shared" ref="F2067" si="1853">F2066/I2066*100</f>
        <v>33.756345177664976</v>
      </c>
      <c r="G2067" s="29">
        <f t="shared" ref="G2067" si="1854">G2066/I2066*100</f>
        <v>14.213197969543149</v>
      </c>
      <c r="H2067" s="30">
        <f t="shared" ref="H2067" si="1855">H2066/I2066*100</f>
        <v>3.2994923857868024</v>
      </c>
      <c r="I2067" s="27">
        <f t="shared" si="1831"/>
        <v>100.00000000000001</v>
      </c>
      <c r="J2067" s="38">
        <f>J2066/I2066*100</f>
        <v>29.441624365482234</v>
      </c>
      <c r="K2067" s="18">
        <f>K2066/I2066*100</f>
        <v>19.289340101522843</v>
      </c>
      <c r="L2067" s="19">
        <f>L2066/I2066*100</f>
        <v>47.969543147208121</v>
      </c>
      <c r="O2067" s="147"/>
      <c r="P2067" s="147"/>
      <c r="Q2067" s="147"/>
    </row>
    <row r="2068" spans="1:17" s="55" customFormat="1" ht="11.45" customHeight="1">
      <c r="A2068" s="190"/>
      <c r="B2068" s="184" t="s">
        <v>12</v>
      </c>
      <c r="C2068" s="20">
        <v>38</v>
      </c>
      <c r="D2068" s="20">
        <v>162</v>
      </c>
      <c r="E2068" s="20">
        <v>158</v>
      </c>
      <c r="F2068" s="20">
        <v>155</v>
      </c>
      <c r="G2068" s="20">
        <v>44</v>
      </c>
      <c r="H2068" s="20">
        <v>25</v>
      </c>
      <c r="I2068" s="21">
        <f t="shared" si="1831"/>
        <v>582</v>
      </c>
      <c r="J2068" s="28">
        <f>C2068+D2068</f>
        <v>200</v>
      </c>
      <c r="K2068" s="23">
        <f>E2068</f>
        <v>158</v>
      </c>
      <c r="L2068" s="24">
        <f>SUM(F2068:G2068)</f>
        <v>199</v>
      </c>
      <c r="O2068" s="147"/>
      <c r="P2068" s="147"/>
      <c r="Q2068" s="147"/>
    </row>
    <row r="2069" spans="1:17" s="55" customFormat="1" ht="11.45" customHeight="1">
      <c r="A2069" s="190"/>
      <c r="B2069" s="185"/>
      <c r="C2069" s="29">
        <f t="shared" ref="C2069" si="1856">C2068/I2068*100</f>
        <v>6.5292096219931279</v>
      </c>
      <c r="D2069" s="29">
        <f t="shared" ref="D2069" si="1857">D2068/I2068*100</f>
        <v>27.835051546391753</v>
      </c>
      <c r="E2069" s="29">
        <f t="shared" ref="E2069" si="1858">E2068/I2068*100</f>
        <v>27.147766323024054</v>
      </c>
      <c r="F2069" s="29">
        <f t="shared" ref="F2069" si="1859">F2068/I2068*100</f>
        <v>26.632302405498283</v>
      </c>
      <c r="G2069" s="29">
        <f t="shared" ref="G2069" si="1860">G2068/I2068*100</f>
        <v>7.5601374570446733</v>
      </c>
      <c r="H2069" s="30">
        <f t="shared" ref="H2069" si="1861">H2068/I2068*100</f>
        <v>4.2955326460481098</v>
      </c>
      <c r="I2069" s="27">
        <f t="shared" si="1831"/>
        <v>100</v>
      </c>
      <c r="J2069" s="38">
        <f>J2068/I2068*100</f>
        <v>34.364261168384878</v>
      </c>
      <c r="K2069" s="18">
        <f>K2068/I2068*100</f>
        <v>27.147766323024054</v>
      </c>
      <c r="L2069" s="19">
        <f>L2068/I2068*100</f>
        <v>34.192439862542955</v>
      </c>
      <c r="O2069" s="147"/>
      <c r="P2069" s="147"/>
      <c r="Q2069" s="147"/>
    </row>
    <row r="2070" spans="1:17" s="55" customFormat="1" ht="11.45" customHeight="1">
      <c r="A2070" s="190"/>
      <c r="B2070" s="193" t="s">
        <v>24</v>
      </c>
      <c r="C2070" s="20">
        <v>1</v>
      </c>
      <c r="D2070" s="20">
        <v>2</v>
      </c>
      <c r="E2070" s="20">
        <v>1</v>
      </c>
      <c r="F2070" s="20">
        <v>1</v>
      </c>
      <c r="G2070" s="20">
        <v>1</v>
      </c>
      <c r="H2070" s="20">
        <v>23</v>
      </c>
      <c r="I2070" s="21">
        <f t="shared" si="1831"/>
        <v>29</v>
      </c>
      <c r="J2070" s="28">
        <f>C2070+D2070</f>
        <v>3</v>
      </c>
      <c r="K2070" s="23">
        <f>E2070</f>
        <v>1</v>
      </c>
      <c r="L2070" s="24">
        <f>SUM(F2070:G2070)</f>
        <v>2</v>
      </c>
      <c r="O2070" s="147"/>
      <c r="P2070" s="147"/>
      <c r="Q2070" s="147"/>
    </row>
    <row r="2071" spans="1:17" s="55" customFormat="1" ht="11.45" customHeight="1" thickBot="1">
      <c r="A2071" s="191"/>
      <c r="B2071" s="194"/>
      <c r="C2071" s="50">
        <f t="shared" ref="C2071" si="1862">C2070/I2070*100</f>
        <v>3.4482758620689653</v>
      </c>
      <c r="D2071" s="50">
        <f t="shared" ref="D2071" si="1863">D2070/I2070*100</f>
        <v>6.8965517241379306</v>
      </c>
      <c r="E2071" s="50">
        <f t="shared" ref="E2071" si="1864">E2070/I2070*100</f>
        <v>3.4482758620689653</v>
      </c>
      <c r="F2071" s="50">
        <f t="shared" ref="F2071" si="1865">F2070/I2070*100</f>
        <v>3.4482758620689653</v>
      </c>
      <c r="G2071" s="50">
        <f t="shared" ref="G2071" si="1866">G2070/I2070*100</f>
        <v>3.4482758620689653</v>
      </c>
      <c r="H2071" s="79">
        <f t="shared" ref="H2071" si="1867">H2070/I2070*100</f>
        <v>79.310344827586206</v>
      </c>
      <c r="I2071" s="58">
        <f t="shared" si="1831"/>
        <v>100</v>
      </c>
      <c r="J2071" s="57">
        <f>J2070/I2070*100</f>
        <v>10.344827586206897</v>
      </c>
      <c r="K2071" s="35">
        <f>K2070/I2070*100</f>
        <v>3.4482758620689653</v>
      </c>
      <c r="L2071" s="31">
        <f>L2070/I2070*100</f>
        <v>6.8965517241379306</v>
      </c>
      <c r="O2071" s="148"/>
      <c r="P2071" s="148"/>
      <c r="Q2071" s="148"/>
    </row>
    <row r="2072" spans="1:17" s="55" customFormat="1" ht="11.45" customHeight="1" thickBot="1">
      <c r="A2072" s="211" t="s">
        <v>53</v>
      </c>
      <c r="B2072" s="192" t="s">
        <v>23</v>
      </c>
      <c r="C2072" s="20">
        <v>13</v>
      </c>
      <c r="D2072" s="20">
        <v>71</v>
      </c>
      <c r="E2072" s="20">
        <v>54</v>
      </c>
      <c r="F2072" s="20">
        <v>51</v>
      </c>
      <c r="G2072" s="20">
        <v>18</v>
      </c>
      <c r="H2072" s="20">
        <v>9</v>
      </c>
      <c r="I2072" s="110">
        <f t="shared" si="1831"/>
        <v>216</v>
      </c>
      <c r="J2072" s="9">
        <f>C2072+D2072</f>
        <v>84</v>
      </c>
      <c r="K2072" s="7">
        <f>E2072</f>
        <v>54</v>
      </c>
      <c r="L2072" s="10">
        <f>SUM(F2072:G2072)</f>
        <v>69</v>
      </c>
    </row>
    <row r="2073" spans="1:17" s="55" customFormat="1" ht="11.45" customHeight="1" thickTop="1" thickBot="1">
      <c r="A2073" s="212"/>
      <c r="B2073" s="185"/>
      <c r="C2073" s="46">
        <f>C2072/I2072*100</f>
        <v>6.0185185185185182</v>
      </c>
      <c r="D2073" s="25">
        <f>D2072/I2072*100</f>
        <v>32.870370370370374</v>
      </c>
      <c r="E2073" s="25">
        <f>E2072/I2072*100</f>
        <v>25</v>
      </c>
      <c r="F2073" s="25">
        <f>F2072/I2072*100</f>
        <v>23.611111111111111</v>
      </c>
      <c r="G2073" s="25">
        <f>G2072/I2072*100</f>
        <v>8.3333333333333321</v>
      </c>
      <c r="H2073" s="26">
        <f>H2072/I2072*100</f>
        <v>4.1666666666666661</v>
      </c>
      <c r="I2073" s="27">
        <f t="shared" si="1831"/>
        <v>100</v>
      </c>
      <c r="J2073" s="38">
        <f>J2072/I2072*100</f>
        <v>38.888888888888893</v>
      </c>
      <c r="K2073" s="18">
        <f>K2072/I2072*100</f>
        <v>25</v>
      </c>
      <c r="L2073" s="19">
        <f>L2072/I2072*100</f>
        <v>31.944444444444443</v>
      </c>
    </row>
    <row r="2074" spans="1:17" s="55" customFormat="1" ht="11.45" customHeight="1" thickTop="1" thickBot="1">
      <c r="A2074" s="212"/>
      <c r="B2074" s="193" t="s">
        <v>3</v>
      </c>
      <c r="C2074" s="20">
        <v>9</v>
      </c>
      <c r="D2074" s="20">
        <v>37</v>
      </c>
      <c r="E2074" s="20">
        <v>26</v>
      </c>
      <c r="F2074" s="20">
        <v>46</v>
      </c>
      <c r="G2074" s="20">
        <v>23</v>
      </c>
      <c r="H2074" s="20">
        <v>2</v>
      </c>
      <c r="I2074" s="21">
        <f t="shared" si="1831"/>
        <v>143</v>
      </c>
      <c r="J2074" s="28">
        <f>C2074+D2074</f>
        <v>46</v>
      </c>
      <c r="K2074" s="23">
        <f>E2074</f>
        <v>26</v>
      </c>
      <c r="L2074" s="24">
        <f>SUM(F2074:G2074)</f>
        <v>69</v>
      </c>
    </row>
    <row r="2075" spans="1:17" s="55" customFormat="1" ht="11.45" customHeight="1" thickTop="1" thickBot="1">
      <c r="A2075" s="212"/>
      <c r="B2075" s="193"/>
      <c r="C2075" s="29">
        <f>C2074/I2074*100</f>
        <v>6.2937062937062942</v>
      </c>
      <c r="D2075" s="29">
        <f>D2074/I2074*100</f>
        <v>25.874125874125873</v>
      </c>
      <c r="E2075" s="29">
        <f>E2074/I2074*100</f>
        <v>18.181818181818183</v>
      </c>
      <c r="F2075" s="29">
        <f>F2074/I2074*100</f>
        <v>32.167832167832167</v>
      </c>
      <c r="G2075" s="29">
        <f>G2074/I2074*100</f>
        <v>16.083916083916083</v>
      </c>
      <c r="H2075" s="30">
        <f>H2074/I2074*100</f>
        <v>1.3986013986013985</v>
      </c>
      <c r="I2075" s="27">
        <f t="shared" si="1831"/>
        <v>99.999999999999986</v>
      </c>
      <c r="J2075" s="38">
        <f>J2074/I2074*100</f>
        <v>32.167832167832167</v>
      </c>
      <c r="K2075" s="18">
        <f>K2074/I2074*100</f>
        <v>18.181818181818183</v>
      </c>
      <c r="L2075" s="19">
        <f>L2074/I2074*100</f>
        <v>48.251748251748253</v>
      </c>
    </row>
    <row r="2076" spans="1:17" s="55" customFormat="1" ht="11.45" customHeight="1" thickTop="1" thickBot="1">
      <c r="A2076" s="212"/>
      <c r="B2076" s="184" t="s">
        <v>13</v>
      </c>
      <c r="C2076" s="20">
        <v>24</v>
      </c>
      <c r="D2076" s="20">
        <v>140</v>
      </c>
      <c r="E2076" s="20">
        <v>209</v>
      </c>
      <c r="F2076" s="20">
        <v>302</v>
      </c>
      <c r="G2076" s="20">
        <v>218</v>
      </c>
      <c r="H2076" s="20">
        <v>10</v>
      </c>
      <c r="I2076" s="21">
        <f t="shared" si="1831"/>
        <v>903</v>
      </c>
      <c r="J2076" s="28">
        <f>C2076+D2076</f>
        <v>164</v>
      </c>
      <c r="K2076" s="23">
        <f>E2076</f>
        <v>209</v>
      </c>
      <c r="L2076" s="24">
        <f>SUM(F2076:G2076)</f>
        <v>520</v>
      </c>
    </row>
    <row r="2077" spans="1:17" s="55" customFormat="1" ht="11.45" customHeight="1" thickTop="1" thickBot="1">
      <c r="A2077" s="212"/>
      <c r="B2077" s="185"/>
      <c r="C2077" s="29">
        <f t="shared" ref="C2077" si="1868">C2076/I2076*100</f>
        <v>2.6578073089700998</v>
      </c>
      <c r="D2077" s="29">
        <f t="shared" ref="D2077" si="1869">D2076/I2076*100</f>
        <v>15.503875968992247</v>
      </c>
      <c r="E2077" s="29">
        <f t="shared" ref="E2077" si="1870">E2076/I2076*100</f>
        <v>23.145071982281284</v>
      </c>
      <c r="F2077" s="29">
        <f t="shared" ref="F2077" si="1871">F2076/I2076*100</f>
        <v>33.444075304540419</v>
      </c>
      <c r="G2077" s="29">
        <f t="shared" ref="G2077" si="1872">G2076/I2076*100</f>
        <v>24.141749723145072</v>
      </c>
      <c r="H2077" s="30">
        <f t="shared" ref="H2077" si="1873">H2076/I2076*100</f>
        <v>1.1074197120708749</v>
      </c>
      <c r="I2077" s="27">
        <f t="shared" si="1831"/>
        <v>100</v>
      </c>
      <c r="J2077" s="38">
        <f>J2076/I2076*100</f>
        <v>18.161683277962346</v>
      </c>
      <c r="K2077" s="18">
        <f>K2076/I2076*100</f>
        <v>23.145071982281284</v>
      </c>
      <c r="L2077" s="19">
        <f>L2076/I2076*100</f>
        <v>57.585825027685487</v>
      </c>
    </row>
    <row r="2078" spans="1:17" s="55" customFormat="1" ht="11.45" customHeight="1" thickTop="1" thickBot="1">
      <c r="A2078" s="212"/>
      <c r="B2078" s="193" t="s">
        <v>14</v>
      </c>
      <c r="C2078" s="20">
        <v>8</v>
      </c>
      <c r="D2078" s="20">
        <v>46</v>
      </c>
      <c r="E2078" s="20">
        <v>42</v>
      </c>
      <c r="F2078" s="20">
        <v>69</v>
      </c>
      <c r="G2078" s="20">
        <v>26</v>
      </c>
      <c r="H2078" s="20">
        <v>7</v>
      </c>
      <c r="I2078" s="21">
        <f t="shared" si="1831"/>
        <v>198</v>
      </c>
      <c r="J2078" s="28">
        <f>C2078+D2078</f>
        <v>54</v>
      </c>
      <c r="K2078" s="23">
        <f>E2078</f>
        <v>42</v>
      </c>
      <c r="L2078" s="24">
        <f>SUM(F2078:G2078)</f>
        <v>95</v>
      </c>
    </row>
    <row r="2079" spans="1:17" s="55" customFormat="1" ht="11.45" customHeight="1" thickTop="1" thickBot="1">
      <c r="A2079" s="212"/>
      <c r="B2079" s="193"/>
      <c r="C2079" s="29">
        <f t="shared" ref="C2079" si="1874">C2078/I2078*100</f>
        <v>4.0404040404040407</v>
      </c>
      <c r="D2079" s="29">
        <f t="shared" ref="D2079" si="1875">D2078/I2078*100</f>
        <v>23.232323232323232</v>
      </c>
      <c r="E2079" s="29">
        <f t="shared" ref="E2079" si="1876">E2078/I2078*100</f>
        <v>21.212121212121211</v>
      </c>
      <c r="F2079" s="29">
        <f t="shared" ref="F2079" si="1877">F2078/I2078*100</f>
        <v>34.848484848484851</v>
      </c>
      <c r="G2079" s="29">
        <f t="shared" ref="G2079" si="1878">G2078/I2078*100</f>
        <v>13.131313131313133</v>
      </c>
      <c r="H2079" s="30">
        <f t="shared" ref="H2079" si="1879">H2078/I2078*100</f>
        <v>3.535353535353535</v>
      </c>
      <c r="I2079" s="27">
        <f t="shared" si="1831"/>
        <v>100.00000000000001</v>
      </c>
      <c r="J2079" s="38">
        <f>J2078/I2078*100</f>
        <v>27.27272727272727</v>
      </c>
      <c r="K2079" s="18">
        <f>K2078/I2078*100</f>
        <v>21.212121212121211</v>
      </c>
      <c r="L2079" s="19">
        <f>L2078/I2078*100</f>
        <v>47.979797979797979</v>
      </c>
    </row>
    <row r="2080" spans="1:17" s="55" customFormat="1" ht="11.45" customHeight="1" thickTop="1" thickBot="1">
      <c r="A2080" s="212"/>
      <c r="B2080" s="184" t="s">
        <v>25</v>
      </c>
      <c r="C2080" s="20">
        <v>9</v>
      </c>
      <c r="D2080" s="20">
        <v>19</v>
      </c>
      <c r="E2080" s="20">
        <v>24</v>
      </c>
      <c r="F2080" s="20">
        <v>23</v>
      </c>
      <c r="G2080" s="20">
        <v>18</v>
      </c>
      <c r="H2080" s="20">
        <v>0</v>
      </c>
      <c r="I2080" s="21">
        <f t="shared" si="1831"/>
        <v>93</v>
      </c>
      <c r="J2080" s="28">
        <f>C2080+D2080</f>
        <v>28</v>
      </c>
      <c r="K2080" s="23">
        <f>E2080</f>
        <v>24</v>
      </c>
      <c r="L2080" s="24">
        <f>SUM(F2080:G2080)</f>
        <v>41</v>
      </c>
      <c r="O2080" s="148"/>
      <c r="P2080" s="148"/>
      <c r="Q2080" s="148"/>
    </row>
    <row r="2081" spans="1:20" s="55" customFormat="1" ht="11.45" customHeight="1" thickTop="1" thickBot="1">
      <c r="A2081" s="212"/>
      <c r="B2081" s="185"/>
      <c r="C2081" s="29">
        <f t="shared" ref="C2081" si="1880">C2080/I2080*100</f>
        <v>9.67741935483871</v>
      </c>
      <c r="D2081" s="29">
        <f t="shared" ref="D2081" si="1881">D2080/I2080*100</f>
        <v>20.43010752688172</v>
      </c>
      <c r="E2081" s="29">
        <f t="shared" ref="E2081" si="1882">E2080/I2080*100</f>
        <v>25.806451612903224</v>
      </c>
      <c r="F2081" s="29">
        <f t="shared" ref="F2081" si="1883">F2080/I2080*100</f>
        <v>24.731182795698924</v>
      </c>
      <c r="G2081" s="29">
        <f t="shared" ref="G2081" si="1884">G2080/I2080*100</f>
        <v>19.35483870967742</v>
      </c>
      <c r="H2081" s="30">
        <f t="shared" ref="H2081" si="1885">H2080/I2080*100</f>
        <v>0</v>
      </c>
      <c r="I2081" s="27">
        <f t="shared" si="1831"/>
        <v>100</v>
      </c>
      <c r="J2081" s="38">
        <f>J2080/I2080*100</f>
        <v>30.107526881720432</v>
      </c>
      <c r="K2081" s="18">
        <f>K2080/I2080*100</f>
        <v>25.806451612903224</v>
      </c>
      <c r="L2081" s="19">
        <f>L2080/I2080*100</f>
        <v>44.086021505376344</v>
      </c>
      <c r="O2081" s="148"/>
      <c r="P2081" s="148"/>
      <c r="Q2081" s="148"/>
    </row>
    <row r="2082" spans="1:20" s="1" customFormat="1" ht="11.45" customHeight="1" thickTop="1" thickBot="1">
      <c r="A2082" s="212"/>
      <c r="B2082" s="193" t="s">
        <v>26</v>
      </c>
      <c r="C2082" s="20">
        <v>30</v>
      </c>
      <c r="D2082" s="20">
        <v>131</v>
      </c>
      <c r="E2082" s="20">
        <v>129</v>
      </c>
      <c r="F2082" s="20">
        <v>131</v>
      </c>
      <c r="G2082" s="20">
        <v>58</v>
      </c>
      <c r="H2082" s="20">
        <v>19</v>
      </c>
      <c r="I2082" s="21">
        <f t="shared" si="1831"/>
        <v>498</v>
      </c>
      <c r="J2082" s="28">
        <f>C2082+D2082</f>
        <v>161</v>
      </c>
      <c r="K2082" s="23">
        <f>E2082</f>
        <v>129</v>
      </c>
      <c r="L2082" s="24">
        <f>SUM(F2082:G2082)</f>
        <v>189</v>
      </c>
      <c r="N2082" s="55"/>
      <c r="O2082" s="148"/>
      <c r="P2082" s="148"/>
      <c r="Q2082" s="148"/>
      <c r="R2082" s="55"/>
      <c r="S2082" s="55"/>
      <c r="T2082" s="55"/>
    </row>
    <row r="2083" spans="1:20" s="1" customFormat="1" ht="11.45" customHeight="1" thickTop="1" thickBot="1">
      <c r="A2083" s="212"/>
      <c r="B2083" s="193"/>
      <c r="C2083" s="29">
        <f t="shared" ref="C2083" si="1886">C2082/I2082*100</f>
        <v>6.024096385542169</v>
      </c>
      <c r="D2083" s="29">
        <f t="shared" ref="D2083" si="1887">D2082/I2082*100</f>
        <v>26.305220883534137</v>
      </c>
      <c r="E2083" s="29">
        <f t="shared" ref="E2083" si="1888">E2082/I2082*100</f>
        <v>25.903614457831324</v>
      </c>
      <c r="F2083" s="29">
        <f t="shared" ref="F2083" si="1889">F2082/I2082*100</f>
        <v>26.305220883534137</v>
      </c>
      <c r="G2083" s="29">
        <f t="shared" ref="G2083" si="1890">G2082/I2082*100</f>
        <v>11.646586345381527</v>
      </c>
      <c r="H2083" s="30">
        <f t="shared" ref="H2083" si="1891">H2082/I2082*100</f>
        <v>3.8152610441767072</v>
      </c>
      <c r="I2083" s="27">
        <f t="shared" si="1831"/>
        <v>100</v>
      </c>
      <c r="J2083" s="38">
        <f>J2082/I2082*100</f>
        <v>32.329317269076306</v>
      </c>
      <c r="K2083" s="18">
        <f>K2082/I2082*100</f>
        <v>25.903614457831324</v>
      </c>
      <c r="L2083" s="19">
        <f>L2082/I2082*100</f>
        <v>37.951807228915662</v>
      </c>
      <c r="N2083" s="55"/>
      <c r="O2083" s="148"/>
      <c r="P2083" s="148"/>
      <c r="Q2083" s="148"/>
      <c r="R2083" s="55"/>
      <c r="S2083" s="55"/>
      <c r="T2083" s="55"/>
    </row>
    <row r="2084" spans="1:20" s="1" customFormat="1" ht="11.45" customHeight="1" thickTop="1" thickBot="1">
      <c r="A2084" s="212"/>
      <c r="B2084" s="184" t="s">
        <v>0</v>
      </c>
      <c r="C2084" s="20">
        <v>3</v>
      </c>
      <c r="D2084" s="20">
        <v>19</v>
      </c>
      <c r="E2084" s="20">
        <v>26</v>
      </c>
      <c r="F2084" s="20">
        <v>17</v>
      </c>
      <c r="G2084" s="20">
        <v>14</v>
      </c>
      <c r="H2084" s="20">
        <v>4</v>
      </c>
      <c r="I2084" s="21">
        <f t="shared" si="1831"/>
        <v>83</v>
      </c>
      <c r="J2084" s="28">
        <f>C2084+D2084</f>
        <v>22</v>
      </c>
      <c r="K2084" s="23">
        <f>E2084</f>
        <v>26</v>
      </c>
      <c r="L2084" s="24">
        <f>SUM(F2084:G2084)</f>
        <v>31</v>
      </c>
      <c r="N2084" s="55"/>
      <c r="O2084" s="148"/>
      <c r="P2084" s="148"/>
      <c r="Q2084" s="148"/>
      <c r="R2084" s="55"/>
      <c r="S2084" s="55"/>
      <c r="T2084" s="55"/>
    </row>
    <row r="2085" spans="1:20" s="1" customFormat="1" ht="11.45" customHeight="1" thickTop="1" thickBot="1">
      <c r="A2085" s="212"/>
      <c r="B2085" s="185"/>
      <c r="C2085" s="29">
        <f t="shared" ref="C2085" si="1892">C2084/I2084*100</f>
        <v>3.6144578313253009</v>
      </c>
      <c r="D2085" s="29">
        <f t="shared" ref="D2085" si="1893">D2084/I2084*100</f>
        <v>22.891566265060241</v>
      </c>
      <c r="E2085" s="29">
        <f t="shared" ref="E2085" si="1894">E2084/I2084*100</f>
        <v>31.325301204819279</v>
      </c>
      <c r="F2085" s="29">
        <f t="shared" ref="F2085" si="1895">F2084/I2084*100</f>
        <v>20.481927710843372</v>
      </c>
      <c r="G2085" s="29">
        <f t="shared" ref="G2085" si="1896">G2084/I2084*100</f>
        <v>16.867469879518072</v>
      </c>
      <c r="H2085" s="30">
        <f t="shared" ref="H2085" si="1897">H2084/I2084*100</f>
        <v>4.8192771084337354</v>
      </c>
      <c r="I2085" s="27">
        <f t="shared" si="1831"/>
        <v>100</v>
      </c>
      <c r="J2085" s="38">
        <f>J2084/I2084*100</f>
        <v>26.506024096385545</v>
      </c>
      <c r="K2085" s="18">
        <f>K2084/I2084*100</f>
        <v>31.325301204819279</v>
      </c>
      <c r="L2085" s="19">
        <f>L2084/I2084*100</f>
        <v>37.349397590361441</v>
      </c>
      <c r="N2085" s="55"/>
      <c r="O2085" s="148"/>
      <c r="P2085" s="148"/>
      <c r="Q2085" s="148"/>
      <c r="R2085" s="55"/>
      <c r="S2085" s="55"/>
      <c r="T2085" s="55"/>
    </row>
    <row r="2086" spans="1:20" s="1" customFormat="1" ht="11.45" customHeight="1" thickTop="1" thickBot="1">
      <c r="A2086" s="212"/>
      <c r="B2086" s="193" t="s">
        <v>24</v>
      </c>
      <c r="C2086" s="20">
        <v>2</v>
      </c>
      <c r="D2086" s="20">
        <v>5</v>
      </c>
      <c r="E2086" s="20">
        <v>5</v>
      </c>
      <c r="F2086" s="20">
        <v>7</v>
      </c>
      <c r="G2086" s="20">
        <v>5</v>
      </c>
      <c r="H2086" s="20">
        <v>25</v>
      </c>
      <c r="I2086" s="21">
        <f t="shared" si="1831"/>
        <v>49</v>
      </c>
      <c r="J2086" s="28">
        <f>C2086+D2086</f>
        <v>7</v>
      </c>
      <c r="K2086" s="23">
        <f>E2086</f>
        <v>5</v>
      </c>
      <c r="L2086" s="24">
        <f>SUM(F2086:G2086)</f>
        <v>12</v>
      </c>
      <c r="N2086" s="55"/>
      <c r="O2086" s="148"/>
      <c r="P2086" s="148"/>
      <c r="Q2086" s="148"/>
      <c r="R2086" s="55"/>
      <c r="S2086" s="55"/>
      <c r="T2086" s="55"/>
    </row>
    <row r="2087" spans="1:20" s="1" customFormat="1" ht="11.45" customHeight="1" thickTop="1" thickBot="1">
      <c r="A2087" s="213"/>
      <c r="B2087" s="194"/>
      <c r="C2087" s="50">
        <f t="shared" ref="C2087" si="1898">C2086/I2086*100</f>
        <v>4.0816326530612246</v>
      </c>
      <c r="D2087" s="50">
        <f t="shared" ref="D2087" si="1899">D2086/I2086*100</f>
        <v>10.204081632653061</v>
      </c>
      <c r="E2087" s="50">
        <f t="shared" ref="E2087" si="1900">E2086/I2086*100</f>
        <v>10.204081632653061</v>
      </c>
      <c r="F2087" s="50">
        <f t="shared" ref="F2087" si="1901">F2086/I2086*100</f>
        <v>14.285714285714285</v>
      </c>
      <c r="G2087" s="50">
        <f t="shared" ref="G2087" si="1902">G2086/I2086*100</f>
        <v>10.204081632653061</v>
      </c>
      <c r="H2087" s="79">
        <f t="shared" ref="H2087" si="1903">H2086/I2086*100</f>
        <v>51.020408163265309</v>
      </c>
      <c r="I2087" s="58">
        <f t="shared" si="1831"/>
        <v>100</v>
      </c>
      <c r="J2087" s="57">
        <f>J2086/I2086*100</f>
        <v>14.285714285714285</v>
      </c>
      <c r="K2087" s="35">
        <f>K2086/I2086*100</f>
        <v>10.204081632653061</v>
      </c>
      <c r="L2087" s="31">
        <f>L2086/I2086*100</f>
        <v>24.489795918367346</v>
      </c>
      <c r="N2087" s="55"/>
      <c r="O2087" s="148"/>
      <c r="P2087" s="148"/>
      <c r="Q2087" s="148"/>
      <c r="R2087" s="55"/>
      <c r="S2087" s="55"/>
      <c r="T2087" s="55"/>
    </row>
    <row r="2088" spans="1:20" s="1" customFormat="1" ht="11.45" customHeight="1">
      <c r="A2088" s="189" t="s">
        <v>21</v>
      </c>
      <c r="B2088" s="192" t="s">
        <v>27</v>
      </c>
      <c r="C2088" s="20">
        <v>17</v>
      </c>
      <c r="D2088" s="20">
        <v>61</v>
      </c>
      <c r="E2088" s="20">
        <v>79</v>
      </c>
      <c r="F2088" s="20">
        <v>82</v>
      </c>
      <c r="G2088" s="20">
        <v>48</v>
      </c>
      <c r="H2088" s="20">
        <v>9</v>
      </c>
      <c r="I2088" s="8">
        <f t="shared" si="1831"/>
        <v>296</v>
      </c>
      <c r="J2088" s="9">
        <f>C2088+D2088</f>
        <v>78</v>
      </c>
      <c r="K2088" s="7">
        <f>E2088</f>
        <v>79</v>
      </c>
      <c r="L2088" s="10">
        <f>SUM(F2088:G2088)</f>
        <v>130</v>
      </c>
      <c r="O2088" s="148"/>
      <c r="P2088" s="148"/>
      <c r="Q2088" s="148"/>
    </row>
    <row r="2089" spans="1:20" s="1" customFormat="1" ht="11.45" customHeight="1">
      <c r="A2089" s="190"/>
      <c r="B2089" s="185"/>
      <c r="C2089" s="46">
        <f>C2088/I2088*100</f>
        <v>5.7432432432432439</v>
      </c>
      <c r="D2089" s="25">
        <f>D2088/I2088*100</f>
        <v>20.608108108108109</v>
      </c>
      <c r="E2089" s="25">
        <f>E2088/I2088*100</f>
        <v>26.689189189189189</v>
      </c>
      <c r="F2089" s="25">
        <f>F2088/I2088*100</f>
        <v>27.702702702702702</v>
      </c>
      <c r="G2089" s="25">
        <f>G2088/I2088*100</f>
        <v>16.216216216216218</v>
      </c>
      <c r="H2089" s="26">
        <f>H2088/I2088*100</f>
        <v>3.0405405405405408</v>
      </c>
      <c r="I2089" s="27">
        <f t="shared" si="1831"/>
        <v>100.00000000000003</v>
      </c>
      <c r="J2089" s="38">
        <f>J2088/I2088*100</f>
        <v>26.351351351351347</v>
      </c>
      <c r="K2089" s="18">
        <f>K2088/I2088*100</f>
        <v>26.689189189189189</v>
      </c>
      <c r="L2089" s="19">
        <f>L2088/I2088*100</f>
        <v>43.918918918918919</v>
      </c>
      <c r="O2089" s="148"/>
      <c r="P2089" s="148"/>
      <c r="Q2089" s="148"/>
    </row>
    <row r="2090" spans="1:20" s="1" customFormat="1" ht="11.45" customHeight="1">
      <c r="A2090" s="190"/>
      <c r="B2090" s="193" t="s">
        <v>28</v>
      </c>
      <c r="C2090" s="20">
        <v>17</v>
      </c>
      <c r="D2090" s="20">
        <v>69</v>
      </c>
      <c r="E2090" s="20">
        <v>87</v>
      </c>
      <c r="F2090" s="20">
        <v>97</v>
      </c>
      <c r="G2090" s="20">
        <v>62</v>
      </c>
      <c r="H2090" s="20">
        <v>10</v>
      </c>
      <c r="I2090" s="21">
        <f t="shared" si="1831"/>
        <v>342</v>
      </c>
      <c r="J2090" s="28">
        <f>C2090+D2090</f>
        <v>86</v>
      </c>
      <c r="K2090" s="23">
        <f>E2090</f>
        <v>87</v>
      </c>
      <c r="L2090" s="24">
        <f>SUM(F2090:G2090)</f>
        <v>159</v>
      </c>
      <c r="O2090" s="6"/>
      <c r="P2090" s="6"/>
      <c r="Q2090" s="6"/>
    </row>
    <row r="2091" spans="1:20" s="1" customFormat="1" ht="11.45" customHeight="1">
      <c r="A2091" s="190"/>
      <c r="B2091" s="193"/>
      <c r="C2091" s="29">
        <f>C2090/I2090*100</f>
        <v>4.9707602339181287</v>
      </c>
      <c r="D2091" s="29">
        <f>D2090/I2090*100</f>
        <v>20.175438596491226</v>
      </c>
      <c r="E2091" s="29">
        <f>E2090/I2090*100</f>
        <v>25.438596491228072</v>
      </c>
      <c r="F2091" s="29">
        <f>F2090/I2090*100</f>
        <v>28.362573099415204</v>
      </c>
      <c r="G2091" s="29">
        <f>G2090/I2090*100</f>
        <v>18.128654970760234</v>
      </c>
      <c r="H2091" s="30">
        <f>H2090/I2090*100</f>
        <v>2.9239766081871341</v>
      </c>
      <c r="I2091" s="27">
        <f t="shared" si="1831"/>
        <v>100</v>
      </c>
      <c r="J2091" s="38">
        <f>J2090/I2090*100</f>
        <v>25.146198830409354</v>
      </c>
      <c r="K2091" s="18">
        <f>K2090/I2090*100</f>
        <v>25.438596491228072</v>
      </c>
      <c r="L2091" s="19">
        <f>L2090/I2090*100</f>
        <v>46.491228070175438</v>
      </c>
    </row>
    <row r="2092" spans="1:20" s="1" customFormat="1" ht="11.45" customHeight="1">
      <c r="A2092" s="190"/>
      <c r="B2092" s="184" t="s">
        <v>29</v>
      </c>
      <c r="C2092" s="20">
        <v>39</v>
      </c>
      <c r="D2092" s="20">
        <v>206</v>
      </c>
      <c r="E2092" s="20">
        <v>212</v>
      </c>
      <c r="F2092" s="20">
        <v>297</v>
      </c>
      <c r="G2092" s="20">
        <v>178</v>
      </c>
      <c r="H2092" s="20">
        <v>15</v>
      </c>
      <c r="I2092" s="21">
        <f t="shared" si="1831"/>
        <v>947</v>
      </c>
      <c r="J2092" s="28">
        <f>C2092+D2092</f>
        <v>245</v>
      </c>
      <c r="K2092" s="23">
        <f>E2092</f>
        <v>212</v>
      </c>
      <c r="L2092" s="24">
        <f>SUM(F2092:G2092)</f>
        <v>475</v>
      </c>
    </row>
    <row r="2093" spans="1:20" s="1" customFormat="1" ht="11.45" customHeight="1">
      <c r="A2093" s="190"/>
      <c r="B2093" s="185"/>
      <c r="C2093" s="29">
        <f t="shared" ref="C2093" si="1904">C2092/I2092*100</f>
        <v>4.1182682154171069</v>
      </c>
      <c r="D2093" s="29">
        <f t="shared" ref="D2093" si="1905">D2092/I2092*100</f>
        <v>21.752903907074973</v>
      </c>
      <c r="E2093" s="29">
        <f t="shared" ref="E2093" si="1906">E2092/I2092*100</f>
        <v>22.38648363252376</v>
      </c>
      <c r="F2093" s="29">
        <f t="shared" ref="F2093" si="1907">F2092/I2092*100</f>
        <v>31.362196409714887</v>
      </c>
      <c r="G2093" s="29">
        <f t="shared" ref="G2093" si="1908">G2092/I2092*100</f>
        <v>18.796198521647305</v>
      </c>
      <c r="H2093" s="30">
        <f t="shared" ref="H2093" si="1909">H2092/I2092*100</f>
        <v>1.583949313621964</v>
      </c>
      <c r="I2093" s="27">
        <f t="shared" si="1831"/>
        <v>100</v>
      </c>
      <c r="J2093" s="38">
        <f>J2092/I2092*100</f>
        <v>25.87117212249208</v>
      </c>
      <c r="K2093" s="18">
        <f>K2092/I2092*100</f>
        <v>22.38648363252376</v>
      </c>
      <c r="L2093" s="19">
        <f>L2092/I2092*100</f>
        <v>50.158394931362196</v>
      </c>
      <c r="N2093" s="55"/>
      <c r="O2093" s="148"/>
      <c r="P2093" s="148"/>
      <c r="Q2093" s="148"/>
      <c r="R2093" s="55"/>
      <c r="S2093" s="55"/>
      <c r="T2093" s="55"/>
    </row>
    <row r="2094" spans="1:20" s="1" customFormat="1" ht="11.45" customHeight="1">
      <c r="A2094" s="190"/>
      <c r="B2094" s="193" t="s">
        <v>30</v>
      </c>
      <c r="C2094" s="20">
        <v>21</v>
      </c>
      <c r="D2094" s="20">
        <v>104</v>
      </c>
      <c r="E2094" s="20">
        <v>97</v>
      </c>
      <c r="F2094" s="20">
        <v>114</v>
      </c>
      <c r="G2094" s="20">
        <v>62</v>
      </c>
      <c r="H2094" s="20">
        <v>12</v>
      </c>
      <c r="I2094" s="21">
        <f t="shared" si="1831"/>
        <v>410</v>
      </c>
      <c r="J2094" s="28">
        <f>C2094+D2094</f>
        <v>125</v>
      </c>
      <c r="K2094" s="23">
        <f>E2094</f>
        <v>97</v>
      </c>
      <c r="L2094" s="24">
        <f>SUM(F2094:G2094)</f>
        <v>176</v>
      </c>
      <c r="N2094" s="55"/>
      <c r="O2094" s="148"/>
      <c r="P2094" s="148"/>
      <c r="Q2094" s="148"/>
      <c r="R2094" s="55"/>
      <c r="S2094" s="55"/>
      <c r="T2094" s="55"/>
    </row>
    <row r="2095" spans="1:20" s="1" customFormat="1" ht="11.45" customHeight="1">
      <c r="A2095" s="190"/>
      <c r="B2095" s="193"/>
      <c r="C2095" s="29">
        <f t="shared" ref="C2095" si="1910">C2094/I2094*100</f>
        <v>5.1219512195121952</v>
      </c>
      <c r="D2095" s="29">
        <f t="shared" ref="D2095" si="1911">D2094/I2094*100</f>
        <v>25.365853658536587</v>
      </c>
      <c r="E2095" s="29">
        <f t="shared" ref="E2095" si="1912">E2094/I2094*100</f>
        <v>23.658536585365852</v>
      </c>
      <c r="F2095" s="29">
        <f t="shared" ref="F2095" si="1913">F2094/I2094*100</f>
        <v>27.804878048780491</v>
      </c>
      <c r="G2095" s="29">
        <f t="shared" ref="G2095" si="1914">G2094/I2094*100</f>
        <v>15.121951219512194</v>
      </c>
      <c r="H2095" s="30">
        <f t="shared" ref="H2095" si="1915">H2094/I2094*100</f>
        <v>2.9268292682926833</v>
      </c>
      <c r="I2095" s="27">
        <f t="shared" si="1831"/>
        <v>100</v>
      </c>
      <c r="J2095" s="38">
        <f>J2094/I2094*100</f>
        <v>30.487804878048781</v>
      </c>
      <c r="K2095" s="18">
        <f>K2094/I2094*100</f>
        <v>23.658536585365852</v>
      </c>
      <c r="L2095" s="19">
        <f>L2094/I2094*100</f>
        <v>42.926829268292686</v>
      </c>
      <c r="N2095" s="55"/>
      <c r="O2095" s="148"/>
      <c r="P2095" s="148"/>
      <c r="Q2095" s="148"/>
      <c r="R2095" s="55"/>
      <c r="S2095" s="55"/>
      <c r="T2095" s="55"/>
    </row>
    <row r="2096" spans="1:20" s="1" customFormat="1" ht="11.45" customHeight="1">
      <c r="A2096" s="190"/>
      <c r="B2096" s="184" t="s">
        <v>42</v>
      </c>
      <c r="C2096" s="20">
        <v>3</v>
      </c>
      <c r="D2096" s="20">
        <v>25</v>
      </c>
      <c r="E2096" s="20">
        <v>30</v>
      </c>
      <c r="F2096" s="20">
        <v>42</v>
      </c>
      <c r="G2096" s="20">
        <v>27</v>
      </c>
      <c r="H2096" s="20">
        <v>3</v>
      </c>
      <c r="I2096" s="21">
        <f t="shared" si="1831"/>
        <v>130</v>
      </c>
      <c r="J2096" s="28">
        <f>C2096+D2096</f>
        <v>28</v>
      </c>
      <c r="K2096" s="23">
        <f>E2096</f>
        <v>30</v>
      </c>
      <c r="L2096" s="24">
        <f>SUM(F2096:G2096)</f>
        <v>69</v>
      </c>
      <c r="N2096" s="55"/>
      <c r="O2096" s="148"/>
      <c r="P2096" s="148"/>
      <c r="Q2096" s="148"/>
      <c r="R2096" s="55"/>
      <c r="S2096" s="55"/>
      <c r="T2096" s="55"/>
    </row>
    <row r="2097" spans="1:20" s="1" customFormat="1" ht="11.45" customHeight="1">
      <c r="A2097" s="190"/>
      <c r="B2097" s="185"/>
      <c r="C2097" s="29">
        <f t="shared" ref="C2097" si="1916">C2096/I2096*100</f>
        <v>2.3076923076923079</v>
      </c>
      <c r="D2097" s="29">
        <f t="shared" ref="D2097" si="1917">D2096/I2096*100</f>
        <v>19.230769230769234</v>
      </c>
      <c r="E2097" s="29">
        <f t="shared" ref="E2097" si="1918">E2096/I2096*100</f>
        <v>23.076923076923077</v>
      </c>
      <c r="F2097" s="29">
        <f t="shared" ref="F2097" si="1919">F2096/I2096*100</f>
        <v>32.307692307692307</v>
      </c>
      <c r="G2097" s="29">
        <f t="shared" ref="G2097" si="1920">G2096/I2096*100</f>
        <v>20.76923076923077</v>
      </c>
      <c r="H2097" s="30">
        <f t="shared" ref="H2097" si="1921">H2096/I2096*100</f>
        <v>2.3076923076923079</v>
      </c>
      <c r="I2097" s="27">
        <f t="shared" si="1831"/>
        <v>100</v>
      </c>
      <c r="J2097" s="38">
        <f>J2096/I2096*100</f>
        <v>21.53846153846154</v>
      </c>
      <c r="K2097" s="18">
        <f>K2096/I2096*100</f>
        <v>23.076923076923077</v>
      </c>
      <c r="L2097" s="19">
        <f>L2096/I2096*100</f>
        <v>53.07692307692308</v>
      </c>
      <c r="N2097" s="55"/>
      <c r="O2097" s="148"/>
      <c r="P2097" s="148"/>
      <c r="Q2097" s="148"/>
      <c r="R2097" s="55"/>
      <c r="S2097" s="55"/>
      <c r="T2097" s="55"/>
    </row>
    <row r="2098" spans="1:20" s="1" customFormat="1" ht="11.45" customHeight="1">
      <c r="A2098" s="190"/>
      <c r="B2098" s="193" t="s">
        <v>24</v>
      </c>
      <c r="C2098" s="20">
        <v>1</v>
      </c>
      <c r="D2098" s="20">
        <v>3</v>
      </c>
      <c r="E2098" s="20">
        <v>10</v>
      </c>
      <c r="F2098" s="20">
        <v>14</v>
      </c>
      <c r="G2098" s="20">
        <v>3</v>
      </c>
      <c r="H2098" s="20">
        <v>27</v>
      </c>
      <c r="I2098" s="21">
        <f t="shared" si="1831"/>
        <v>58</v>
      </c>
      <c r="J2098" s="22">
        <f>C2098+D2098</f>
        <v>4</v>
      </c>
      <c r="K2098" s="23">
        <f>E2098</f>
        <v>10</v>
      </c>
      <c r="L2098" s="24">
        <f>SUM(F2098:G2098)</f>
        <v>17</v>
      </c>
      <c r="N2098" s="55"/>
      <c r="O2098" s="148"/>
      <c r="P2098" s="148"/>
      <c r="Q2098" s="148"/>
      <c r="R2098" s="55"/>
      <c r="S2098" s="55"/>
      <c r="T2098" s="55"/>
    </row>
    <row r="2099" spans="1:20" s="1" customFormat="1" ht="11.45" customHeight="1" thickBot="1">
      <c r="A2099" s="191"/>
      <c r="B2099" s="194"/>
      <c r="C2099" s="33">
        <f>C2098/I2098*100</f>
        <v>1.7241379310344827</v>
      </c>
      <c r="D2099" s="33">
        <f>D2098/I2098*100</f>
        <v>5.1724137931034484</v>
      </c>
      <c r="E2099" s="33">
        <f>E2098/I2098*100</f>
        <v>17.241379310344829</v>
      </c>
      <c r="F2099" s="33">
        <f>F2098/I2098*100</f>
        <v>24.137931034482758</v>
      </c>
      <c r="G2099" s="33">
        <f>G2098/I2098*100</f>
        <v>5.1724137931034484</v>
      </c>
      <c r="H2099" s="34">
        <f>H2098/I2098*100</f>
        <v>46.551724137931032</v>
      </c>
      <c r="I2099" s="58">
        <f t="shared" si="1831"/>
        <v>100</v>
      </c>
      <c r="J2099" s="14">
        <f>J2098/I2098*100</f>
        <v>6.8965517241379306</v>
      </c>
      <c r="K2099" s="15">
        <f>K2098/I2098*100</f>
        <v>17.241379310344829</v>
      </c>
      <c r="L2099" s="16">
        <f>L2098/I2098*100</f>
        <v>29.310344827586203</v>
      </c>
      <c r="O2099" s="147"/>
      <c r="P2099" s="147"/>
      <c r="Q2099" s="147"/>
    </row>
    <row r="2100" spans="1:20" s="1" customFormat="1" ht="11.45" customHeight="1">
      <c r="A2100" s="40"/>
      <c r="B2100" s="41"/>
      <c r="C2100" s="97"/>
      <c r="D2100" s="97"/>
      <c r="E2100" s="97"/>
      <c r="F2100" s="97"/>
      <c r="G2100" s="97"/>
      <c r="H2100" s="97"/>
      <c r="I2100" s="42"/>
      <c r="J2100" s="42"/>
      <c r="K2100" s="42"/>
      <c r="L2100" s="42"/>
      <c r="O2100" s="147"/>
      <c r="P2100" s="147"/>
      <c r="Q2100" s="147"/>
    </row>
    <row r="2101" spans="1:20" ht="11.45" customHeight="1">
      <c r="A2101" s="40"/>
      <c r="B2101" s="41"/>
      <c r="C2101" s="97"/>
      <c r="D2101" s="97"/>
      <c r="E2101" s="97"/>
      <c r="F2101" s="97"/>
      <c r="G2101" s="97"/>
      <c r="H2101" s="97"/>
      <c r="I2101" s="42"/>
      <c r="J2101" s="42"/>
      <c r="K2101" s="42"/>
      <c r="L2101" s="42"/>
      <c r="O2101" s="147"/>
      <c r="P2101" s="147"/>
      <c r="Q2101" s="147"/>
    </row>
    <row r="2102" spans="1:20" s="3" customFormat="1" ht="30" customHeight="1" thickBot="1">
      <c r="A2102" s="196" t="s">
        <v>205</v>
      </c>
      <c r="B2102" s="196"/>
      <c r="C2102" s="196"/>
      <c r="D2102" s="196"/>
      <c r="E2102" s="196"/>
      <c r="F2102" s="196"/>
      <c r="G2102" s="196"/>
      <c r="H2102" s="196"/>
      <c r="I2102" s="196"/>
      <c r="J2102" s="196"/>
      <c r="K2102" s="196"/>
      <c r="L2102" s="196"/>
      <c r="M2102" s="1"/>
      <c r="N2102" s="1"/>
      <c r="O2102" s="147"/>
      <c r="P2102" s="147"/>
      <c r="Q2102" s="147"/>
      <c r="R2102" s="1"/>
    </row>
    <row r="2103" spans="1:20" s="1" customFormat="1" ht="10.15" customHeight="1">
      <c r="A2103" s="203"/>
      <c r="B2103" s="204"/>
      <c r="C2103" s="240" t="s">
        <v>34</v>
      </c>
      <c r="D2103" s="240" t="s">
        <v>35</v>
      </c>
      <c r="E2103" s="205" t="s">
        <v>45</v>
      </c>
      <c r="F2103" s="238" t="s">
        <v>4</v>
      </c>
      <c r="O2103" s="147"/>
      <c r="P2103" s="147"/>
      <c r="Q2103" s="147"/>
    </row>
    <row r="2104" spans="1:20" s="6" customFormat="1" ht="60" customHeight="1" thickBot="1">
      <c r="A2104" s="216" t="s">
        <v>33</v>
      </c>
      <c r="B2104" s="217"/>
      <c r="C2104" s="241"/>
      <c r="D2104" s="241"/>
      <c r="E2104" s="242"/>
      <c r="F2104" s="239"/>
      <c r="O2104" s="147"/>
      <c r="P2104" s="147"/>
      <c r="Q2104" s="147"/>
    </row>
    <row r="2105" spans="1:20" s="55" customFormat="1" ht="11.25" customHeight="1">
      <c r="A2105" s="199" t="s">
        <v>22</v>
      </c>
      <c r="B2105" s="200"/>
      <c r="C2105" s="7">
        <v>421</v>
      </c>
      <c r="D2105" s="7">
        <v>1662</v>
      </c>
      <c r="E2105" s="61">
        <v>100</v>
      </c>
      <c r="F2105" s="44">
        <f t="shared" ref="F2105:F2106" si="1922">SUM(C2105:E2105)</f>
        <v>2183</v>
      </c>
      <c r="O2105" s="147"/>
      <c r="P2105" s="147"/>
      <c r="Q2105" s="147"/>
    </row>
    <row r="2106" spans="1:20" s="55" customFormat="1" ht="11.25" customHeight="1" thickBot="1">
      <c r="A2106" s="201"/>
      <c r="B2106" s="202"/>
      <c r="C2106" s="56">
        <f>C2105/F2105*100</f>
        <v>19.28538708199725</v>
      </c>
      <c r="D2106" s="56">
        <f>D2105/F2105*100</f>
        <v>76.133760879523592</v>
      </c>
      <c r="E2106" s="59">
        <f>E2105/F2105*100</f>
        <v>4.5808520384791569</v>
      </c>
      <c r="F2106" s="51">
        <f t="shared" si="1922"/>
        <v>100</v>
      </c>
      <c r="O2106" s="147"/>
      <c r="P2106" s="147"/>
      <c r="Q2106" s="147"/>
    </row>
    <row r="2107" spans="1:20" s="55" customFormat="1" ht="11.45" customHeight="1">
      <c r="A2107" s="189" t="s">
        <v>48</v>
      </c>
      <c r="B2107" s="192" t="s">
        <v>19</v>
      </c>
      <c r="C2107" s="20">
        <v>272</v>
      </c>
      <c r="D2107" s="169">
        <v>1129</v>
      </c>
      <c r="E2107" s="20">
        <v>58</v>
      </c>
      <c r="F2107" s="44">
        <f t="shared" ref="F2107" si="1923">SUM(C2107:E2107)</f>
        <v>1459</v>
      </c>
      <c r="O2107" s="147"/>
      <c r="P2107" s="147"/>
      <c r="Q2107" s="147"/>
    </row>
    <row r="2108" spans="1:20" s="55" customFormat="1" ht="11.45" customHeight="1">
      <c r="A2108" s="190"/>
      <c r="B2108" s="185"/>
      <c r="C2108" s="29">
        <f>C2107/F2107*100</f>
        <v>18.64290610006854</v>
      </c>
      <c r="D2108" s="29">
        <f>D2107/F2107*100</f>
        <v>77.381768334475666</v>
      </c>
      <c r="E2108" s="30">
        <f>E2107/F2107*100</f>
        <v>3.9753255654557917</v>
      </c>
      <c r="F2108" s="45">
        <f t="shared" ref="F2108" si="1924">SUM(C2108:E2108)</f>
        <v>100</v>
      </c>
      <c r="O2108" s="147"/>
      <c r="P2108" s="147"/>
      <c r="Q2108" s="147"/>
    </row>
    <row r="2109" spans="1:20" s="55" customFormat="1" ht="11.45" customHeight="1">
      <c r="A2109" s="190"/>
      <c r="B2109" s="193" t="s">
        <v>20</v>
      </c>
      <c r="C2109" s="20">
        <v>89</v>
      </c>
      <c r="D2109" s="20">
        <v>361</v>
      </c>
      <c r="E2109" s="20">
        <v>34</v>
      </c>
      <c r="F2109" s="47">
        <f t="shared" ref="F2109" si="1925">SUM(C2109:E2109)</f>
        <v>484</v>
      </c>
      <c r="O2109" s="147"/>
      <c r="P2109" s="147"/>
      <c r="Q2109" s="147"/>
    </row>
    <row r="2110" spans="1:20" s="55" customFormat="1" ht="11.45" customHeight="1">
      <c r="A2110" s="190"/>
      <c r="B2110" s="193"/>
      <c r="C2110" s="25">
        <f>C2109/F2109*100</f>
        <v>18.388429752066116</v>
      </c>
      <c r="D2110" s="25">
        <f>D2109/F2109*100</f>
        <v>74.586776859504127</v>
      </c>
      <c r="E2110" s="26">
        <f>E2109/F2109*100</f>
        <v>7.0247933884297522</v>
      </c>
      <c r="F2110" s="45">
        <f t="shared" ref="F2110" si="1926">SUM(C2110:E2110)</f>
        <v>100</v>
      </c>
      <c r="O2110" s="147"/>
      <c r="P2110" s="147"/>
      <c r="Q2110" s="147"/>
    </row>
    <row r="2111" spans="1:20" s="55" customFormat="1" ht="11.45" customHeight="1">
      <c r="A2111" s="190"/>
      <c r="B2111" s="184" t="s">
        <v>49</v>
      </c>
      <c r="C2111" s="20">
        <v>50</v>
      </c>
      <c r="D2111" s="20">
        <v>113</v>
      </c>
      <c r="E2111" s="20">
        <v>4</v>
      </c>
      <c r="F2111" s="47">
        <f t="shared" ref="F2111" si="1927">SUM(C2111:E2111)</f>
        <v>167</v>
      </c>
      <c r="O2111" s="147"/>
      <c r="P2111" s="147"/>
      <c r="Q2111" s="147"/>
    </row>
    <row r="2112" spans="1:20" s="55" customFormat="1" ht="11.45" customHeight="1">
      <c r="A2112" s="190"/>
      <c r="B2112" s="185"/>
      <c r="C2112" s="29">
        <f>C2111/F2111*100</f>
        <v>29.940119760479039</v>
      </c>
      <c r="D2112" s="29">
        <f>D2111/F2111*100</f>
        <v>67.664670658682638</v>
      </c>
      <c r="E2112" s="30">
        <f>E2111/F2111*100</f>
        <v>2.3952095808383236</v>
      </c>
      <c r="F2112" s="45">
        <f t="shared" ref="F2112" si="1928">SUM(C2112:E2112)</f>
        <v>100</v>
      </c>
      <c r="O2112" s="147"/>
      <c r="P2112" s="147"/>
      <c r="Q2112" s="147"/>
    </row>
    <row r="2113" spans="1:17" s="55" customFormat="1" ht="11.45" customHeight="1">
      <c r="A2113" s="190"/>
      <c r="B2113" s="193" t="s">
        <v>50</v>
      </c>
      <c r="C2113" s="20">
        <v>10</v>
      </c>
      <c r="D2113" s="20">
        <v>59</v>
      </c>
      <c r="E2113" s="20">
        <v>4</v>
      </c>
      <c r="F2113" s="47">
        <f t="shared" ref="F2113" si="1929">SUM(C2113:E2113)</f>
        <v>73</v>
      </c>
      <c r="O2113" s="147"/>
      <c r="P2113" s="147"/>
      <c r="Q2113" s="147"/>
    </row>
    <row r="2114" spans="1:17" s="55" customFormat="1" ht="11.45" customHeight="1" thickBot="1">
      <c r="A2114" s="190"/>
      <c r="B2114" s="193"/>
      <c r="C2114" s="50">
        <f>C2113/F2113*100</f>
        <v>13.698630136986301</v>
      </c>
      <c r="D2114" s="50">
        <f>D2113/F2113*100</f>
        <v>80.821917808219183</v>
      </c>
      <c r="E2114" s="64">
        <f>E2113/F2113*100</f>
        <v>5.4794520547945202</v>
      </c>
      <c r="F2114" s="51">
        <f t="shared" ref="F2114" si="1930">SUM(C2114:E2114)</f>
        <v>100</v>
      </c>
      <c r="O2114" s="147"/>
      <c r="P2114" s="147"/>
      <c r="Q2114" s="147"/>
    </row>
    <row r="2115" spans="1:17" s="55" customFormat="1" ht="11.45" customHeight="1">
      <c r="A2115" s="189" t="s">
        <v>51</v>
      </c>
      <c r="B2115" s="192" t="s">
        <v>1</v>
      </c>
      <c r="C2115" s="20">
        <v>183</v>
      </c>
      <c r="D2115" s="20">
        <v>757</v>
      </c>
      <c r="E2115" s="20">
        <v>28</v>
      </c>
      <c r="F2115" s="44">
        <f t="shared" ref="F2115" si="1931">SUM(C2115:E2115)</f>
        <v>968</v>
      </c>
      <c r="O2115" s="147"/>
      <c r="P2115" s="147"/>
      <c r="Q2115" s="147"/>
    </row>
    <row r="2116" spans="1:17" s="55" customFormat="1" ht="11.45" customHeight="1">
      <c r="A2116" s="190"/>
      <c r="B2116" s="193"/>
      <c r="C2116" s="25">
        <f>C2115/F2115*100</f>
        <v>18.904958677685951</v>
      </c>
      <c r="D2116" s="25">
        <f>D2115/F2115*100</f>
        <v>78.202479338842977</v>
      </c>
      <c r="E2116" s="26">
        <f>E2115/F2115*100</f>
        <v>2.8925619834710745</v>
      </c>
      <c r="F2116" s="45">
        <f t="shared" ref="F2116" si="1932">SUM(C2116:E2116)</f>
        <v>100</v>
      </c>
      <c r="O2116" s="147"/>
      <c r="P2116" s="147"/>
      <c r="Q2116" s="147"/>
    </row>
    <row r="2117" spans="1:17" s="55" customFormat="1" ht="11.45" customHeight="1">
      <c r="A2117" s="190"/>
      <c r="B2117" s="184" t="s">
        <v>2</v>
      </c>
      <c r="C2117" s="20">
        <v>232</v>
      </c>
      <c r="D2117" s="20">
        <v>899</v>
      </c>
      <c r="E2117" s="20">
        <v>46</v>
      </c>
      <c r="F2117" s="47">
        <f t="shared" ref="F2117" si="1933">SUM(C2117:E2117)</f>
        <v>1177</v>
      </c>
      <c r="O2117" s="147"/>
      <c r="P2117" s="147"/>
      <c r="Q2117" s="147"/>
    </row>
    <row r="2118" spans="1:17" s="55" customFormat="1" ht="11.45" customHeight="1">
      <c r="A2118" s="190"/>
      <c r="B2118" s="185"/>
      <c r="C2118" s="29">
        <f>C2117/F2117*100</f>
        <v>19.711129991503824</v>
      </c>
      <c r="D2118" s="29">
        <f>D2117/F2117*100</f>
        <v>76.380628717077315</v>
      </c>
      <c r="E2118" s="30">
        <f>E2117/F2117*100</f>
        <v>3.9082412914188618</v>
      </c>
      <c r="F2118" s="45">
        <f t="shared" ref="F2118" si="1934">SUM(C2118:E2118)</f>
        <v>100</v>
      </c>
      <c r="O2118" s="147"/>
      <c r="P2118" s="147"/>
      <c r="Q2118" s="147"/>
    </row>
    <row r="2119" spans="1:17" s="55" customFormat="1" ht="11.45" customHeight="1">
      <c r="A2119" s="190"/>
      <c r="B2119" s="193" t="s">
        <v>5</v>
      </c>
      <c r="C2119" s="20">
        <v>6</v>
      </c>
      <c r="D2119" s="20">
        <v>6</v>
      </c>
      <c r="E2119" s="20">
        <v>26</v>
      </c>
      <c r="F2119" s="47">
        <f t="shared" ref="F2119" si="1935">SUM(C2119:E2119)</f>
        <v>38</v>
      </c>
      <c r="H2119" s="68"/>
      <c r="I2119" s="68"/>
      <c r="J2119" s="68"/>
      <c r="K2119" s="68"/>
      <c r="O2119" s="147"/>
      <c r="P2119" s="147"/>
      <c r="Q2119" s="147"/>
    </row>
    <row r="2120" spans="1:17" s="55" customFormat="1" ht="11.45" customHeight="1" thickBot="1">
      <c r="A2120" s="191"/>
      <c r="B2120" s="194"/>
      <c r="C2120" s="33">
        <f>C2119/F2119*100</f>
        <v>15.789473684210526</v>
      </c>
      <c r="D2120" s="33">
        <f>D2119/F2119*100</f>
        <v>15.789473684210526</v>
      </c>
      <c r="E2120" s="34">
        <f>E2119/F2119*100</f>
        <v>68.421052631578945</v>
      </c>
      <c r="F2120" s="51">
        <f t="shared" ref="F2120" si="1936">SUM(C2120:E2120)</f>
        <v>100</v>
      </c>
      <c r="H2120" s="68"/>
      <c r="I2120" s="68"/>
      <c r="J2120" s="68"/>
      <c r="K2120" s="68"/>
      <c r="O2120" s="147"/>
      <c r="P2120" s="147"/>
      <c r="Q2120" s="147"/>
    </row>
    <row r="2121" spans="1:17" s="55" customFormat="1" ht="11.45" customHeight="1">
      <c r="A2121" s="189" t="s">
        <v>52</v>
      </c>
      <c r="B2121" s="192" t="s">
        <v>6</v>
      </c>
      <c r="C2121" s="20">
        <v>10</v>
      </c>
      <c r="D2121" s="20">
        <v>52</v>
      </c>
      <c r="E2121" s="20">
        <v>2</v>
      </c>
      <c r="F2121" s="44">
        <f t="shared" ref="F2121" si="1937">SUM(C2121:E2121)</f>
        <v>64</v>
      </c>
      <c r="O2121" s="147"/>
      <c r="P2121" s="147"/>
      <c r="Q2121" s="147"/>
    </row>
    <row r="2122" spans="1:17" s="55" customFormat="1" ht="11.45" customHeight="1">
      <c r="A2122" s="190"/>
      <c r="B2122" s="185"/>
      <c r="C2122" s="29">
        <f>C2121/F2121*100</f>
        <v>15.625</v>
      </c>
      <c r="D2122" s="29">
        <f>D2121/F2121*100</f>
        <v>81.25</v>
      </c>
      <c r="E2122" s="30">
        <f>E2121/F2121*100</f>
        <v>3.125</v>
      </c>
      <c r="F2122" s="45">
        <f t="shared" ref="F2122" si="1938">SUM(C2122:E2122)</f>
        <v>100</v>
      </c>
      <c r="O2122" s="147"/>
      <c r="P2122" s="147"/>
      <c r="Q2122" s="147"/>
    </row>
    <row r="2123" spans="1:17" s="55" customFormat="1" ht="11.45" customHeight="1">
      <c r="A2123" s="190"/>
      <c r="B2123" s="193" t="s">
        <v>7</v>
      </c>
      <c r="C2123" s="20">
        <v>26</v>
      </c>
      <c r="D2123" s="20">
        <v>156</v>
      </c>
      <c r="E2123" s="20">
        <v>3</v>
      </c>
      <c r="F2123" s="47">
        <f t="shared" ref="F2123" si="1939">SUM(C2123:E2123)</f>
        <v>185</v>
      </c>
      <c r="O2123" s="147"/>
      <c r="P2123" s="147"/>
      <c r="Q2123" s="147"/>
    </row>
    <row r="2124" spans="1:17" s="55" customFormat="1" ht="11.45" customHeight="1">
      <c r="A2124" s="190"/>
      <c r="B2124" s="193"/>
      <c r="C2124" s="25">
        <f>C2123/F2123*100</f>
        <v>14.054054054054054</v>
      </c>
      <c r="D2124" s="25">
        <f>D2123/F2123*100</f>
        <v>84.324324324324323</v>
      </c>
      <c r="E2124" s="26">
        <f>E2123/F2123*100</f>
        <v>1.6216216216216217</v>
      </c>
      <c r="F2124" s="45">
        <f t="shared" ref="F2124" si="1940">SUM(C2124:E2124)</f>
        <v>100</v>
      </c>
      <c r="O2124" s="147"/>
      <c r="P2124" s="147"/>
      <c r="Q2124" s="147"/>
    </row>
    <row r="2125" spans="1:17" s="55" customFormat="1" ht="11.45" customHeight="1">
      <c r="A2125" s="190"/>
      <c r="B2125" s="184" t="s">
        <v>8</v>
      </c>
      <c r="C2125" s="20">
        <v>24</v>
      </c>
      <c r="D2125" s="20">
        <v>217</v>
      </c>
      <c r="E2125" s="20">
        <v>6</v>
      </c>
      <c r="F2125" s="47">
        <f t="shared" ref="F2125" si="1941">SUM(C2125:E2125)</f>
        <v>247</v>
      </c>
      <c r="O2125" s="147"/>
      <c r="P2125" s="147"/>
      <c r="Q2125" s="147"/>
    </row>
    <row r="2126" spans="1:17" s="55" customFormat="1" ht="11.45" customHeight="1">
      <c r="A2126" s="190"/>
      <c r="B2126" s="185"/>
      <c r="C2126" s="29">
        <f>C2125/F2125*100</f>
        <v>9.7165991902834001</v>
      </c>
      <c r="D2126" s="29">
        <f>D2125/F2125*100</f>
        <v>87.854251012145738</v>
      </c>
      <c r="E2126" s="30">
        <f>E2125/F2125*100</f>
        <v>2.42914979757085</v>
      </c>
      <c r="F2126" s="45">
        <f t="shared" ref="F2126" si="1942">SUM(C2126:E2126)</f>
        <v>99.999999999999986</v>
      </c>
      <c r="O2126" s="147"/>
      <c r="P2126" s="147"/>
      <c r="Q2126" s="147"/>
    </row>
    <row r="2127" spans="1:17" s="55" customFormat="1" ht="11.45" customHeight="1">
      <c r="A2127" s="190"/>
      <c r="B2127" s="193" t="s">
        <v>9</v>
      </c>
      <c r="C2127" s="20">
        <v>42</v>
      </c>
      <c r="D2127" s="20">
        <v>269</v>
      </c>
      <c r="E2127" s="20">
        <v>4</v>
      </c>
      <c r="F2127" s="47">
        <f t="shared" ref="F2127" si="1943">SUM(C2127:E2127)</f>
        <v>315</v>
      </c>
      <c r="O2127" s="147"/>
      <c r="P2127" s="147"/>
      <c r="Q2127" s="147"/>
    </row>
    <row r="2128" spans="1:17" s="55" customFormat="1" ht="11.45" customHeight="1">
      <c r="A2128" s="190"/>
      <c r="B2128" s="193"/>
      <c r="C2128" s="25">
        <f>C2127/F2127*100</f>
        <v>13.333333333333334</v>
      </c>
      <c r="D2128" s="25">
        <f>D2127/F2127*100</f>
        <v>85.396825396825392</v>
      </c>
      <c r="E2128" s="26">
        <f>E2127/F2127*100</f>
        <v>1.2698412698412698</v>
      </c>
      <c r="F2128" s="45">
        <f t="shared" ref="F2128" si="1944">SUM(C2128:E2128)</f>
        <v>99.999999999999986</v>
      </c>
      <c r="O2128" s="147"/>
      <c r="P2128" s="147"/>
      <c r="Q2128" s="147"/>
    </row>
    <row r="2129" spans="1:17" s="55" customFormat="1" ht="11.45" customHeight="1">
      <c r="A2129" s="190"/>
      <c r="B2129" s="184" t="s">
        <v>10</v>
      </c>
      <c r="C2129" s="20">
        <v>60</v>
      </c>
      <c r="D2129" s="20">
        <v>303</v>
      </c>
      <c r="E2129" s="20">
        <v>4</v>
      </c>
      <c r="F2129" s="47">
        <f t="shared" ref="F2129" si="1945">SUM(C2129:E2129)</f>
        <v>367</v>
      </c>
      <c r="O2129" s="147"/>
      <c r="P2129" s="147"/>
      <c r="Q2129" s="147"/>
    </row>
    <row r="2130" spans="1:17" s="55" customFormat="1" ht="11.45" customHeight="1">
      <c r="A2130" s="190"/>
      <c r="B2130" s="185"/>
      <c r="C2130" s="29">
        <f>C2129/F2129*100</f>
        <v>16.348773841961854</v>
      </c>
      <c r="D2130" s="29">
        <f>D2129/F2129*100</f>
        <v>82.561307901907355</v>
      </c>
      <c r="E2130" s="30">
        <f>E2129/F2129*100</f>
        <v>1.0899182561307901</v>
      </c>
      <c r="F2130" s="45">
        <f t="shared" ref="F2130" si="1946">SUM(C2130:E2130)</f>
        <v>100</v>
      </c>
      <c r="O2130" s="147"/>
      <c r="P2130" s="147"/>
      <c r="Q2130" s="147"/>
    </row>
    <row r="2131" spans="1:17" s="55" customFormat="1" ht="11.45" customHeight="1">
      <c r="A2131" s="190"/>
      <c r="B2131" s="193" t="s">
        <v>11</v>
      </c>
      <c r="C2131" s="20">
        <v>95</v>
      </c>
      <c r="D2131" s="20">
        <v>282</v>
      </c>
      <c r="E2131" s="20">
        <v>17</v>
      </c>
      <c r="F2131" s="47">
        <f t="shared" ref="F2131" si="1947">SUM(C2131:E2131)</f>
        <v>394</v>
      </c>
      <c r="O2131" s="147"/>
      <c r="P2131" s="147"/>
      <c r="Q2131" s="147"/>
    </row>
    <row r="2132" spans="1:17" s="55" customFormat="1" ht="11.45" customHeight="1">
      <c r="A2132" s="190"/>
      <c r="B2132" s="193"/>
      <c r="C2132" s="25">
        <f>C2131/F2131*100</f>
        <v>24.111675126903553</v>
      </c>
      <c r="D2132" s="25">
        <f>D2131/F2131*100</f>
        <v>71.573604060913709</v>
      </c>
      <c r="E2132" s="26">
        <f>E2131/F2131*100</f>
        <v>4.3147208121827409</v>
      </c>
      <c r="F2132" s="45">
        <f t="shared" ref="F2132" si="1948">SUM(C2132:E2132)</f>
        <v>100</v>
      </c>
      <c r="O2132" s="147"/>
      <c r="P2132" s="147"/>
      <c r="Q2132" s="147"/>
    </row>
    <row r="2133" spans="1:17" s="55" customFormat="1" ht="11.45" customHeight="1">
      <c r="A2133" s="190"/>
      <c r="B2133" s="184" t="s">
        <v>12</v>
      </c>
      <c r="C2133" s="20">
        <v>162</v>
      </c>
      <c r="D2133" s="20">
        <v>380</v>
      </c>
      <c r="E2133" s="20">
        <v>40</v>
      </c>
      <c r="F2133" s="47">
        <f t="shared" ref="F2133" si="1949">SUM(C2133:E2133)</f>
        <v>582</v>
      </c>
      <c r="O2133" s="148"/>
      <c r="P2133" s="148"/>
      <c r="Q2133" s="148"/>
    </row>
    <row r="2134" spans="1:17" s="55" customFormat="1" ht="11.45" customHeight="1">
      <c r="A2134" s="190"/>
      <c r="B2134" s="185"/>
      <c r="C2134" s="29">
        <f>C2133/F2133*100</f>
        <v>27.835051546391753</v>
      </c>
      <c r="D2134" s="29">
        <f>D2133/F2133*100</f>
        <v>65.292096219931267</v>
      </c>
      <c r="E2134" s="30">
        <f>E2133/F2133*100</f>
        <v>6.8728522336769764</v>
      </c>
      <c r="F2134" s="45">
        <f t="shared" ref="F2134" si="1950">SUM(C2134:E2134)</f>
        <v>100</v>
      </c>
      <c r="O2134" s="148"/>
      <c r="P2134" s="148"/>
      <c r="Q2134" s="148"/>
    </row>
    <row r="2135" spans="1:17" s="55" customFormat="1" ht="11.45" customHeight="1">
      <c r="A2135" s="190"/>
      <c r="B2135" s="193" t="s">
        <v>24</v>
      </c>
      <c r="C2135" s="20">
        <v>2</v>
      </c>
      <c r="D2135" s="20">
        <v>3</v>
      </c>
      <c r="E2135" s="20">
        <v>24</v>
      </c>
      <c r="F2135" s="47">
        <f t="shared" ref="F2135" si="1951">SUM(C2135:E2135)</f>
        <v>29</v>
      </c>
      <c r="O2135" s="148"/>
      <c r="P2135" s="148"/>
      <c r="Q2135" s="148"/>
    </row>
    <row r="2136" spans="1:17" s="55" customFormat="1" ht="11.45" customHeight="1" thickBot="1">
      <c r="A2136" s="191"/>
      <c r="B2136" s="194"/>
      <c r="C2136" s="33">
        <f>C2135/F2135*100</f>
        <v>6.8965517241379306</v>
      </c>
      <c r="D2136" s="33">
        <f>D2135/F2135*100</f>
        <v>10.344827586206897</v>
      </c>
      <c r="E2136" s="34">
        <f>E2135/F2135*100</f>
        <v>82.758620689655174</v>
      </c>
      <c r="F2136" s="51">
        <f t="shared" ref="F2136" si="1952">SUM(C2136:E2136)</f>
        <v>100</v>
      </c>
      <c r="O2136" s="148"/>
      <c r="P2136" s="148"/>
      <c r="Q2136" s="148"/>
    </row>
    <row r="2137" spans="1:17" s="55" customFormat="1" ht="11.45" customHeight="1" thickBot="1">
      <c r="A2137" s="211" t="s">
        <v>53</v>
      </c>
      <c r="B2137" s="192" t="s">
        <v>23</v>
      </c>
      <c r="C2137" s="20">
        <v>53</v>
      </c>
      <c r="D2137" s="20">
        <v>154</v>
      </c>
      <c r="E2137" s="20">
        <v>9</v>
      </c>
      <c r="F2137" s="44">
        <f t="shared" ref="F2137" si="1953">SUM(C2137:E2137)</f>
        <v>216</v>
      </c>
      <c r="O2137" s="148"/>
      <c r="P2137" s="148"/>
      <c r="Q2137" s="148"/>
    </row>
    <row r="2138" spans="1:17" s="55" customFormat="1" ht="11.45" customHeight="1" thickTop="1" thickBot="1">
      <c r="A2138" s="212"/>
      <c r="B2138" s="185"/>
      <c r="C2138" s="29">
        <f>C2137/F2137*100</f>
        <v>24.537037037037038</v>
      </c>
      <c r="D2138" s="29">
        <f>D2137/F2137*100</f>
        <v>71.296296296296291</v>
      </c>
      <c r="E2138" s="30">
        <f>E2137/F2137*100</f>
        <v>4.1666666666666661</v>
      </c>
      <c r="F2138" s="45">
        <f t="shared" ref="F2138" si="1954">SUM(C2138:E2138)</f>
        <v>100</v>
      </c>
      <c r="O2138" s="148"/>
      <c r="P2138" s="148"/>
      <c r="Q2138" s="148"/>
    </row>
    <row r="2139" spans="1:17" s="55" customFormat="1" ht="11.45" customHeight="1" thickTop="1" thickBot="1">
      <c r="A2139" s="212"/>
      <c r="B2139" s="193" t="s">
        <v>3</v>
      </c>
      <c r="C2139" s="20">
        <v>31</v>
      </c>
      <c r="D2139" s="20">
        <v>109</v>
      </c>
      <c r="E2139" s="20">
        <v>3</v>
      </c>
      <c r="F2139" s="47">
        <f t="shared" ref="F2139" si="1955">SUM(C2139:E2139)</f>
        <v>143</v>
      </c>
      <c r="O2139" s="148"/>
      <c r="P2139" s="148"/>
      <c r="Q2139" s="148"/>
    </row>
    <row r="2140" spans="1:17" s="55" customFormat="1" ht="11.45" customHeight="1" thickTop="1" thickBot="1">
      <c r="A2140" s="212"/>
      <c r="B2140" s="193"/>
      <c r="C2140" s="25">
        <f>C2139/F2139*100</f>
        <v>21.678321678321677</v>
      </c>
      <c r="D2140" s="25">
        <f>D2139/F2139*100</f>
        <v>76.223776223776213</v>
      </c>
      <c r="E2140" s="26">
        <f>E2139/F2139*100</f>
        <v>2.0979020979020979</v>
      </c>
      <c r="F2140" s="45">
        <f t="shared" ref="F2140" si="1956">SUM(C2140:E2140)</f>
        <v>99.999999999999986</v>
      </c>
      <c r="O2140" s="148"/>
      <c r="P2140" s="148"/>
      <c r="Q2140" s="148"/>
    </row>
    <row r="2141" spans="1:17" s="55" customFormat="1" ht="11.45" customHeight="1" thickTop="1" thickBot="1">
      <c r="A2141" s="212"/>
      <c r="B2141" s="184" t="s">
        <v>13</v>
      </c>
      <c r="C2141" s="20">
        <v>123</v>
      </c>
      <c r="D2141" s="20">
        <v>766</v>
      </c>
      <c r="E2141" s="20">
        <v>14</v>
      </c>
      <c r="F2141" s="47">
        <f t="shared" ref="F2141" si="1957">SUM(C2141:E2141)</f>
        <v>903</v>
      </c>
      <c r="O2141" s="148"/>
      <c r="P2141" s="148"/>
      <c r="Q2141" s="148"/>
    </row>
    <row r="2142" spans="1:17" s="55" customFormat="1" ht="11.45" customHeight="1" thickTop="1" thickBot="1">
      <c r="A2142" s="212"/>
      <c r="B2142" s="185"/>
      <c r="C2142" s="29">
        <f>C2141/F2141*100</f>
        <v>13.621262458471762</v>
      </c>
      <c r="D2142" s="29">
        <f>D2141/F2141*100</f>
        <v>84.828349944629011</v>
      </c>
      <c r="E2142" s="30">
        <f>E2141/F2141*100</f>
        <v>1.5503875968992249</v>
      </c>
      <c r="F2142" s="45">
        <f t="shared" ref="F2142" si="1958">SUM(C2142:E2142)</f>
        <v>100</v>
      </c>
      <c r="O2142" s="148"/>
      <c r="P2142" s="148"/>
      <c r="Q2142" s="148"/>
    </row>
    <row r="2143" spans="1:17" s="55" customFormat="1" ht="11.45" customHeight="1" thickTop="1" thickBot="1">
      <c r="A2143" s="212"/>
      <c r="B2143" s="193" t="s">
        <v>14</v>
      </c>
      <c r="C2143" s="20">
        <v>49</v>
      </c>
      <c r="D2143" s="20">
        <v>139</v>
      </c>
      <c r="E2143" s="20">
        <v>10</v>
      </c>
      <c r="F2143" s="47">
        <f t="shared" ref="F2143" si="1959">SUM(C2143:E2143)</f>
        <v>198</v>
      </c>
      <c r="O2143" s="148"/>
      <c r="P2143" s="148"/>
      <c r="Q2143" s="148"/>
    </row>
    <row r="2144" spans="1:17" s="55" customFormat="1" ht="11.45" customHeight="1" thickTop="1" thickBot="1">
      <c r="A2144" s="212"/>
      <c r="B2144" s="193"/>
      <c r="C2144" s="25">
        <f>C2143/F2143*100</f>
        <v>24.747474747474747</v>
      </c>
      <c r="D2144" s="25">
        <f>D2143/F2143*100</f>
        <v>70.202020202020194</v>
      </c>
      <c r="E2144" s="26">
        <f>E2143/F2143*100</f>
        <v>5.0505050505050502</v>
      </c>
      <c r="F2144" s="45">
        <f t="shared" ref="F2144" si="1960">SUM(C2144:E2144)</f>
        <v>100</v>
      </c>
      <c r="O2144" s="148"/>
      <c r="P2144" s="148"/>
      <c r="Q2144" s="148"/>
    </row>
    <row r="2145" spans="1:17" s="55" customFormat="1" ht="11.45" customHeight="1" thickTop="1" thickBot="1">
      <c r="A2145" s="212"/>
      <c r="B2145" s="184" t="s">
        <v>25</v>
      </c>
      <c r="C2145" s="20">
        <v>13</v>
      </c>
      <c r="D2145" s="20">
        <v>80</v>
      </c>
      <c r="E2145" s="20">
        <v>0</v>
      </c>
      <c r="F2145" s="47">
        <f t="shared" ref="F2145" si="1961">SUM(C2145:E2145)</f>
        <v>93</v>
      </c>
      <c r="O2145" s="148"/>
      <c r="P2145" s="148"/>
      <c r="Q2145" s="148"/>
    </row>
    <row r="2146" spans="1:17" s="55" customFormat="1" ht="11.45" customHeight="1" thickTop="1" thickBot="1">
      <c r="A2146" s="212"/>
      <c r="B2146" s="185"/>
      <c r="C2146" s="29">
        <f>C2145/F2145*100</f>
        <v>13.978494623655912</v>
      </c>
      <c r="D2146" s="29">
        <f>D2145/F2145*100</f>
        <v>86.021505376344081</v>
      </c>
      <c r="E2146" s="30">
        <f>E2145/F2145*100</f>
        <v>0</v>
      </c>
      <c r="F2146" s="45">
        <f t="shared" ref="F2146" si="1962">SUM(C2146:E2146)</f>
        <v>100</v>
      </c>
      <c r="O2146" s="148"/>
      <c r="P2146" s="148"/>
      <c r="Q2146" s="148"/>
    </row>
    <row r="2147" spans="1:17" s="1" customFormat="1" ht="11.45" customHeight="1" thickTop="1" thickBot="1">
      <c r="A2147" s="212"/>
      <c r="B2147" s="193" t="s">
        <v>26</v>
      </c>
      <c r="C2147" s="20">
        <v>128</v>
      </c>
      <c r="D2147" s="20">
        <v>336</v>
      </c>
      <c r="E2147" s="20">
        <v>34</v>
      </c>
      <c r="F2147" s="47">
        <f t="shared" ref="F2147" si="1963">SUM(C2147:E2147)</f>
        <v>498</v>
      </c>
      <c r="H2147" s="55"/>
      <c r="I2147" s="55"/>
      <c r="J2147" s="55"/>
      <c r="K2147" s="55"/>
      <c r="O2147" s="148"/>
      <c r="P2147" s="148"/>
      <c r="Q2147" s="148"/>
    </row>
    <row r="2148" spans="1:17" s="1" customFormat="1" ht="11.45" customHeight="1" thickTop="1" thickBot="1">
      <c r="A2148" s="212"/>
      <c r="B2148" s="193"/>
      <c r="C2148" s="25">
        <f>C2147/F2147*100</f>
        <v>25.702811244979916</v>
      </c>
      <c r="D2148" s="25">
        <f>D2147/F2147*100</f>
        <v>67.46987951807229</v>
      </c>
      <c r="E2148" s="26">
        <f>E2147/F2147*100</f>
        <v>6.8273092369477917</v>
      </c>
      <c r="F2148" s="45">
        <f t="shared" ref="F2148" si="1964">SUM(C2148:E2148)</f>
        <v>100</v>
      </c>
      <c r="H2148" s="55"/>
      <c r="I2148" s="55"/>
      <c r="J2148" s="55"/>
      <c r="K2148" s="55"/>
      <c r="O2148" s="148"/>
      <c r="P2148" s="148"/>
      <c r="Q2148" s="148"/>
    </row>
    <row r="2149" spans="1:17" s="1" customFormat="1" ht="11.45" customHeight="1" thickTop="1" thickBot="1">
      <c r="A2149" s="212"/>
      <c r="B2149" s="184" t="s">
        <v>0</v>
      </c>
      <c r="C2149" s="20">
        <v>18</v>
      </c>
      <c r="D2149" s="20">
        <v>60</v>
      </c>
      <c r="E2149" s="20">
        <v>5</v>
      </c>
      <c r="F2149" s="47">
        <f t="shared" ref="F2149" si="1965">SUM(C2149:E2149)</f>
        <v>83</v>
      </c>
      <c r="H2149" s="55"/>
      <c r="I2149" s="55"/>
      <c r="J2149" s="55"/>
      <c r="K2149" s="55"/>
      <c r="O2149" s="148"/>
      <c r="P2149" s="148"/>
      <c r="Q2149" s="148"/>
    </row>
    <row r="2150" spans="1:17" s="1" customFormat="1" ht="11.45" customHeight="1" thickTop="1" thickBot="1">
      <c r="A2150" s="212"/>
      <c r="B2150" s="185"/>
      <c r="C2150" s="29">
        <f>C2149/F2149*100</f>
        <v>21.686746987951807</v>
      </c>
      <c r="D2150" s="29">
        <f>D2149/F2149*100</f>
        <v>72.289156626506028</v>
      </c>
      <c r="E2150" s="30">
        <f>E2149/F2149*100</f>
        <v>6.024096385542169</v>
      </c>
      <c r="F2150" s="45">
        <f t="shared" ref="F2150" si="1966">SUM(C2150:E2150)</f>
        <v>100</v>
      </c>
      <c r="H2150" s="55"/>
      <c r="I2150" s="55"/>
      <c r="J2150" s="55"/>
      <c r="K2150" s="55"/>
      <c r="O2150" s="148"/>
      <c r="P2150" s="148"/>
      <c r="Q2150" s="148"/>
    </row>
    <row r="2151" spans="1:17" s="1" customFormat="1" ht="11.45" customHeight="1" thickTop="1" thickBot="1">
      <c r="A2151" s="212"/>
      <c r="B2151" s="193" t="s">
        <v>24</v>
      </c>
      <c r="C2151" s="20">
        <v>6</v>
      </c>
      <c r="D2151" s="20">
        <v>18</v>
      </c>
      <c r="E2151" s="20">
        <v>25</v>
      </c>
      <c r="F2151" s="47">
        <f t="shared" ref="F2151" si="1967">SUM(C2151:E2151)</f>
        <v>49</v>
      </c>
      <c r="H2151" s="55"/>
      <c r="I2151" s="55"/>
      <c r="J2151" s="55"/>
      <c r="K2151" s="55"/>
      <c r="O2151" s="148"/>
      <c r="P2151" s="148"/>
      <c r="Q2151" s="148"/>
    </row>
    <row r="2152" spans="1:17" s="1" customFormat="1" ht="11.45" customHeight="1" thickTop="1" thickBot="1">
      <c r="A2152" s="213"/>
      <c r="B2152" s="194"/>
      <c r="C2152" s="33">
        <f>C2151/F2151*100</f>
        <v>12.244897959183673</v>
      </c>
      <c r="D2152" s="33">
        <f>D2151/F2151*100</f>
        <v>36.734693877551024</v>
      </c>
      <c r="E2152" s="34">
        <f>E2151/F2151*100</f>
        <v>51.020408163265309</v>
      </c>
      <c r="F2152" s="51">
        <f t="shared" ref="F2152" si="1968">SUM(C2152:E2152)</f>
        <v>100</v>
      </c>
      <c r="H2152" s="55"/>
      <c r="I2152" s="55"/>
      <c r="J2152" s="55"/>
      <c r="K2152" s="55"/>
      <c r="O2152" s="148"/>
      <c r="P2152" s="148"/>
      <c r="Q2152" s="148"/>
    </row>
    <row r="2153" spans="1:17" s="1" customFormat="1" ht="11.45" customHeight="1">
      <c r="A2153" s="189" t="s">
        <v>21</v>
      </c>
      <c r="B2153" s="192" t="s">
        <v>27</v>
      </c>
      <c r="C2153" s="20">
        <v>62</v>
      </c>
      <c r="D2153" s="20">
        <v>215</v>
      </c>
      <c r="E2153" s="20">
        <v>19</v>
      </c>
      <c r="F2153" s="44">
        <f t="shared" ref="F2153" si="1969">SUM(C2153:E2153)</f>
        <v>296</v>
      </c>
      <c r="O2153" s="148"/>
      <c r="P2153" s="148"/>
      <c r="Q2153" s="148"/>
    </row>
    <row r="2154" spans="1:17" s="1" customFormat="1" ht="11.45" customHeight="1">
      <c r="A2154" s="190"/>
      <c r="B2154" s="185"/>
      <c r="C2154" s="29">
        <f>C2153/F2153*100</f>
        <v>20.945945945945947</v>
      </c>
      <c r="D2154" s="29">
        <f>D2153/F2153*100</f>
        <v>72.63513513513513</v>
      </c>
      <c r="E2154" s="30">
        <f>E2153/F2153*100</f>
        <v>6.4189189189189184</v>
      </c>
      <c r="F2154" s="45">
        <f t="shared" ref="F2154" si="1970">SUM(C2154:E2154)</f>
        <v>100</v>
      </c>
      <c r="O2154" s="148"/>
      <c r="P2154" s="148"/>
      <c r="Q2154" s="148"/>
    </row>
    <row r="2155" spans="1:17" s="1" customFormat="1" ht="11.45" customHeight="1">
      <c r="A2155" s="190"/>
      <c r="B2155" s="193" t="s">
        <v>28</v>
      </c>
      <c r="C2155" s="20">
        <v>79</v>
      </c>
      <c r="D2155" s="20">
        <v>249</v>
      </c>
      <c r="E2155" s="20">
        <v>14</v>
      </c>
      <c r="F2155" s="47">
        <f t="shared" ref="F2155" si="1971">SUM(C2155:E2155)</f>
        <v>342</v>
      </c>
      <c r="O2155" s="6"/>
      <c r="P2155" s="6"/>
      <c r="Q2155" s="6"/>
    </row>
    <row r="2156" spans="1:17" s="1" customFormat="1" ht="11.45" customHeight="1">
      <c r="A2156" s="190"/>
      <c r="B2156" s="193"/>
      <c r="C2156" s="25">
        <f>C2155/F2155*100</f>
        <v>23.099415204678362</v>
      </c>
      <c r="D2156" s="25">
        <f>D2155/F2155*100</f>
        <v>72.807017543859658</v>
      </c>
      <c r="E2156" s="26">
        <f>E2155/F2155*100</f>
        <v>4.0935672514619883</v>
      </c>
      <c r="F2156" s="45">
        <f t="shared" ref="F2156" si="1972">SUM(C2156:E2156)</f>
        <v>100.00000000000001</v>
      </c>
      <c r="O2156" s="147"/>
      <c r="P2156" s="147"/>
      <c r="Q2156" s="147"/>
    </row>
    <row r="2157" spans="1:17" s="1" customFormat="1" ht="11.45" customHeight="1">
      <c r="A2157" s="190"/>
      <c r="B2157" s="184" t="s">
        <v>29</v>
      </c>
      <c r="C2157" s="20">
        <v>178</v>
      </c>
      <c r="D2157" s="20">
        <v>747</v>
      </c>
      <c r="E2157" s="20">
        <v>22</v>
      </c>
      <c r="F2157" s="47">
        <f t="shared" ref="F2157" si="1973">SUM(C2157:E2157)</f>
        <v>947</v>
      </c>
      <c r="O2157" s="147"/>
      <c r="P2157" s="147"/>
      <c r="Q2157" s="147"/>
    </row>
    <row r="2158" spans="1:17" s="1" customFormat="1" ht="11.45" customHeight="1">
      <c r="A2158" s="190"/>
      <c r="B2158" s="185"/>
      <c r="C2158" s="29">
        <f>C2157/F2157*100</f>
        <v>18.796198521647305</v>
      </c>
      <c r="D2158" s="29">
        <f>D2157/F2157*100</f>
        <v>78.880675818373817</v>
      </c>
      <c r="E2158" s="30">
        <f>E2157/F2157*100</f>
        <v>2.3231256599788805</v>
      </c>
      <c r="F2158" s="45">
        <f t="shared" ref="F2158" si="1974">SUM(C2158:E2158)</f>
        <v>100.00000000000001</v>
      </c>
      <c r="O2158" s="147"/>
      <c r="P2158" s="147"/>
      <c r="Q2158" s="147"/>
    </row>
    <row r="2159" spans="1:17" s="1" customFormat="1" ht="11.45" customHeight="1">
      <c r="A2159" s="190"/>
      <c r="B2159" s="193" t="s">
        <v>30</v>
      </c>
      <c r="C2159" s="20">
        <v>73</v>
      </c>
      <c r="D2159" s="20">
        <v>325</v>
      </c>
      <c r="E2159" s="20">
        <v>12</v>
      </c>
      <c r="F2159" s="47">
        <f t="shared" ref="F2159" si="1975">SUM(C2159:E2159)</f>
        <v>410</v>
      </c>
      <c r="H2159" s="55"/>
      <c r="I2159" s="55"/>
      <c r="J2159" s="55"/>
      <c r="K2159" s="55"/>
      <c r="O2159" s="147"/>
      <c r="P2159" s="147"/>
      <c r="Q2159" s="147"/>
    </row>
    <row r="2160" spans="1:17" s="1" customFormat="1" ht="11.45" customHeight="1">
      <c r="A2160" s="190"/>
      <c r="B2160" s="193"/>
      <c r="C2160" s="25">
        <f>C2159/F2159*100</f>
        <v>17.804878048780488</v>
      </c>
      <c r="D2160" s="25">
        <f>D2159/F2159*100</f>
        <v>79.268292682926827</v>
      </c>
      <c r="E2160" s="26">
        <f>E2159/F2159*100</f>
        <v>2.9268292682926833</v>
      </c>
      <c r="F2160" s="45">
        <f t="shared" ref="F2160" si="1976">SUM(C2160:E2160)</f>
        <v>99.999999999999986</v>
      </c>
      <c r="H2160" s="55"/>
      <c r="I2160" s="55"/>
      <c r="J2160" s="55"/>
      <c r="K2160" s="55"/>
      <c r="O2160" s="147"/>
      <c r="P2160" s="147"/>
      <c r="Q2160" s="147"/>
    </row>
    <row r="2161" spans="1:18" s="1" customFormat="1" ht="11.45" customHeight="1">
      <c r="A2161" s="190"/>
      <c r="B2161" s="184" t="s">
        <v>42</v>
      </c>
      <c r="C2161" s="20">
        <v>24</v>
      </c>
      <c r="D2161" s="20">
        <v>102</v>
      </c>
      <c r="E2161" s="20">
        <v>4</v>
      </c>
      <c r="F2161" s="47">
        <f t="shared" ref="F2161" si="1977">SUM(C2161:E2161)</f>
        <v>130</v>
      </c>
      <c r="H2161" s="55"/>
      <c r="I2161" s="55"/>
      <c r="J2161" s="55"/>
      <c r="K2161" s="55"/>
      <c r="O2161" s="147"/>
      <c r="P2161" s="147"/>
      <c r="Q2161" s="147"/>
    </row>
    <row r="2162" spans="1:18" s="1" customFormat="1" ht="11.45" customHeight="1">
      <c r="A2162" s="190"/>
      <c r="B2162" s="185"/>
      <c r="C2162" s="29">
        <f>C2161/F2161*100</f>
        <v>18.461538461538463</v>
      </c>
      <c r="D2162" s="29">
        <f>D2161/F2161*100</f>
        <v>78.461538461538467</v>
      </c>
      <c r="E2162" s="30">
        <f>E2161/F2161*100</f>
        <v>3.0769230769230771</v>
      </c>
      <c r="F2162" s="45">
        <f t="shared" ref="F2162" si="1978">SUM(C2162:E2162)</f>
        <v>100.00000000000001</v>
      </c>
      <c r="H2162" s="55"/>
      <c r="I2162" s="55"/>
      <c r="J2162" s="55"/>
      <c r="K2162" s="55"/>
      <c r="O2162" s="147"/>
      <c r="P2162" s="147"/>
      <c r="Q2162" s="147"/>
    </row>
    <row r="2163" spans="1:18" s="1" customFormat="1" ht="11.45" customHeight="1">
      <c r="A2163" s="190"/>
      <c r="B2163" s="193" t="s">
        <v>24</v>
      </c>
      <c r="C2163" s="20">
        <v>5</v>
      </c>
      <c r="D2163" s="20">
        <v>24</v>
      </c>
      <c r="E2163" s="20">
        <v>29</v>
      </c>
      <c r="F2163" s="47">
        <f t="shared" ref="F2163" si="1979">SUM(C2163:E2163)</f>
        <v>58</v>
      </c>
      <c r="H2163" s="55"/>
      <c r="I2163" s="55"/>
      <c r="J2163" s="55"/>
      <c r="K2163" s="55"/>
      <c r="O2163" s="147"/>
      <c r="P2163" s="147"/>
      <c r="Q2163" s="147"/>
    </row>
    <row r="2164" spans="1:18" s="1" customFormat="1" ht="11.45" customHeight="1" thickBot="1">
      <c r="A2164" s="191"/>
      <c r="B2164" s="194"/>
      <c r="C2164" s="33">
        <f>C2163/F2163*100</f>
        <v>8.6206896551724146</v>
      </c>
      <c r="D2164" s="33">
        <f>D2163/F2163*100</f>
        <v>41.379310344827587</v>
      </c>
      <c r="E2164" s="34">
        <f>E2163/F2163*100</f>
        <v>50</v>
      </c>
      <c r="F2164" s="51">
        <f t="shared" ref="F2164" si="1980">SUM(C2164:E2164)</f>
        <v>100</v>
      </c>
      <c r="H2164" s="55"/>
      <c r="I2164" s="55"/>
      <c r="J2164" s="55"/>
      <c r="K2164" s="55"/>
      <c r="O2164" s="147"/>
      <c r="P2164" s="147"/>
      <c r="Q2164" s="147"/>
    </row>
    <row r="2165" spans="1:18" s="1" customFormat="1" ht="11.25" customHeight="1">
      <c r="A2165" s="40"/>
      <c r="B2165" s="41"/>
      <c r="C2165" s="97"/>
      <c r="D2165" s="97"/>
      <c r="E2165" s="97"/>
      <c r="F2165" s="42"/>
      <c r="O2165" s="147"/>
      <c r="P2165" s="147"/>
      <c r="Q2165" s="147"/>
    </row>
    <row r="2166" spans="1:18" s="1" customFormat="1" ht="11.25" customHeight="1">
      <c r="A2166" s="40"/>
      <c r="B2166" s="41"/>
      <c r="C2166" s="97"/>
      <c r="D2166" s="97"/>
      <c r="E2166" s="97"/>
      <c r="F2166" s="42"/>
      <c r="O2166" s="147"/>
      <c r="P2166" s="147"/>
      <c r="Q2166" s="147"/>
    </row>
    <row r="2167" spans="1:18" ht="15" customHeight="1">
      <c r="A2167" s="221" t="s">
        <v>207</v>
      </c>
      <c r="B2167" s="221"/>
      <c r="C2167" s="221"/>
      <c r="D2167" s="221"/>
      <c r="E2167" s="221"/>
      <c r="F2167" s="221"/>
      <c r="G2167" s="221"/>
      <c r="H2167" s="221"/>
      <c r="I2167" s="221"/>
      <c r="J2167" s="221"/>
      <c r="K2167" s="221"/>
      <c r="L2167" s="221"/>
      <c r="O2167" s="147"/>
      <c r="P2167" s="147"/>
      <c r="Q2167" s="147"/>
    </row>
    <row r="2168" spans="1:18" s="3" customFormat="1" ht="30" customHeight="1" thickBot="1">
      <c r="A2168" s="235" t="s">
        <v>206</v>
      </c>
      <c r="B2168" s="235"/>
      <c r="C2168" s="235"/>
      <c r="D2168" s="235"/>
      <c r="E2168" s="235"/>
      <c r="F2168" s="235"/>
      <c r="G2168" s="235"/>
      <c r="H2168" s="235"/>
      <c r="I2168" s="235"/>
      <c r="J2168" s="235"/>
      <c r="K2168" s="235"/>
      <c r="L2168" s="235"/>
      <c r="M2168" s="1"/>
      <c r="N2168" s="1"/>
      <c r="O2168" s="147"/>
      <c r="P2168" s="147"/>
      <c r="Q2168" s="147"/>
      <c r="R2168" s="1"/>
    </row>
    <row r="2169" spans="1:18" s="1" customFormat="1" ht="10.15" customHeight="1">
      <c r="A2169" s="203"/>
      <c r="B2169" s="204"/>
      <c r="C2169" s="99">
        <v>1</v>
      </c>
      <c r="D2169" s="99">
        <v>2</v>
      </c>
      <c r="E2169" s="99">
        <v>3</v>
      </c>
      <c r="F2169" s="99">
        <v>4</v>
      </c>
      <c r="G2169" s="99">
        <v>5</v>
      </c>
      <c r="H2169" s="205" t="s">
        <v>45</v>
      </c>
      <c r="I2169" s="207" t="s">
        <v>4</v>
      </c>
      <c r="J2169" s="100" t="s">
        <v>46</v>
      </c>
      <c r="K2169" s="99">
        <v>3</v>
      </c>
      <c r="L2169" s="101" t="s">
        <v>47</v>
      </c>
      <c r="O2169" s="147"/>
      <c r="P2169" s="147"/>
      <c r="Q2169" s="147"/>
    </row>
    <row r="2170" spans="1:18" s="6" customFormat="1" ht="60" customHeight="1" thickBot="1">
      <c r="A2170" s="209" t="s">
        <v>33</v>
      </c>
      <c r="B2170" s="210"/>
      <c r="C2170" s="139" t="s">
        <v>15</v>
      </c>
      <c r="D2170" s="139" t="s">
        <v>16</v>
      </c>
      <c r="E2170" s="139" t="s">
        <v>43</v>
      </c>
      <c r="F2170" s="139" t="s">
        <v>17</v>
      </c>
      <c r="G2170" s="139" t="s">
        <v>18</v>
      </c>
      <c r="H2170" s="206"/>
      <c r="I2170" s="208"/>
      <c r="J2170" s="115" t="s">
        <v>15</v>
      </c>
      <c r="K2170" s="139" t="s">
        <v>43</v>
      </c>
      <c r="L2170" s="116" t="s">
        <v>18</v>
      </c>
      <c r="O2170" s="147"/>
      <c r="P2170" s="147"/>
      <c r="Q2170" s="147"/>
    </row>
    <row r="2171" spans="1:18" s="55" customFormat="1" ht="11.25" customHeight="1">
      <c r="A2171" s="219" t="s">
        <v>22</v>
      </c>
      <c r="B2171" s="220"/>
      <c r="C2171" s="111">
        <v>451</v>
      </c>
      <c r="D2171" s="111">
        <v>817</v>
      </c>
      <c r="E2171" s="111">
        <v>563</v>
      </c>
      <c r="F2171" s="111">
        <v>123</v>
      </c>
      <c r="G2171" s="111">
        <v>111</v>
      </c>
      <c r="H2171" s="111">
        <v>118</v>
      </c>
      <c r="I2171" s="110">
        <f t="shared" ref="I2171:I2230" si="1981">SUM(C2171:H2171)</f>
        <v>2183</v>
      </c>
      <c r="J2171" s="112">
        <f>C2171+D2171</f>
        <v>1268</v>
      </c>
      <c r="K2171" s="111">
        <f>E2171</f>
        <v>563</v>
      </c>
      <c r="L2171" s="113">
        <f>SUM(F2171:G2171)</f>
        <v>234</v>
      </c>
      <c r="O2171" s="147"/>
      <c r="P2171" s="147"/>
      <c r="Q2171" s="147"/>
    </row>
    <row r="2172" spans="1:18" s="55" customFormat="1" ht="11.25" customHeight="1" thickBot="1">
      <c r="A2172" s="201"/>
      <c r="B2172" s="202"/>
      <c r="C2172" s="56">
        <f>C2171/I2171*100</f>
        <v>20.659642693540999</v>
      </c>
      <c r="D2172" s="56">
        <f>D2171/I2171*100</f>
        <v>37.425561154374712</v>
      </c>
      <c r="E2172" s="56">
        <f>E2171/I2171*100</f>
        <v>25.790196976637652</v>
      </c>
      <c r="F2172" s="56">
        <f>F2171/I2171*100</f>
        <v>5.6344480073293628</v>
      </c>
      <c r="G2172" s="56">
        <f>G2171/I2171*100</f>
        <v>5.0847457627118651</v>
      </c>
      <c r="H2172" s="59">
        <f>H2171/I2171*100</f>
        <v>5.4054054054054053</v>
      </c>
      <c r="I2172" s="58">
        <f t="shared" si="1981"/>
        <v>100</v>
      </c>
      <c r="J2172" s="57">
        <f>J2171/I2171*100</f>
        <v>58.085203847915714</v>
      </c>
      <c r="K2172" s="35">
        <f>K2171/I2171*100</f>
        <v>25.790196976637652</v>
      </c>
      <c r="L2172" s="31">
        <f>L2171/I2171*100</f>
        <v>10.719193770041228</v>
      </c>
      <c r="O2172" s="147"/>
      <c r="P2172" s="147"/>
      <c r="Q2172" s="147"/>
    </row>
    <row r="2173" spans="1:18" s="55" customFormat="1" ht="11.45" customHeight="1">
      <c r="A2173" s="189" t="s">
        <v>48</v>
      </c>
      <c r="B2173" s="192" t="s">
        <v>19</v>
      </c>
      <c r="C2173" s="20">
        <v>303</v>
      </c>
      <c r="D2173" s="20">
        <v>579</v>
      </c>
      <c r="E2173" s="20">
        <v>348</v>
      </c>
      <c r="F2173" s="20">
        <v>90</v>
      </c>
      <c r="G2173" s="20">
        <v>72</v>
      </c>
      <c r="H2173" s="20">
        <v>67</v>
      </c>
      <c r="I2173" s="8">
        <f t="shared" si="1981"/>
        <v>1459</v>
      </c>
      <c r="J2173" s="9">
        <f>C2173+D2173</f>
        <v>882</v>
      </c>
      <c r="K2173" s="7">
        <f>E2173</f>
        <v>348</v>
      </c>
      <c r="L2173" s="10">
        <f>SUM(F2173:G2173)</f>
        <v>162</v>
      </c>
      <c r="O2173" s="147"/>
      <c r="P2173" s="147"/>
      <c r="Q2173" s="147"/>
    </row>
    <row r="2174" spans="1:18" s="55" customFormat="1" ht="11.45" customHeight="1">
      <c r="A2174" s="190"/>
      <c r="B2174" s="185"/>
      <c r="C2174" s="46">
        <f>C2173/I2173*100</f>
        <v>20.767649074708704</v>
      </c>
      <c r="D2174" s="25">
        <f>D2173/I2173*100</f>
        <v>39.684715558601781</v>
      </c>
      <c r="E2174" s="25">
        <f>E2173/I2173*100</f>
        <v>23.85195339273475</v>
      </c>
      <c r="F2174" s="25">
        <f>F2173/I2173*100</f>
        <v>6.1686086360520909</v>
      </c>
      <c r="G2174" s="25">
        <f>G2173/I2173*100</f>
        <v>4.9348869088416718</v>
      </c>
      <c r="H2174" s="26">
        <f>H2173/I2173*100</f>
        <v>4.5921864290610008</v>
      </c>
      <c r="I2174" s="27">
        <f t="shared" si="1981"/>
        <v>99.999999999999986</v>
      </c>
      <c r="J2174" s="38">
        <f>J2173/I2173*100</f>
        <v>60.452364633310488</v>
      </c>
      <c r="K2174" s="18">
        <f>K2173/I2173*100</f>
        <v>23.85195339273475</v>
      </c>
      <c r="L2174" s="19">
        <f>L2173/I2173*100</f>
        <v>11.103495544893763</v>
      </c>
      <c r="O2174" s="147"/>
      <c r="P2174" s="147"/>
      <c r="Q2174" s="147"/>
    </row>
    <row r="2175" spans="1:18" s="55" customFormat="1" ht="11.45" customHeight="1">
      <c r="A2175" s="190"/>
      <c r="B2175" s="193" t="s">
        <v>20</v>
      </c>
      <c r="C2175" s="20">
        <v>102</v>
      </c>
      <c r="D2175" s="20">
        <v>164</v>
      </c>
      <c r="E2175" s="20">
        <v>135</v>
      </c>
      <c r="F2175" s="20">
        <v>19</v>
      </c>
      <c r="G2175" s="20">
        <v>23</v>
      </c>
      <c r="H2175" s="20">
        <v>41</v>
      </c>
      <c r="I2175" s="21">
        <f t="shared" si="1981"/>
        <v>484</v>
      </c>
      <c r="J2175" s="28">
        <f>C2175+D2175</f>
        <v>266</v>
      </c>
      <c r="K2175" s="23">
        <f>E2175</f>
        <v>135</v>
      </c>
      <c r="L2175" s="24">
        <f>SUM(F2175:G2175)</f>
        <v>42</v>
      </c>
      <c r="O2175" s="147"/>
      <c r="P2175" s="147"/>
      <c r="Q2175" s="147"/>
    </row>
    <row r="2176" spans="1:18" s="55" customFormat="1" ht="11.45" customHeight="1">
      <c r="A2176" s="190"/>
      <c r="B2176" s="193"/>
      <c r="C2176" s="29">
        <f>C2175/I2175*100</f>
        <v>21.074380165289256</v>
      </c>
      <c r="D2176" s="29">
        <f>D2175/I2175*100</f>
        <v>33.884297520661157</v>
      </c>
      <c r="E2176" s="29">
        <f>E2175/I2175*100</f>
        <v>27.892561983471076</v>
      </c>
      <c r="F2176" s="29">
        <f>F2175/I2175*100</f>
        <v>3.9256198347107438</v>
      </c>
      <c r="G2176" s="29">
        <f>G2175/I2175*100</f>
        <v>4.7520661157024797</v>
      </c>
      <c r="H2176" s="30">
        <f>H2175/I2175*100</f>
        <v>8.4710743801652892</v>
      </c>
      <c r="I2176" s="27">
        <f t="shared" si="1981"/>
        <v>100</v>
      </c>
      <c r="J2176" s="38">
        <f>J2175/I2175*100</f>
        <v>54.958677685950406</v>
      </c>
      <c r="K2176" s="18">
        <f>K2175/I2175*100</f>
        <v>27.892561983471076</v>
      </c>
      <c r="L2176" s="19">
        <f>L2175/I2175*100</f>
        <v>8.677685950413224</v>
      </c>
      <c r="O2176" s="147"/>
      <c r="P2176" s="147"/>
      <c r="Q2176" s="147"/>
    </row>
    <row r="2177" spans="1:17" s="55" customFormat="1" ht="11.45" customHeight="1">
      <c r="A2177" s="190"/>
      <c r="B2177" s="184" t="s">
        <v>49</v>
      </c>
      <c r="C2177" s="20">
        <v>30</v>
      </c>
      <c r="D2177" s="20">
        <v>58</v>
      </c>
      <c r="E2177" s="20">
        <v>55</v>
      </c>
      <c r="F2177" s="20">
        <v>7</v>
      </c>
      <c r="G2177" s="20">
        <v>11</v>
      </c>
      <c r="H2177" s="20">
        <v>6</v>
      </c>
      <c r="I2177" s="21">
        <f t="shared" si="1981"/>
        <v>167</v>
      </c>
      <c r="J2177" s="28">
        <f>C2177+D2177</f>
        <v>88</v>
      </c>
      <c r="K2177" s="23">
        <f>E2177</f>
        <v>55</v>
      </c>
      <c r="L2177" s="24">
        <f>SUM(F2177:G2177)</f>
        <v>18</v>
      </c>
      <c r="O2177" s="147"/>
      <c r="P2177" s="147"/>
      <c r="Q2177" s="147"/>
    </row>
    <row r="2178" spans="1:17" s="55" customFormat="1" ht="11.45" customHeight="1">
      <c r="A2178" s="190"/>
      <c r="B2178" s="185"/>
      <c r="C2178" s="25">
        <f>C2177/I2177*100</f>
        <v>17.964071856287426</v>
      </c>
      <c r="D2178" s="25">
        <f>D2177/I2177*100</f>
        <v>34.730538922155688</v>
      </c>
      <c r="E2178" s="25">
        <f>E2177/I2177*100</f>
        <v>32.934131736526943</v>
      </c>
      <c r="F2178" s="25">
        <f>F2177/I2177*100</f>
        <v>4.1916167664670656</v>
      </c>
      <c r="G2178" s="25">
        <f>G2177/I2177*100</f>
        <v>6.5868263473053901</v>
      </c>
      <c r="H2178" s="26">
        <f>H2177/I2177*100</f>
        <v>3.5928143712574849</v>
      </c>
      <c r="I2178" s="27">
        <f t="shared" si="1981"/>
        <v>100</v>
      </c>
      <c r="J2178" s="38">
        <f>J2177/I2177*100</f>
        <v>52.694610778443121</v>
      </c>
      <c r="K2178" s="18">
        <f>K2177/I2177*100</f>
        <v>32.934131736526943</v>
      </c>
      <c r="L2178" s="19">
        <f>L2177/I2177*100</f>
        <v>10.778443113772456</v>
      </c>
      <c r="O2178" s="147"/>
      <c r="P2178" s="147"/>
      <c r="Q2178" s="147"/>
    </row>
    <row r="2179" spans="1:17" s="55" customFormat="1" ht="11.45" customHeight="1">
      <c r="A2179" s="190"/>
      <c r="B2179" s="193" t="s">
        <v>50</v>
      </c>
      <c r="C2179" s="20">
        <v>16</v>
      </c>
      <c r="D2179" s="20">
        <v>16</v>
      </c>
      <c r="E2179" s="20">
        <v>25</v>
      </c>
      <c r="F2179" s="20">
        <v>7</v>
      </c>
      <c r="G2179" s="20">
        <v>5</v>
      </c>
      <c r="H2179" s="20">
        <v>4</v>
      </c>
      <c r="I2179" s="21">
        <f t="shared" si="1981"/>
        <v>73</v>
      </c>
      <c r="J2179" s="28">
        <f>C2179+D2179</f>
        <v>32</v>
      </c>
      <c r="K2179" s="23">
        <f>E2179</f>
        <v>25</v>
      </c>
      <c r="L2179" s="24">
        <f>SUM(F2179:G2179)</f>
        <v>12</v>
      </c>
      <c r="O2179" s="147"/>
      <c r="P2179" s="147"/>
      <c r="Q2179" s="147"/>
    </row>
    <row r="2180" spans="1:17" s="55" customFormat="1" ht="11.45" customHeight="1" thickBot="1">
      <c r="A2180" s="190"/>
      <c r="B2180" s="193"/>
      <c r="C2180" s="33">
        <f>C2179/I2179*100</f>
        <v>21.917808219178081</v>
      </c>
      <c r="D2180" s="33">
        <f>D2179/I2179*100</f>
        <v>21.917808219178081</v>
      </c>
      <c r="E2180" s="33">
        <f>E2179/I2179*100</f>
        <v>34.246575342465754</v>
      </c>
      <c r="F2180" s="33">
        <f>F2179/I2179*100</f>
        <v>9.5890410958904102</v>
      </c>
      <c r="G2180" s="33">
        <f>G2179/I2179*100</f>
        <v>6.8493150684931505</v>
      </c>
      <c r="H2180" s="34">
        <f>H2179/I2179*100</f>
        <v>5.4794520547945202</v>
      </c>
      <c r="I2180" s="58">
        <f t="shared" si="1981"/>
        <v>100</v>
      </c>
      <c r="J2180" s="38">
        <f>J2179/I2179*100</f>
        <v>43.835616438356162</v>
      </c>
      <c r="K2180" s="18">
        <f>K2179/I2179*100</f>
        <v>34.246575342465754</v>
      </c>
      <c r="L2180" s="19">
        <f>L2179/I2179*100</f>
        <v>16.43835616438356</v>
      </c>
      <c r="O2180" s="147"/>
      <c r="P2180" s="147"/>
      <c r="Q2180" s="147"/>
    </row>
    <row r="2181" spans="1:17" s="55" customFormat="1" ht="11.45" customHeight="1">
      <c r="A2181" s="189" t="s">
        <v>51</v>
      </c>
      <c r="B2181" s="192" t="s">
        <v>1</v>
      </c>
      <c r="C2181" s="20">
        <v>184</v>
      </c>
      <c r="D2181" s="20">
        <v>360</v>
      </c>
      <c r="E2181" s="20">
        <v>259</v>
      </c>
      <c r="F2181" s="20">
        <v>57</v>
      </c>
      <c r="G2181" s="20">
        <v>66</v>
      </c>
      <c r="H2181" s="20">
        <v>42</v>
      </c>
      <c r="I2181" s="8">
        <f t="shared" si="1981"/>
        <v>968</v>
      </c>
      <c r="J2181" s="9">
        <f>C2181+D2181</f>
        <v>544</v>
      </c>
      <c r="K2181" s="7">
        <f>E2181</f>
        <v>259</v>
      </c>
      <c r="L2181" s="10">
        <f>SUM(F2181:G2181)</f>
        <v>123</v>
      </c>
      <c r="O2181" s="147"/>
      <c r="P2181" s="147"/>
      <c r="Q2181" s="147"/>
    </row>
    <row r="2182" spans="1:17" s="55" customFormat="1" ht="11.45" customHeight="1">
      <c r="A2182" s="190"/>
      <c r="B2182" s="193"/>
      <c r="C2182" s="46">
        <f>C2181/I2181*100</f>
        <v>19.008264462809919</v>
      </c>
      <c r="D2182" s="25">
        <f>D2181/I2181*100</f>
        <v>37.190082644628099</v>
      </c>
      <c r="E2182" s="25">
        <f>E2181/I2181*100</f>
        <v>26.756198347107439</v>
      </c>
      <c r="F2182" s="25">
        <f>F2181/I2181*100</f>
        <v>5.8884297520661155</v>
      </c>
      <c r="G2182" s="25">
        <f>G2181/I2181*100</f>
        <v>6.8181818181818175</v>
      </c>
      <c r="H2182" s="26">
        <f>H2181/I2181*100</f>
        <v>4.338842975206612</v>
      </c>
      <c r="I2182" s="27">
        <f t="shared" si="1981"/>
        <v>100</v>
      </c>
      <c r="J2182" s="38">
        <f>J2181/I2181*100</f>
        <v>56.198347107438018</v>
      </c>
      <c r="K2182" s="18">
        <f>K2181/I2181*100</f>
        <v>26.756198347107439</v>
      </c>
      <c r="L2182" s="19">
        <f>L2181/I2181*100</f>
        <v>12.706611570247933</v>
      </c>
      <c r="O2182" s="147"/>
      <c r="P2182" s="147"/>
      <c r="Q2182" s="147"/>
    </row>
    <row r="2183" spans="1:17" s="55" customFormat="1" ht="11.45" customHeight="1">
      <c r="A2183" s="190"/>
      <c r="B2183" s="184" t="s">
        <v>2</v>
      </c>
      <c r="C2183" s="20">
        <v>265</v>
      </c>
      <c r="D2183" s="20">
        <v>450</v>
      </c>
      <c r="E2183" s="20">
        <v>301</v>
      </c>
      <c r="F2183" s="20">
        <v>65</v>
      </c>
      <c r="G2183" s="20">
        <v>45</v>
      </c>
      <c r="H2183" s="20">
        <v>51</v>
      </c>
      <c r="I2183" s="21">
        <f t="shared" si="1981"/>
        <v>1177</v>
      </c>
      <c r="J2183" s="28">
        <f>C2183+D2183</f>
        <v>715</v>
      </c>
      <c r="K2183" s="23">
        <f>E2183</f>
        <v>301</v>
      </c>
      <c r="L2183" s="24">
        <f>SUM(F2183:G2183)</f>
        <v>110</v>
      </c>
      <c r="O2183" s="147"/>
      <c r="P2183" s="147"/>
      <c r="Q2183" s="147"/>
    </row>
    <row r="2184" spans="1:17" s="55" customFormat="1" ht="11.45" customHeight="1">
      <c r="A2184" s="190"/>
      <c r="B2184" s="185"/>
      <c r="C2184" s="29">
        <f>C2183/I2183*100</f>
        <v>22.514868309260834</v>
      </c>
      <c r="D2184" s="29">
        <f>D2183/I2183*100</f>
        <v>38.232795242141037</v>
      </c>
      <c r="E2184" s="29">
        <f>E2183/I2183*100</f>
        <v>25.573491928632112</v>
      </c>
      <c r="F2184" s="29">
        <f>F2183/I2183*100</f>
        <v>5.5225148683092602</v>
      </c>
      <c r="G2184" s="29">
        <f>G2183/I2183*100</f>
        <v>3.8232795242141036</v>
      </c>
      <c r="H2184" s="30">
        <f>H2183/I2183*100</f>
        <v>4.3330501274426512</v>
      </c>
      <c r="I2184" s="27">
        <f t="shared" si="1981"/>
        <v>99.999999999999986</v>
      </c>
      <c r="J2184" s="38">
        <f>J2183/I2183*100</f>
        <v>60.747663551401864</v>
      </c>
      <c r="K2184" s="18">
        <f>K2183/I2183*100</f>
        <v>25.573491928632112</v>
      </c>
      <c r="L2184" s="19">
        <f>L2183/I2183*100</f>
        <v>9.3457943925233646</v>
      </c>
      <c r="O2184" s="147"/>
      <c r="P2184" s="147"/>
      <c r="Q2184" s="147"/>
    </row>
    <row r="2185" spans="1:17" s="55" customFormat="1" ht="11.45" customHeight="1">
      <c r="A2185" s="190"/>
      <c r="B2185" s="193" t="s">
        <v>5</v>
      </c>
      <c r="C2185" s="20">
        <v>2</v>
      </c>
      <c r="D2185" s="20">
        <v>7</v>
      </c>
      <c r="E2185" s="20">
        <v>3</v>
      </c>
      <c r="F2185" s="20">
        <v>1</v>
      </c>
      <c r="G2185" s="20">
        <v>0</v>
      </c>
      <c r="H2185" s="20">
        <v>25</v>
      </c>
      <c r="I2185" s="21">
        <f t="shared" si="1981"/>
        <v>38</v>
      </c>
      <c r="J2185" s="28">
        <f>C2185+D2185</f>
        <v>9</v>
      </c>
      <c r="K2185" s="23">
        <f>E2185</f>
        <v>3</v>
      </c>
      <c r="L2185" s="24">
        <f>SUM(F2185:G2185)</f>
        <v>1</v>
      </c>
      <c r="O2185" s="147"/>
      <c r="P2185" s="147"/>
      <c r="Q2185" s="147"/>
    </row>
    <row r="2186" spans="1:17" s="55" customFormat="1" ht="11.45" customHeight="1" thickBot="1">
      <c r="A2186" s="191"/>
      <c r="B2186" s="194"/>
      <c r="C2186" s="50">
        <f>C2185/I2185*100</f>
        <v>5.2631578947368416</v>
      </c>
      <c r="D2186" s="50">
        <f>D2185/I2185*100</f>
        <v>18.421052631578945</v>
      </c>
      <c r="E2186" s="50">
        <f>E2185/I2185*100</f>
        <v>7.8947368421052628</v>
      </c>
      <c r="F2186" s="50">
        <f>F2185/I2185*100</f>
        <v>2.6315789473684208</v>
      </c>
      <c r="G2186" s="50">
        <f>G2185/I2185*100</f>
        <v>0</v>
      </c>
      <c r="H2186" s="64">
        <f>H2185/I2185*100</f>
        <v>65.789473684210535</v>
      </c>
      <c r="I2186" s="58">
        <f t="shared" si="1981"/>
        <v>100</v>
      </c>
      <c r="J2186" s="57">
        <f>J2185/I2185*100</f>
        <v>23.684210526315788</v>
      </c>
      <c r="K2186" s="35">
        <f>K2185/I2185*100</f>
        <v>7.8947368421052628</v>
      </c>
      <c r="L2186" s="31">
        <f>L2185/I2185*100</f>
        <v>2.6315789473684208</v>
      </c>
      <c r="O2186" s="147"/>
      <c r="P2186" s="147"/>
      <c r="Q2186" s="147"/>
    </row>
    <row r="2187" spans="1:17" s="55" customFormat="1" ht="11.45" customHeight="1">
      <c r="A2187" s="189" t="s">
        <v>52</v>
      </c>
      <c r="B2187" s="192" t="s">
        <v>6</v>
      </c>
      <c r="C2187" s="20">
        <v>19</v>
      </c>
      <c r="D2187" s="20">
        <v>23</v>
      </c>
      <c r="E2187" s="20">
        <v>11</v>
      </c>
      <c r="F2187" s="20">
        <v>3</v>
      </c>
      <c r="G2187" s="20">
        <v>5</v>
      </c>
      <c r="H2187" s="20">
        <v>3</v>
      </c>
      <c r="I2187" s="8">
        <f t="shared" si="1981"/>
        <v>64</v>
      </c>
      <c r="J2187" s="9">
        <f>C2187+D2187</f>
        <v>42</v>
      </c>
      <c r="K2187" s="7">
        <f>E2187</f>
        <v>11</v>
      </c>
      <c r="L2187" s="10">
        <f>SUM(F2187:G2187)</f>
        <v>8</v>
      </c>
      <c r="O2187" s="147"/>
      <c r="P2187" s="147"/>
      <c r="Q2187" s="147"/>
    </row>
    <row r="2188" spans="1:17" s="55" customFormat="1" ht="11.45" customHeight="1">
      <c r="A2188" s="190"/>
      <c r="B2188" s="185"/>
      <c r="C2188" s="46">
        <f>C2187/I2187*100</f>
        <v>29.6875</v>
      </c>
      <c r="D2188" s="25">
        <f>D2187/I2187*100</f>
        <v>35.9375</v>
      </c>
      <c r="E2188" s="25">
        <f>E2187/I2187*100</f>
        <v>17.1875</v>
      </c>
      <c r="F2188" s="25">
        <f>F2187/I2187*100</f>
        <v>4.6875</v>
      </c>
      <c r="G2188" s="25">
        <f>G2187/I2187*100</f>
        <v>7.8125</v>
      </c>
      <c r="H2188" s="26">
        <f>H2187/I2187*100</f>
        <v>4.6875</v>
      </c>
      <c r="I2188" s="27">
        <f t="shared" si="1981"/>
        <v>100</v>
      </c>
      <c r="J2188" s="38">
        <f>J2187/I2187*100</f>
        <v>65.625</v>
      </c>
      <c r="K2188" s="18">
        <f>K2187/I2187*100</f>
        <v>17.1875</v>
      </c>
      <c r="L2188" s="19">
        <f>L2187/I2187*100</f>
        <v>12.5</v>
      </c>
      <c r="O2188" s="147"/>
      <c r="P2188" s="147"/>
      <c r="Q2188" s="147"/>
    </row>
    <row r="2189" spans="1:17" s="55" customFormat="1" ht="11.45" customHeight="1">
      <c r="A2189" s="190"/>
      <c r="B2189" s="193" t="s">
        <v>7</v>
      </c>
      <c r="C2189" s="20">
        <v>39</v>
      </c>
      <c r="D2189" s="20">
        <v>68</v>
      </c>
      <c r="E2189" s="20">
        <v>54</v>
      </c>
      <c r="F2189" s="20">
        <v>8</v>
      </c>
      <c r="G2189" s="20">
        <v>13</v>
      </c>
      <c r="H2189" s="20">
        <v>3</v>
      </c>
      <c r="I2189" s="21">
        <f t="shared" si="1981"/>
        <v>185</v>
      </c>
      <c r="J2189" s="28">
        <f>C2189+D2189</f>
        <v>107</v>
      </c>
      <c r="K2189" s="23">
        <f>E2189</f>
        <v>54</v>
      </c>
      <c r="L2189" s="24">
        <f>SUM(F2189:G2189)</f>
        <v>21</v>
      </c>
    </row>
    <row r="2190" spans="1:17" s="55" customFormat="1" ht="11.45" customHeight="1">
      <c r="A2190" s="190"/>
      <c r="B2190" s="193"/>
      <c r="C2190" s="29">
        <f>C2189/I2189*100</f>
        <v>21.081081081081081</v>
      </c>
      <c r="D2190" s="29">
        <f>D2189/I2189*100</f>
        <v>36.756756756756758</v>
      </c>
      <c r="E2190" s="29">
        <f>E2189/I2189*100</f>
        <v>29.189189189189189</v>
      </c>
      <c r="F2190" s="29">
        <f>F2189/I2189*100</f>
        <v>4.3243243243243246</v>
      </c>
      <c r="G2190" s="29">
        <f>G2189/I2189*100</f>
        <v>7.0270270270270272</v>
      </c>
      <c r="H2190" s="30">
        <f>H2189/I2189*100</f>
        <v>1.6216216216216217</v>
      </c>
      <c r="I2190" s="27">
        <f t="shared" si="1981"/>
        <v>100.00000000000001</v>
      </c>
      <c r="J2190" s="38">
        <f>J2189/I2189*100</f>
        <v>57.837837837837839</v>
      </c>
      <c r="K2190" s="18">
        <f>K2189/I2189*100</f>
        <v>29.189189189189189</v>
      </c>
      <c r="L2190" s="19">
        <f>L2189/I2189*100</f>
        <v>11.351351351351353</v>
      </c>
    </row>
    <row r="2191" spans="1:17" s="55" customFormat="1" ht="11.45" customHeight="1">
      <c r="A2191" s="190"/>
      <c r="B2191" s="184" t="s">
        <v>8</v>
      </c>
      <c r="C2191" s="20">
        <v>37</v>
      </c>
      <c r="D2191" s="20">
        <v>91</v>
      </c>
      <c r="E2191" s="20">
        <v>77</v>
      </c>
      <c r="F2191" s="20">
        <v>20</v>
      </c>
      <c r="G2191" s="20">
        <v>16</v>
      </c>
      <c r="H2191" s="20">
        <v>6</v>
      </c>
      <c r="I2191" s="21">
        <f t="shared" si="1981"/>
        <v>247</v>
      </c>
      <c r="J2191" s="28">
        <f>C2191+D2191</f>
        <v>128</v>
      </c>
      <c r="K2191" s="23">
        <f>E2191</f>
        <v>77</v>
      </c>
      <c r="L2191" s="24">
        <f>SUM(F2191:G2191)</f>
        <v>36</v>
      </c>
    </row>
    <row r="2192" spans="1:17" s="55" customFormat="1" ht="11.45" customHeight="1">
      <c r="A2192" s="190"/>
      <c r="B2192" s="185"/>
      <c r="C2192" s="29">
        <f t="shared" ref="C2192" si="1982">C2191/I2191*100</f>
        <v>14.979757085020243</v>
      </c>
      <c r="D2192" s="29">
        <f t="shared" ref="D2192" si="1983">D2191/I2191*100</f>
        <v>36.84210526315789</v>
      </c>
      <c r="E2192" s="29">
        <f t="shared" ref="E2192" si="1984">E2191/I2191*100</f>
        <v>31.174089068825911</v>
      </c>
      <c r="F2192" s="29">
        <f t="shared" ref="F2192" si="1985">F2191/I2191*100</f>
        <v>8.097165991902834</v>
      </c>
      <c r="G2192" s="29">
        <f t="shared" ref="G2192" si="1986">G2191/I2191*100</f>
        <v>6.4777327935222671</v>
      </c>
      <c r="H2192" s="30">
        <f t="shared" ref="H2192" si="1987">H2191/I2191*100</f>
        <v>2.42914979757085</v>
      </c>
      <c r="I2192" s="27">
        <f t="shared" si="1981"/>
        <v>99.999999999999972</v>
      </c>
      <c r="J2192" s="38">
        <f>J2191/I2191*100</f>
        <v>51.821862348178136</v>
      </c>
      <c r="K2192" s="18">
        <f>K2191/I2191*100</f>
        <v>31.174089068825911</v>
      </c>
      <c r="L2192" s="19">
        <f>L2191/I2191*100</f>
        <v>14.5748987854251</v>
      </c>
    </row>
    <row r="2193" spans="1:17" s="55" customFormat="1" ht="11.45" customHeight="1">
      <c r="A2193" s="190"/>
      <c r="B2193" s="193" t="s">
        <v>9</v>
      </c>
      <c r="C2193" s="20">
        <v>49</v>
      </c>
      <c r="D2193" s="20">
        <v>110</v>
      </c>
      <c r="E2193" s="20">
        <v>95</v>
      </c>
      <c r="F2193" s="20">
        <v>27</v>
      </c>
      <c r="G2193" s="20">
        <v>22</v>
      </c>
      <c r="H2193" s="20">
        <v>12</v>
      </c>
      <c r="I2193" s="21">
        <f t="shared" si="1981"/>
        <v>315</v>
      </c>
      <c r="J2193" s="28">
        <f>C2193+D2193</f>
        <v>159</v>
      </c>
      <c r="K2193" s="23">
        <f>E2193</f>
        <v>95</v>
      </c>
      <c r="L2193" s="24">
        <f>SUM(F2193:G2193)</f>
        <v>49</v>
      </c>
    </row>
    <row r="2194" spans="1:17" s="55" customFormat="1" ht="11.45" customHeight="1">
      <c r="A2194" s="190"/>
      <c r="B2194" s="193"/>
      <c r="C2194" s="29">
        <f t="shared" ref="C2194" si="1988">C2193/I2193*100</f>
        <v>15.555555555555555</v>
      </c>
      <c r="D2194" s="29">
        <f t="shared" ref="D2194" si="1989">D2193/I2193*100</f>
        <v>34.920634920634917</v>
      </c>
      <c r="E2194" s="29">
        <f t="shared" ref="E2194" si="1990">E2193/I2193*100</f>
        <v>30.158730158730158</v>
      </c>
      <c r="F2194" s="29">
        <f t="shared" ref="F2194" si="1991">F2193/I2193*100</f>
        <v>8.5714285714285712</v>
      </c>
      <c r="G2194" s="29">
        <f t="shared" ref="G2194" si="1992">G2193/I2193*100</f>
        <v>6.9841269841269842</v>
      </c>
      <c r="H2194" s="30">
        <f t="shared" ref="H2194" si="1993">H2193/I2193*100</f>
        <v>3.8095238095238098</v>
      </c>
      <c r="I2194" s="27">
        <f t="shared" si="1981"/>
        <v>100</v>
      </c>
      <c r="J2194" s="38">
        <f>J2193/I2193*100</f>
        <v>50.476190476190474</v>
      </c>
      <c r="K2194" s="18">
        <f>K2193/I2193*100</f>
        <v>30.158730158730158</v>
      </c>
      <c r="L2194" s="19">
        <f>L2193/I2193*100</f>
        <v>15.555555555555555</v>
      </c>
    </row>
    <row r="2195" spans="1:17" s="55" customFormat="1" ht="11.45" customHeight="1">
      <c r="A2195" s="190"/>
      <c r="B2195" s="184" t="s">
        <v>10</v>
      </c>
      <c r="C2195" s="20">
        <v>60</v>
      </c>
      <c r="D2195" s="20">
        <v>145</v>
      </c>
      <c r="E2195" s="20">
        <v>104</v>
      </c>
      <c r="F2195" s="20">
        <v>25</v>
      </c>
      <c r="G2195" s="20">
        <v>26</v>
      </c>
      <c r="H2195" s="20">
        <v>7</v>
      </c>
      <c r="I2195" s="21">
        <f t="shared" si="1981"/>
        <v>367</v>
      </c>
      <c r="J2195" s="28">
        <f>C2195+D2195</f>
        <v>205</v>
      </c>
      <c r="K2195" s="23">
        <f>E2195</f>
        <v>104</v>
      </c>
      <c r="L2195" s="24">
        <f>SUM(F2195:G2195)</f>
        <v>51</v>
      </c>
    </row>
    <row r="2196" spans="1:17" s="55" customFormat="1" ht="11.45" customHeight="1">
      <c r="A2196" s="190"/>
      <c r="B2196" s="185"/>
      <c r="C2196" s="29">
        <f t="shared" ref="C2196" si="1994">C2195/I2195*100</f>
        <v>16.348773841961854</v>
      </c>
      <c r="D2196" s="29">
        <f t="shared" ref="D2196" si="1995">D2195/I2195*100</f>
        <v>39.509536784741144</v>
      </c>
      <c r="E2196" s="29">
        <f t="shared" ref="E2196" si="1996">E2195/I2195*100</f>
        <v>28.337874659400548</v>
      </c>
      <c r="F2196" s="29">
        <f t="shared" ref="F2196" si="1997">F2195/I2195*100</f>
        <v>6.8119891008174394</v>
      </c>
      <c r="G2196" s="29">
        <f t="shared" ref="G2196" si="1998">G2195/I2195*100</f>
        <v>7.0844686648501369</v>
      </c>
      <c r="H2196" s="30">
        <f t="shared" ref="H2196" si="1999">H2195/I2195*100</f>
        <v>1.9073569482288828</v>
      </c>
      <c r="I2196" s="27">
        <f t="shared" si="1981"/>
        <v>100</v>
      </c>
      <c r="J2196" s="38">
        <f>J2195/I2195*100</f>
        <v>55.858310626703002</v>
      </c>
      <c r="K2196" s="18">
        <f>K2195/I2195*100</f>
        <v>28.337874659400548</v>
      </c>
      <c r="L2196" s="19">
        <f>L2195/I2195*100</f>
        <v>13.896457765667575</v>
      </c>
      <c r="O2196" s="147"/>
      <c r="P2196" s="147"/>
      <c r="Q2196" s="147"/>
    </row>
    <row r="2197" spans="1:17" s="55" customFormat="1" ht="11.45" customHeight="1">
      <c r="A2197" s="190"/>
      <c r="B2197" s="193" t="s">
        <v>11</v>
      </c>
      <c r="C2197" s="20">
        <v>90</v>
      </c>
      <c r="D2197" s="20">
        <v>148</v>
      </c>
      <c r="E2197" s="20">
        <v>96</v>
      </c>
      <c r="F2197" s="20">
        <v>21</v>
      </c>
      <c r="G2197" s="20">
        <v>20</v>
      </c>
      <c r="H2197" s="20">
        <v>19</v>
      </c>
      <c r="I2197" s="21">
        <f t="shared" si="1981"/>
        <v>394</v>
      </c>
      <c r="J2197" s="28">
        <f>C2197+D2197</f>
        <v>238</v>
      </c>
      <c r="K2197" s="23">
        <f>E2197</f>
        <v>96</v>
      </c>
      <c r="L2197" s="24">
        <f>SUM(F2197:G2197)</f>
        <v>41</v>
      </c>
      <c r="O2197" s="147"/>
      <c r="P2197" s="147"/>
      <c r="Q2197" s="147"/>
    </row>
    <row r="2198" spans="1:17" s="55" customFormat="1" ht="11.45" customHeight="1">
      <c r="A2198" s="190"/>
      <c r="B2198" s="193"/>
      <c r="C2198" s="29">
        <f t="shared" ref="C2198" si="2000">C2197/I2197*100</f>
        <v>22.842639593908629</v>
      </c>
      <c r="D2198" s="29">
        <f t="shared" ref="D2198" si="2001">D2197/I2197*100</f>
        <v>37.56345177664975</v>
      </c>
      <c r="E2198" s="29">
        <f t="shared" ref="E2198" si="2002">E2197/I2197*100</f>
        <v>24.36548223350254</v>
      </c>
      <c r="F2198" s="29">
        <f t="shared" ref="F2198" si="2003">F2197/I2197*100</f>
        <v>5.3299492385786804</v>
      </c>
      <c r="G2198" s="29">
        <f t="shared" ref="G2198" si="2004">G2197/I2197*100</f>
        <v>5.0761421319796955</v>
      </c>
      <c r="H2198" s="30">
        <f t="shared" ref="H2198" si="2005">H2197/I2197*100</f>
        <v>4.8223350253807107</v>
      </c>
      <c r="I2198" s="27">
        <f t="shared" si="1981"/>
        <v>100</v>
      </c>
      <c r="J2198" s="38">
        <f>J2197/I2197*100</f>
        <v>60.406091370558379</v>
      </c>
      <c r="K2198" s="18">
        <f>K2197/I2197*100</f>
        <v>24.36548223350254</v>
      </c>
      <c r="L2198" s="19">
        <f>L2197/I2197*100</f>
        <v>10.406091370558377</v>
      </c>
      <c r="O2198" s="148"/>
      <c r="P2198" s="148"/>
      <c r="Q2198" s="148"/>
    </row>
    <row r="2199" spans="1:17" s="55" customFormat="1" ht="11.45" customHeight="1">
      <c r="A2199" s="190"/>
      <c r="B2199" s="184" t="s">
        <v>12</v>
      </c>
      <c r="C2199" s="20">
        <v>157</v>
      </c>
      <c r="D2199" s="20">
        <v>229</v>
      </c>
      <c r="E2199" s="20">
        <v>124</v>
      </c>
      <c r="F2199" s="20">
        <v>18</v>
      </c>
      <c r="G2199" s="20">
        <v>9</v>
      </c>
      <c r="H2199" s="20">
        <v>45</v>
      </c>
      <c r="I2199" s="21">
        <f t="shared" si="1981"/>
        <v>582</v>
      </c>
      <c r="J2199" s="28">
        <f>C2199+D2199</f>
        <v>386</v>
      </c>
      <c r="K2199" s="23">
        <f>E2199</f>
        <v>124</v>
      </c>
      <c r="L2199" s="24">
        <f>SUM(F2199:G2199)</f>
        <v>27</v>
      </c>
      <c r="O2199" s="148"/>
      <c r="P2199" s="148"/>
      <c r="Q2199" s="148"/>
    </row>
    <row r="2200" spans="1:17" s="55" customFormat="1" ht="11.45" customHeight="1">
      <c r="A2200" s="190"/>
      <c r="B2200" s="185"/>
      <c r="C2200" s="29">
        <f t="shared" ref="C2200" si="2006">C2199/I2199*100</f>
        <v>26.975945017182131</v>
      </c>
      <c r="D2200" s="29">
        <f t="shared" ref="D2200" si="2007">D2199/I2199*100</f>
        <v>39.34707903780069</v>
      </c>
      <c r="E2200" s="29">
        <f t="shared" ref="E2200" si="2008">E2199/I2199*100</f>
        <v>21.305841924398624</v>
      </c>
      <c r="F2200" s="29">
        <f t="shared" ref="F2200" si="2009">F2199/I2199*100</f>
        <v>3.0927835051546393</v>
      </c>
      <c r="G2200" s="29">
        <f t="shared" ref="G2200" si="2010">G2199/I2199*100</f>
        <v>1.5463917525773196</v>
      </c>
      <c r="H2200" s="30">
        <f t="shared" ref="H2200" si="2011">H2199/I2199*100</f>
        <v>7.731958762886598</v>
      </c>
      <c r="I2200" s="27">
        <f t="shared" si="1981"/>
        <v>100</v>
      </c>
      <c r="J2200" s="38">
        <f>J2199/I2199*100</f>
        <v>66.32302405498281</v>
      </c>
      <c r="K2200" s="18">
        <f>K2199/I2199*100</f>
        <v>21.305841924398624</v>
      </c>
      <c r="L2200" s="19">
        <f>L2199/I2199*100</f>
        <v>4.6391752577319592</v>
      </c>
      <c r="O2200" s="148"/>
      <c r="P2200" s="148"/>
      <c r="Q2200" s="148"/>
    </row>
    <row r="2201" spans="1:17" s="55" customFormat="1" ht="11.45" customHeight="1">
      <c r="A2201" s="190"/>
      <c r="B2201" s="193" t="s">
        <v>24</v>
      </c>
      <c r="C2201" s="20">
        <v>0</v>
      </c>
      <c r="D2201" s="20">
        <v>3</v>
      </c>
      <c r="E2201" s="20">
        <v>2</v>
      </c>
      <c r="F2201" s="20">
        <v>1</v>
      </c>
      <c r="G2201" s="20">
        <v>0</v>
      </c>
      <c r="H2201" s="20">
        <v>23</v>
      </c>
      <c r="I2201" s="21">
        <f t="shared" si="1981"/>
        <v>29</v>
      </c>
      <c r="J2201" s="28">
        <f>C2201+D2201</f>
        <v>3</v>
      </c>
      <c r="K2201" s="23">
        <f>E2201</f>
        <v>2</v>
      </c>
      <c r="L2201" s="24">
        <f>SUM(F2201:G2201)</f>
        <v>1</v>
      </c>
      <c r="O2201" s="148"/>
      <c r="P2201" s="148"/>
      <c r="Q2201" s="148"/>
    </row>
    <row r="2202" spans="1:17" s="55" customFormat="1" ht="11.45" customHeight="1" thickBot="1">
      <c r="A2202" s="191"/>
      <c r="B2202" s="194"/>
      <c r="C2202" s="50">
        <f t="shared" ref="C2202" si="2012">C2201/I2201*100</f>
        <v>0</v>
      </c>
      <c r="D2202" s="50">
        <f t="shared" ref="D2202" si="2013">D2201/I2201*100</f>
        <v>10.344827586206897</v>
      </c>
      <c r="E2202" s="50">
        <f t="shared" ref="E2202" si="2014">E2201/I2201*100</f>
        <v>6.8965517241379306</v>
      </c>
      <c r="F2202" s="50">
        <f t="shared" ref="F2202" si="2015">F2201/I2201*100</f>
        <v>3.4482758620689653</v>
      </c>
      <c r="G2202" s="50">
        <f t="shared" ref="G2202" si="2016">G2201/I2201*100</f>
        <v>0</v>
      </c>
      <c r="H2202" s="79">
        <f t="shared" ref="H2202" si="2017">H2201/I2201*100</f>
        <v>79.310344827586206</v>
      </c>
      <c r="I2202" s="58">
        <f t="shared" si="1981"/>
        <v>100</v>
      </c>
      <c r="J2202" s="57">
        <f>J2201/I2201*100</f>
        <v>10.344827586206897</v>
      </c>
      <c r="K2202" s="35">
        <f>K2201/I2201*100</f>
        <v>6.8965517241379306</v>
      </c>
      <c r="L2202" s="31">
        <f>L2201/I2201*100</f>
        <v>3.4482758620689653</v>
      </c>
      <c r="O2202" s="148"/>
      <c r="P2202" s="148"/>
      <c r="Q2202" s="148"/>
    </row>
    <row r="2203" spans="1:17" s="55" customFormat="1" ht="11.45" customHeight="1" thickBot="1">
      <c r="A2203" s="211" t="s">
        <v>53</v>
      </c>
      <c r="B2203" s="192" t="s">
        <v>23</v>
      </c>
      <c r="C2203" s="20">
        <v>56</v>
      </c>
      <c r="D2203" s="20">
        <v>77</v>
      </c>
      <c r="E2203" s="20">
        <v>52</v>
      </c>
      <c r="F2203" s="20">
        <v>8</v>
      </c>
      <c r="G2203" s="20">
        <v>6</v>
      </c>
      <c r="H2203" s="20">
        <v>17</v>
      </c>
      <c r="I2203" s="110">
        <f t="shared" si="1981"/>
        <v>216</v>
      </c>
      <c r="J2203" s="9">
        <f>C2203+D2203</f>
        <v>133</v>
      </c>
      <c r="K2203" s="7">
        <f>E2203</f>
        <v>52</v>
      </c>
      <c r="L2203" s="10">
        <f>SUM(F2203:G2203)</f>
        <v>14</v>
      </c>
      <c r="O2203" s="148"/>
      <c r="P2203" s="148"/>
      <c r="Q2203" s="148"/>
    </row>
    <row r="2204" spans="1:17" s="55" customFormat="1" ht="11.45" customHeight="1" thickTop="1" thickBot="1">
      <c r="A2204" s="212"/>
      <c r="B2204" s="185"/>
      <c r="C2204" s="46">
        <f>C2203/I2203*100</f>
        <v>25.925925925925924</v>
      </c>
      <c r="D2204" s="25">
        <f>D2203/I2203*100</f>
        <v>35.648148148148145</v>
      </c>
      <c r="E2204" s="25">
        <f>E2203/I2203*100</f>
        <v>24.074074074074073</v>
      </c>
      <c r="F2204" s="25">
        <f>F2203/I2203*100</f>
        <v>3.7037037037037033</v>
      </c>
      <c r="G2204" s="25">
        <f>G2203/I2203*100</f>
        <v>2.7777777777777777</v>
      </c>
      <c r="H2204" s="26">
        <f>H2203/I2203*100</f>
        <v>7.8703703703703702</v>
      </c>
      <c r="I2204" s="27">
        <f t="shared" si="1981"/>
        <v>99.999999999999986</v>
      </c>
      <c r="J2204" s="38">
        <f>J2203/I2203*100</f>
        <v>61.574074074074069</v>
      </c>
      <c r="K2204" s="18">
        <f>K2203/I2203*100</f>
        <v>24.074074074074073</v>
      </c>
      <c r="L2204" s="19">
        <f>L2203/I2203*100</f>
        <v>6.481481481481481</v>
      </c>
    </row>
    <row r="2205" spans="1:17" s="55" customFormat="1" ht="11.45" customHeight="1" thickTop="1" thickBot="1">
      <c r="A2205" s="212"/>
      <c r="B2205" s="193" t="s">
        <v>3</v>
      </c>
      <c r="C2205" s="20">
        <v>40</v>
      </c>
      <c r="D2205" s="20">
        <v>49</v>
      </c>
      <c r="E2205" s="20">
        <v>38</v>
      </c>
      <c r="F2205" s="20">
        <v>5</v>
      </c>
      <c r="G2205" s="20">
        <v>6</v>
      </c>
      <c r="H2205" s="20">
        <v>5</v>
      </c>
      <c r="I2205" s="21">
        <f t="shared" si="1981"/>
        <v>143</v>
      </c>
      <c r="J2205" s="28">
        <f>C2205+D2205</f>
        <v>89</v>
      </c>
      <c r="K2205" s="23">
        <f>E2205</f>
        <v>38</v>
      </c>
      <c r="L2205" s="24">
        <f>SUM(F2205:G2205)</f>
        <v>11</v>
      </c>
    </row>
    <row r="2206" spans="1:17" s="55" customFormat="1" ht="11.45" customHeight="1" thickTop="1" thickBot="1">
      <c r="A2206" s="212"/>
      <c r="B2206" s="193"/>
      <c r="C2206" s="29">
        <f>C2205/I2205*100</f>
        <v>27.972027972027973</v>
      </c>
      <c r="D2206" s="29">
        <f>D2205/I2205*100</f>
        <v>34.265734265734267</v>
      </c>
      <c r="E2206" s="29">
        <f>E2205/I2205*100</f>
        <v>26.573426573426573</v>
      </c>
      <c r="F2206" s="29">
        <f>F2205/I2205*100</f>
        <v>3.4965034965034967</v>
      </c>
      <c r="G2206" s="29">
        <f>G2205/I2205*100</f>
        <v>4.1958041958041958</v>
      </c>
      <c r="H2206" s="30">
        <f>H2205/I2205*100</f>
        <v>3.4965034965034967</v>
      </c>
      <c r="I2206" s="27">
        <f t="shared" si="1981"/>
        <v>100</v>
      </c>
      <c r="J2206" s="38">
        <f>J2205/I2205*100</f>
        <v>62.23776223776224</v>
      </c>
      <c r="K2206" s="18">
        <f>K2205/I2205*100</f>
        <v>26.573426573426573</v>
      </c>
      <c r="L2206" s="19">
        <f>L2205/I2205*100</f>
        <v>7.6923076923076925</v>
      </c>
    </row>
    <row r="2207" spans="1:17" s="55" customFormat="1" ht="11.45" customHeight="1" thickTop="1" thickBot="1">
      <c r="A2207" s="212"/>
      <c r="B2207" s="184" t="s">
        <v>13</v>
      </c>
      <c r="C2207" s="20">
        <v>144</v>
      </c>
      <c r="D2207" s="20">
        <v>337</v>
      </c>
      <c r="E2207" s="20">
        <v>276</v>
      </c>
      <c r="F2207" s="20">
        <v>66</v>
      </c>
      <c r="G2207" s="20">
        <v>59</v>
      </c>
      <c r="H2207" s="20">
        <v>21</v>
      </c>
      <c r="I2207" s="21">
        <f t="shared" si="1981"/>
        <v>903</v>
      </c>
      <c r="J2207" s="28">
        <f>C2207+D2207</f>
        <v>481</v>
      </c>
      <c r="K2207" s="23">
        <f>E2207</f>
        <v>276</v>
      </c>
      <c r="L2207" s="24">
        <f>SUM(F2207:G2207)</f>
        <v>125</v>
      </c>
    </row>
    <row r="2208" spans="1:17" s="55" customFormat="1" ht="11.45" customHeight="1" thickTop="1" thickBot="1">
      <c r="A2208" s="212"/>
      <c r="B2208" s="185"/>
      <c r="C2208" s="29">
        <f t="shared" ref="C2208" si="2018">C2207/I2207*100</f>
        <v>15.946843853820598</v>
      </c>
      <c r="D2208" s="29">
        <f t="shared" ref="D2208" si="2019">D2207/I2207*100</f>
        <v>37.320044296788488</v>
      </c>
      <c r="E2208" s="29">
        <f t="shared" ref="E2208" si="2020">E2207/I2207*100</f>
        <v>30.564784053156146</v>
      </c>
      <c r="F2208" s="29">
        <f t="shared" ref="F2208" si="2021">F2207/I2207*100</f>
        <v>7.3089700996677749</v>
      </c>
      <c r="G2208" s="29">
        <f t="shared" ref="G2208" si="2022">G2207/I2207*100</f>
        <v>6.5337763012181611</v>
      </c>
      <c r="H2208" s="30">
        <f t="shared" ref="H2208" si="2023">H2207/I2207*100</f>
        <v>2.3255813953488373</v>
      </c>
      <c r="I2208" s="27">
        <f t="shared" si="1981"/>
        <v>100.00000000000001</v>
      </c>
      <c r="J2208" s="38">
        <f>J2207/I2207*100</f>
        <v>53.266888150609084</v>
      </c>
      <c r="K2208" s="18">
        <f>K2207/I2207*100</f>
        <v>30.564784053156146</v>
      </c>
      <c r="L2208" s="19">
        <f>L2207/I2207*100</f>
        <v>13.842746400885936</v>
      </c>
      <c r="O2208" s="148"/>
      <c r="P2208" s="148"/>
      <c r="Q2208" s="148"/>
    </row>
    <row r="2209" spans="1:20" s="55" customFormat="1" ht="11.45" customHeight="1" thickTop="1" thickBot="1">
      <c r="A2209" s="212"/>
      <c r="B2209" s="193" t="s">
        <v>14</v>
      </c>
      <c r="C2209" s="20">
        <v>48</v>
      </c>
      <c r="D2209" s="20">
        <v>83</v>
      </c>
      <c r="E2209" s="20">
        <v>34</v>
      </c>
      <c r="F2209" s="20">
        <v>14</v>
      </c>
      <c r="G2209" s="20">
        <v>10</v>
      </c>
      <c r="H2209" s="20">
        <v>9</v>
      </c>
      <c r="I2209" s="21">
        <f t="shared" si="1981"/>
        <v>198</v>
      </c>
      <c r="J2209" s="28">
        <f>C2209+D2209</f>
        <v>131</v>
      </c>
      <c r="K2209" s="23">
        <f>E2209</f>
        <v>34</v>
      </c>
      <c r="L2209" s="24">
        <f>SUM(F2209:G2209)</f>
        <v>24</v>
      </c>
      <c r="O2209" s="148"/>
      <c r="P2209" s="148"/>
      <c r="Q2209" s="148"/>
    </row>
    <row r="2210" spans="1:20" s="55" customFormat="1" ht="11.45" customHeight="1" thickTop="1" thickBot="1">
      <c r="A2210" s="212"/>
      <c r="B2210" s="193"/>
      <c r="C2210" s="29">
        <f t="shared" ref="C2210" si="2024">C2209/I2209*100</f>
        <v>24.242424242424242</v>
      </c>
      <c r="D2210" s="29">
        <f t="shared" ref="D2210" si="2025">D2209/I2209*100</f>
        <v>41.919191919191917</v>
      </c>
      <c r="E2210" s="29">
        <f t="shared" ref="E2210" si="2026">E2209/I2209*100</f>
        <v>17.171717171717169</v>
      </c>
      <c r="F2210" s="29">
        <f t="shared" ref="F2210" si="2027">F2209/I2209*100</f>
        <v>7.0707070707070701</v>
      </c>
      <c r="G2210" s="29">
        <f t="shared" ref="G2210" si="2028">G2209/I2209*100</f>
        <v>5.0505050505050502</v>
      </c>
      <c r="H2210" s="30">
        <f t="shared" ref="H2210" si="2029">H2209/I2209*100</f>
        <v>4.5454545454545459</v>
      </c>
      <c r="I2210" s="27">
        <f t="shared" si="1981"/>
        <v>100.00000000000001</v>
      </c>
      <c r="J2210" s="38">
        <f>J2209/I2209*100</f>
        <v>66.161616161616166</v>
      </c>
      <c r="K2210" s="18">
        <f>K2209/I2209*100</f>
        <v>17.171717171717169</v>
      </c>
      <c r="L2210" s="19">
        <f>L2209/I2209*100</f>
        <v>12.121212121212121</v>
      </c>
      <c r="O2210" s="148"/>
      <c r="P2210" s="148"/>
      <c r="Q2210" s="148"/>
    </row>
    <row r="2211" spans="1:20" s="55" customFormat="1" ht="11.45" customHeight="1" thickTop="1" thickBot="1">
      <c r="A2211" s="212"/>
      <c r="B2211" s="184" t="s">
        <v>25</v>
      </c>
      <c r="C2211" s="20">
        <v>24</v>
      </c>
      <c r="D2211" s="20">
        <v>42</v>
      </c>
      <c r="E2211" s="20">
        <v>17</v>
      </c>
      <c r="F2211" s="20">
        <v>5</v>
      </c>
      <c r="G2211" s="20">
        <v>4</v>
      </c>
      <c r="H2211" s="20">
        <v>1</v>
      </c>
      <c r="I2211" s="21">
        <f t="shared" si="1981"/>
        <v>93</v>
      </c>
      <c r="J2211" s="28">
        <f>C2211+D2211</f>
        <v>66</v>
      </c>
      <c r="K2211" s="23">
        <f>E2211</f>
        <v>17</v>
      </c>
      <c r="L2211" s="24">
        <f>SUM(F2211:G2211)</f>
        <v>9</v>
      </c>
      <c r="O2211" s="148"/>
      <c r="P2211" s="148"/>
      <c r="Q2211" s="148"/>
    </row>
    <row r="2212" spans="1:20" s="55" customFormat="1" ht="11.45" customHeight="1" thickTop="1" thickBot="1">
      <c r="A2212" s="212"/>
      <c r="B2212" s="185"/>
      <c r="C2212" s="29">
        <f t="shared" ref="C2212" si="2030">C2211/I2211*100</f>
        <v>25.806451612903224</v>
      </c>
      <c r="D2212" s="29">
        <f t="shared" ref="D2212" si="2031">D2211/I2211*100</f>
        <v>45.161290322580641</v>
      </c>
      <c r="E2212" s="29">
        <f t="shared" ref="E2212" si="2032">E2211/I2211*100</f>
        <v>18.27956989247312</v>
      </c>
      <c r="F2212" s="29">
        <f t="shared" ref="F2212" si="2033">F2211/I2211*100</f>
        <v>5.376344086021505</v>
      </c>
      <c r="G2212" s="29">
        <f t="shared" ref="G2212" si="2034">G2211/I2211*100</f>
        <v>4.3010752688172049</v>
      </c>
      <c r="H2212" s="30">
        <f t="shared" ref="H2212" si="2035">H2211/I2211*100</f>
        <v>1.0752688172043012</v>
      </c>
      <c r="I2212" s="27">
        <f t="shared" si="1981"/>
        <v>100</v>
      </c>
      <c r="J2212" s="38">
        <f>J2211/I2211*100</f>
        <v>70.967741935483872</v>
      </c>
      <c r="K2212" s="18">
        <f>K2211/I2211*100</f>
        <v>18.27956989247312</v>
      </c>
      <c r="L2212" s="19">
        <f>L2211/I2211*100</f>
        <v>9.67741935483871</v>
      </c>
      <c r="O2212" s="148"/>
      <c r="P2212" s="148"/>
      <c r="Q2212" s="148"/>
    </row>
    <row r="2213" spans="1:20" s="1" customFormat="1" ht="11.45" customHeight="1" thickTop="1" thickBot="1">
      <c r="A2213" s="212"/>
      <c r="B2213" s="193" t="s">
        <v>26</v>
      </c>
      <c r="C2213" s="20">
        <v>121</v>
      </c>
      <c r="D2213" s="20">
        <v>188</v>
      </c>
      <c r="E2213" s="20">
        <v>115</v>
      </c>
      <c r="F2213" s="20">
        <v>21</v>
      </c>
      <c r="G2213" s="20">
        <v>19</v>
      </c>
      <c r="H2213" s="20">
        <v>34</v>
      </c>
      <c r="I2213" s="21">
        <f t="shared" si="1981"/>
        <v>498</v>
      </c>
      <c r="J2213" s="28">
        <f>C2213+D2213</f>
        <v>309</v>
      </c>
      <c r="K2213" s="23">
        <f>E2213</f>
        <v>115</v>
      </c>
      <c r="L2213" s="24">
        <f>SUM(F2213:G2213)</f>
        <v>40</v>
      </c>
      <c r="N2213" s="55"/>
      <c r="O2213" s="148"/>
      <c r="P2213" s="148"/>
      <c r="Q2213" s="148"/>
      <c r="R2213" s="55"/>
      <c r="S2213" s="55"/>
      <c r="T2213" s="55"/>
    </row>
    <row r="2214" spans="1:20" s="1" customFormat="1" ht="11.45" customHeight="1" thickTop="1" thickBot="1">
      <c r="A2214" s="212"/>
      <c r="B2214" s="193"/>
      <c r="C2214" s="29">
        <f t="shared" ref="C2214" si="2036">C2213/I2213*100</f>
        <v>24.29718875502008</v>
      </c>
      <c r="D2214" s="29">
        <f t="shared" ref="D2214" si="2037">D2213/I2213*100</f>
        <v>37.751004016064257</v>
      </c>
      <c r="E2214" s="29">
        <f t="shared" ref="E2214" si="2038">E2213/I2213*100</f>
        <v>23.09236947791165</v>
      </c>
      <c r="F2214" s="29">
        <f t="shared" ref="F2214" si="2039">F2213/I2213*100</f>
        <v>4.2168674698795181</v>
      </c>
      <c r="G2214" s="29">
        <f t="shared" ref="G2214" si="2040">G2213/I2213*100</f>
        <v>3.8152610441767072</v>
      </c>
      <c r="H2214" s="30">
        <f t="shared" ref="H2214" si="2041">H2213/I2213*100</f>
        <v>6.8273092369477917</v>
      </c>
      <c r="I2214" s="27">
        <f t="shared" si="1981"/>
        <v>100.00000000000001</v>
      </c>
      <c r="J2214" s="38">
        <f>J2213/I2213*100</f>
        <v>62.048192771084345</v>
      </c>
      <c r="K2214" s="18">
        <f>K2213/I2213*100</f>
        <v>23.09236947791165</v>
      </c>
      <c r="L2214" s="19">
        <f>L2213/I2213*100</f>
        <v>8.0321285140562253</v>
      </c>
      <c r="N2214" s="55"/>
      <c r="O2214" s="148"/>
      <c r="P2214" s="148"/>
      <c r="Q2214" s="148"/>
      <c r="R2214" s="55"/>
      <c r="S2214" s="55"/>
      <c r="T2214" s="55"/>
    </row>
    <row r="2215" spans="1:20" s="1" customFormat="1" ht="11.45" customHeight="1" thickTop="1" thickBot="1">
      <c r="A2215" s="212"/>
      <c r="B2215" s="184" t="s">
        <v>0</v>
      </c>
      <c r="C2215" s="20">
        <v>14</v>
      </c>
      <c r="D2215" s="20">
        <v>30</v>
      </c>
      <c r="E2215" s="20">
        <v>23</v>
      </c>
      <c r="F2215" s="20">
        <v>3</v>
      </c>
      <c r="G2215" s="20">
        <v>7</v>
      </c>
      <c r="H2215" s="20">
        <v>6</v>
      </c>
      <c r="I2215" s="21">
        <f t="shared" si="1981"/>
        <v>83</v>
      </c>
      <c r="J2215" s="28">
        <f>C2215+D2215</f>
        <v>44</v>
      </c>
      <c r="K2215" s="23">
        <f>E2215</f>
        <v>23</v>
      </c>
      <c r="L2215" s="24">
        <f>SUM(F2215:G2215)</f>
        <v>10</v>
      </c>
    </row>
    <row r="2216" spans="1:20" s="1" customFormat="1" ht="11.45" customHeight="1" thickTop="1" thickBot="1">
      <c r="A2216" s="212"/>
      <c r="B2216" s="185"/>
      <c r="C2216" s="29">
        <f t="shared" ref="C2216" si="2042">C2215/I2215*100</f>
        <v>16.867469879518072</v>
      </c>
      <c r="D2216" s="29">
        <f t="shared" ref="D2216" si="2043">D2215/I2215*100</f>
        <v>36.144578313253014</v>
      </c>
      <c r="E2216" s="29">
        <f t="shared" ref="E2216" si="2044">E2215/I2215*100</f>
        <v>27.710843373493976</v>
      </c>
      <c r="F2216" s="29">
        <f t="shared" ref="F2216" si="2045">F2215/I2215*100</f>
        <v>3.6144578313253009</v>
      </c>
      <c r="G2216" s="29">
        <f t="shared" ref="G2216" si="2046">G2215/I2215*100</f>
        <v>8.4337349397590362</v>
      </c>
      <c r="H2216" s="30">
        <f t="shared" ref="H2216" si="2047">H2215/I2215*100</f>
        <v>7.2289156626506017</v>
      </c>
      <c r="I2216" s="27">
        <f t="shared" si="1981"/>
        <v>100</v>
      </c>
      <c r="J2216" s="38">
        <f>J2215/I2215*100</f>
        <v>53.01204819277109</v>
      </c>
      <c r="K2216" s="18">
        <f>K2215/I2215*100</f>
        <v>27.710843373493976</v>
      </c>
      <c r="L2216" s="19">
        <f>L2215/I2215*100</f>
        <v>12.048192771084338</v>
      </c>
    </row>
    <row r="2217" spans="1:20" s="1" customFormat="1" ht="11.45" customHeight="1" thickTop="1" thickBot="1">
      <c r="A2217" s="212"/>
      <c r="B2217" s="193" t="s">
        <v>24</v>
      </c>
      <c r="C2217" s="20">
        <v>4</v>
      </c>
      <c r="D2217" s="20">
        <v>11</v>
      </c>
      <c r="E2217" s="20">
        <v>8</v>
      </c>
      <c r="F2217" s="20">
        <v>1</v>
      </c>
      <c r="G2217" s="20">
        <v>0</v>
      </c>
      <c r="H2217" s="20">
        <v>25</v>
      </c>
      <c r="I2217" s="21">
        <f t="shared" si="1981"/>
        <v>49</v>
      </c>
      <c r="J2217" s="28">
        <f>C2217+D2217</f>
        <v>15</v>
      </c>
      <c r="K2217" s="23">
        <f>E2217</f>
        <v>8</v>
      </c>
      <c r="L2217" s="24">
        <f>SUM(F2217:G2217)</f>
        <v>1</v>
      </c>
    </row>
    <row r="2218" spans="1:20" s="1" customFormat="1" ht="11.45" customHeight="1" thickTop="1" thickBot="1">
      <c r="A2218" s="213"/>
      <c r="B2218" s="194"/>
      <c r="C2218" s="50">
        <f t="shared" ref="C2218" si="2048">C2217/I2217*100</f>
        <v>8.1632653061224492</v>
      </c>
      <c r="D2218" s="50">
        <f t="shared" ref="D2218" si="2049">D2217/I2217*100</f>
        <v>22.448979591836736</v>
      </c>
      <c r="E2218" s="50">
        <f t="shared" ref="E2218" si="2050">E2217/I2217*100</f>
        <v>16.326530612244898</v>
      </c>
      <c r="F2218" s="50">
        <f t="shared" ref="F2218" si="2051">F2217/I2217*100</f>
        <v>2.0408163265306123</v>
      </c>
      <c r="G2218" s="50">
        <f t="shared" ref="G2218" si="2052">G2217/I2217*100</f>
        <v>0</v>
      </c>
      <c r="H2218" s="79">
        <f t="shared" ref="H2218" si="2053">H2217/I2217*100</f>
        <v>51.020408163265309</v>
      </c>
      <c r="I2218" s="58">
        <f t="shared" si="1981"/>
        <v>100</v>
      </c>
      <c r="J2218" s="57">
        <f>J2217/I2217*100</f>
        <v>30.612244897959183</v>
      </c>
      <c r="K2218" s="35">
        <f>K2217/I2217*100</f>
        <v>16.326530612244898</v>
      </c>
      <c r="L2218" s="31">
        <f>L2217/I2217*100</f>
        <v>2.0408163265306123</v>
      </c>
    </row>
    <row r="2219" spans="1:20" s="1" customFormat="1" ht="11.45" customHeight="1">
      <c r="A2219" s="189" t="s">
        <v>21</v>
      </c>
      <c r="B2219" s="192" t="s">
        <v>27</v>
      </c>
      <c r="C2219" s="20">
        <v>67</v>
      </c>
      <c r="D2219" s="20">
        <v>122</v>
      </c>
      <c r="E2219" s="20">
        <v>80</v>
      </c>
      <c r="F2219" s="20">
        <v>8</v>
      </c>
      <c r="G2219" s="20">
        <v>6</v>
      </c>
      <c r="H2219" s="20">
        <v>13</v>
      </c>
      <c r="I2219" s="8">
        <f t="shared" si="1981"/>
        <v>296</v>
      </c>
      <c r="J2219" s="9">
        <f>C2219+D2219</f>
        <v>189</v>
      </c>
      <c r="K2219" s="7">
        <f>E2219</f>
        <v>80</v>
      </c>
      <c r="L2219" s="10">
        <f>SUM(F2219:G2219)</f>
        <v>14</v>
      </c>
    </row>
    <row r="2220" spans="1:20" s="1" customFormat="1" ht="11.45" customHeight="1">
      <c r="A2220" s="190"/>
      <c r="B2220" s="185"/>
      <c r="C2220" s="46">
        <f>C2219/I2219*100</f>
        <v>22.635135135135133</v>
      </c>
      <c r="D2220" s="25">
        <f>D2219/I2219*100</f>
        <v>41.216216216216218</v>
      </c>
      <c r="E2220" s="25">
        <f>E2219/I2219*100</f>
        <v>27.027027027027028</v>
      </c>
      <c r="F2220" s="25">
        <f>F2219/I2219*100</f>
        <v>2.7027027027027026</v>
      </c>
      <c r="G2220" s="25">
        <f>G2219/I2219*100</f>
        <v>2.0270270270270272</v>
      </c>
      <c r="H2220" s="26">
        <f>H2219/I2219*100</f>
        <v>4.3918918918918921</v>
      </c>
      <c r="I2220" s="27">
        <f t="shared" si="1981"/>
        <v>100.00000000000001</v>
      </c>
      <c r="J2220" s="38">
        <f>J2219/I2219*100</f>
        <v>63.851351351351347</v>
      </c>
      <c r="K2220" s="18">
        <f>K2219/I2219*100</f>
        <v>27.027027027027028</v>
      </c>
      <c r="L2220" s="19">
        <f>L2219/I2219*100</f>
        <v>4.7297297297297298</v>
      </c>
      <c r="O2220" s="6"/>
      <c r="P2220" s="6"/>
      <c r="Q2220" s="6"/>
    </row>
    <row r="2221" spans="1:20" s="1" customFormat="1" ht="11.45" customHeight="1">
      <c r="A2221" s="190"/>
      <c r="B2221" s="193" t="s">
        <v>28</v>
      </c>
      <c r="C2221" s="20">
        <v>75</v>
      </c>
      <c r="D2221" s="20">
        <v>133</v>
      </c>
      <c r="E2221" s="20">
        <v>86</v>
      </c>
      <c r="F2221" s="20">
        <v>16</v>
      </c>
      <c r="G2221" s="20">
        <v>16</v>
      </c>
      <c r="H2221" s="20">
        <v>16</v>
      </c>
      <c r="I2221" s="21">
        <f t="shared" si="1981"/>
        <v>342</v>
      </c>
      <c r="J2221" s="28">
        <f>C2221+D2221</f>
        <v>208</v>
      </c>
      <c r="K2221" s="23">
        <f>E2221</f>
        <v>86</v>
      </c>
      <c r="L2221" s="24">
        <f>SUM(F2221:G2221)</f>
        <v>32</v>
      </c>
      <c r="O2221" s="147"/>
      <c r="P2221" s="147"/>
      <c r="Q2221" s="147"/>
    </row>
    <row r="2222" spans="1:20" s="1" customFormat="1" ht="11.45" customHeight="1">
      <c r="A2222" s="190"/>
      <c r="B2222" s="193"/>
      <c r="C2222" s="29">
        <f>C2221/I2221*100</f>
        <v>21.929824561403507</v>
      </c>
      <c r="D2222" s="29">
        <f>D2221/I2221*100</f>
        <v>38.888888888888893</v>
      </c>
      <c r="E2222" s="29">
        <f>E2221/I2221*100</f>
        <v>25.146198830409354</v>
      </c>
      <c r="F2222" s="29">
        <f>F2221/I2221*100</f>
        <v>4.6783625730994149</v>
      </c>
      <c r="G2222" s="29">
        <f>G2221/I2221*100</f>
        <v>4.6783625730994149</v>
      </c>
      <c r="H2222" s="30">
        <f>H2221/I2221*100</f>
        <v>4.6783625730994149</v>
      </c>
      <c r="I2222" s="27">
        <f t="shared" si="1981"/>
        <v>100.00000000000001</v>
      </c>
      <c r="J2222" s="38">
        <f>J2221/I2221*100</f>
        <v>60.818713450292393</v>
      </c>
      <c r="K2222" s="18">
        <f>K2221/I2221*100</f>
        <v>25.146198830409354</v>
      </c>
      <c r="L2222" s="19">
        <f>L2221/I2221*100</f>
        <v>9.3567251461988299</v>
      </c>
      <c r="O2222" s="147"/>
      <c r="P2222" s="147"/>
      <c r="Q2222" s="147"/>
    </row>
    <row r="2223" spans="1:20" s="1" customFormat="1" ht="11.45" customHeight="1">
      <c r="A2223" s="190"/>
      <c r="B2223" s="184" t="s">
        <v>29</v>
      </c>
      <c r="C2223" s="20">
        <v>209</v>
      </c>
      <c r="D2223" s="20">
        <v>360</v>
      </c>
      <c r="E2223" s="20">
        <v>230</v>
      </c>
      <c r="F2223" s="20">
        <v>61</v>
      </c>
      <c r="G2223" s="20">
        <v>51</v>
      </c>
      <c r="H2223" s="20">
        <v>36</v>
      </c>
      <c r="I2223" s="21">
        <f t="shared" si="1981"/>
        <v>947</v>
      </c>
      <c r="J2223" s="28">
        <f>C2223+D2223</f>
        <v>569</v>
      </c>
      <c r="K2223" s="23">
        <f>E2223</f>
        <v>230</v>
      </c>
      <c r="L2223" s="24">
        <f>SUM(F2223:G2223)</f>
        <v>112</v>
      </c>
      <c r="O2223" s="147"/>
      <c r="P2223" s="147"/>
      <c r="Q2223" s="147"/>
    </row>
    <row r="2224" spans="1:20" s="1" customFormat="1" ht="11.45" customHeight="1">
      <c r="A2224" s="190"/>
      <c r="B2224" s="185"/>
      <c r="C2224" s="29">
        <f t="shared" ref="C2224" si="2054">C2223/I2223*100</f>
        <v>22.069693769799368</v>
      </c>
      <c r="D2224" s="29">
        <f t="shared" ref="D2224" si="2055">D2223/I2223*100</f>
        <v>38.01478352692714</v>
      </c>
      <c r="E2224" s="29">
        <f t="shared" ref="E2224" si="2056">E2223/I2223*100</f>
        <v>24.287222808870116</v>
      </c>
      <c r="F2224" s="29">
        <f t="shared" ref="F2224" si="2057">F2223/I2223*100</f>
        <v>6.4413938753959874</v>
      </c>
      <c r="G2224" s="29">
        <f t="shared" ref="G2224" si="2058">G2223/I2223*100</f>
        <v>5.3854276663146781</v>
      </c>
      <c r="H2224" s="30">
        <f t="shared" ref="H2224" si="2059">H2223/I2223*100</f>
        <v>3.8014783526927136</v>
      </c>
      <c r="I2224" s="27">
        <f t="shared" si="1981"/>
        <v>100</v>
      </c>
      <c r="J2224" s="38">
        <f>J2223/I2223*100</f>
        <v>60.084477296726504</v>
      </c>
      <c r="K2224" s="18">
        <f>K2223/I2223*100</f>
        <v>24.287222808870116</v>
      </c>
      <c r="L2224" s="19">
        <f>L2223/I2223*100</f>
        <v>11.826821541710665</v>
      </c>
      <c r="O2224" s="148"/>
      <c r="P2224" s="148"/>
      <c r="Q2224" s="148"/>
    </row>
    <row r="2225" spans="1:18" s="1" customFormat="1" ht="11.45" customHeight="1">
      <c r="A2225" s="190"/>
      <c r="B2225" s="193" t="s">
        <v>30</v>
      </c>
      <c r="C2225" s="20">
        <v>77</v>
      </c>
      <c r="D2225" s="20">
        <v>151</v>
      </c>
      <c r="E2225" s="20">
        <v>114</v>
      </c>
      <c r="F2225" s="20">
        <v>27</v>
      </c>
      <c r="G2225" s="20">
        <v>26</v>
      </c>
      <c r="H2225" s="20">
        <v>15</v>
      </c>
      <c r="I2225" s="21">
        <f t="shared" si="1981"/>
        <v>410</v>
      </c>
      <c r="J2225" s="28">
        <f>C2225+D2225</f>
        <v>228</v>
      </c>
      <c r="K2225" s="23">
        <f>E2225</f>
        <v>114</v>
      </c>
      <c r="L2225" s="24">
        <f>SUM(F2225:G2225)</f>
        <v>53</v>
      </c>
      <c r="O2225" s="148"/>
      <c r="P2225" s="148"/>
      <c r="Q2225" s="148"/>
    </row>
    <row r="2226" spans="1:18" s="1" customFormat="1" ht="11.45" customHeight="1">
      <c r="A2226" s="190"/>
      <c r="B2226" s="193"/>
      <c r="C2226" s="29">
        <f t="shared" ref="C2226" si="2060">C2225/I2225*100</f>
        <v>18.780487804878049</v>
      </c>
      <c r="D2226" s="29">
        <f t="shared" ref="D2226" si="2061">D2225/I2225*100</f>
        <v>36.829268292682926</v>
      </c>
      <c r="E2226" s="29">
        <f t="shared" ref="E2226" si="2062">E2225/I2225*100</f>
        <v>27.804878048780491</v>
      </c>
      <c r="F2226" s="29">
        <f t="shared" ref="F2226" si="2063">F2225/I2225*100</f>
        <v>6.5853658536585371</v>
      </c>
      <c r="G2226" s="29">
        <f t="shared" ref="G2226" si="2064">G2225/I2225*100</f>
        <v>6.3414634146341466</v>
      </c>
      <c r="H2226" s="30">
        <f t="shared" ref="H2226" si="2065">H2225/I2225*100</f>
        <v>3.6585365853658534</v>
      </c>
      <c r="I2226" s="27">
        <f t="shared" si="1981"/>
        <v>100</v>
      </c>
      <c r="J2226" s="38">
        <f>J2225/I2225*100</f>
        <v>55.609756097560982</v>
      </c>
      <c r="K2226" s="18">
        <f>K2225/I2225*100</f>
        <v>27.804878048780491</v>
      </c>
      <c r="L2226" s="19">
        <f>L2225/I2225*100</f>
        <v>12.926829268292684</v>
      </c>
      <c r="O2226" s="148"/>
      <c r="P2226" s="148"/>
      <c r="Q2226" s="148"/>
    </row>
    <row r="2227" spans="1:18" s="1" customFormat="1" ht="11.45" customHeight="1">
      <c r="A2227" s="190"/>
      <c r="B2227" s="184" t="s">
        <v>42</v>
      </c>
      <c r="C2227" s="20">
        <v>17</v>
      </c>
      <c r="D2227" s="20">
        <v>42</v>
      </c>
      <c r="E2227" s="20">
        <v>44</v>
      </c>
      <c r="F2227" s="20">
        <v>7</v>
      </c>
      <c r="G2227" s="20">
        <v>11</v>
      </c>
      <c r="H2227" s="20">
        <v>9</v>
      </c>
      <c r="I2227" s="21">
        <f t="shared" si="1981"/>
        <v>130</v>
      </c>
      <c r="J2227" s="28">
        <f>C2227+D2227</f>
        <v>59</v>
      </c>
      <c r="K2227" s="23">
        <f>E2227</f>
        <v>44</v>
      </c>
      <c r="L2227" s="24">
        <f>SUM(F2227:G2227)</f>
        <v>18</v>
      </c>
      <c r="O2227" s="148"/>
      <c r="P2227" s="148"/>
      <c r="Q2227" s="148"/>
    </row>
    <row r="2228" spans="1:18" s="1" customFormat="1" ht="11.45" customHeight="1">
      <c r="A2228" s="190"/>
      <c r="B2228" s="185"/>
      <c r="C2228" s="29">
        <f t="shared" ref="C2228" si="2066">C2227/I2227*100</f>
        <v>13.076923076923078</v>
      </c>
      <c r="D2228" s="29">
        <f t="shared" ref="D2228" si="2067">D2227/I2227*100</f>
        <v>32.307692307692307</v>
      </c>
      <c r="E2228" s="29">
        <f t="shared" ref="E2228" si="2068">E2227/I2227*100</f>
        <v>33.846153846153847</v>
      </c>
      <c r="F2228" s="29">
        <f t="shared" ref="F2228" si="2069">F2227/I2227*100</f>
        <v>5.384615384615385</v>
      </c>
      <c r="G2228" s="29">
        <f t="shared" ref="G2228" si="2070">G2227/I2227*100</f>
        <v>8.4615384615384617</v>
      </c>
      <c r="H2228" s="30">
        <f t="shared" ref="H2228" si="2071">H2227/I2227*100</f>
        <v>6.9230769230769234</v>
      </c>
      <c r="I2228" s="27">
        <f t="shared" si="1981"/>
        <v>100</v>
      </c>
      <c r="J2228" s="38">
        <f>J2227/I2227*100</f>
        <v>45.384615384615387</v>
      </c>
      <c r="K2228" s="18">
        <f>K2227/I2227*100</f>
        <v>33.846153846153847</v>
      </c>
      <c r="L2228" s="19">
        <f>L2227/I2227*100</f>
        <v>13.846153846153847</v>
      </c>
      <c r="O2228" s="148"/>
      <c r="P2228" s="148"/>
      <c r="Q2228" s="148"/>
    </row>
    <row r="2229" spans="1:18" s="1" customFormat="1" ht="11.45" customHeight="1">
      <c r="A2229" s="190"/>
      <c r="B2229" s="193" t="s">
        <v>24</v>
      </c>
      <c r="C2229" s="20">
        <v>6</v>
      </c>
      <c r="D2229" s="20">
        <v>9</v>
      </c>
      <c r="E2229" s="20">
        <v>9</v>
      </c>
      <c r="F2229" s="20">
        <v>4</v>
      </c>
      <c r="G2229" s="20">
        <v>1</v>
      </c>
      <c r="H2229" s="20">
        <v>29</v>
      </c>
      <c r="I2229" s="21">
        <f t="shared" si="1981"/>
        <v>58</v>
      </c>
      <c r="J2229" s="22">
        <f>C2229+D2229</f>
        <v>15</v>
      </c>
      <c r="K2229" s="23">
        <f>E2229</f>
        <v>9</v>
      </c>
      <c r="L2229" s="24">
        <f>SUM(F2229:G2229)</f>
        <v>5</v>
      </c>
      <c r="O2229" s="148"/>
      <c r="P2229" s="148"/>
      <c r="Q2229" s="148"/>
    </row>
    <row r="2230" spans="1:18" s="1" customFormat="1" ht="11.45" customHeight="1" thickBot="1">
      <c r="A2230" s="191"/>
      <c r="B2230" s="194"/>
      <c r="C2230" s="33">
        <f>C2229/I2229*100</f>
        <v>10.344827586206897</v>
      </c>
      <c r="D2230" s="33">
        <f>D2229/I2229*100</f>
        <v>15.517241379310345</v>
      </c>
      <c r="E2230" s="33">
        <f>E2229/I2229*100</f>
        <v>15.517241379310345</v>
      </c>
      <c r="F2230" s="33">
        <f>F2229/I2229*100</f>
        <v>6.8965517241379306</v>
      </c>
      <c r="G2230" s="33">
        <f>G2229/I2229*100</f>
        <v>1.7241379310344827</v>
      </c>
      <c r="H2230" s="34">
        <f>H2229/I2229*100</f>
        <v>50</v>
      </c>
      <c r="I2230" s="58">
        <f t="shared" si="1981"/>
        <v>100</v>
      </c>
      <c r="J2230" s="14">
        <f>J2229/I2229*100</f>
        <v>25.862068965517242</v>
      </c>
      <c r="K2230" s="15">
        <f>K2229/I2229*100</f>
        <v>15.517241379310345</v>
      </c>
      <c r="L2230" s="16">
        <f>L2229/I2229*100</f>
        <v>8.6206896551724146</v>
      </c>
      <c r="O2230" s="147"/>
      <c r="P2230" s="147"/>
      <c r="Q2230" s="147"/>
    </row>
    <row r="2231" spans="1:18" s="1" customFormat="1" ht="11.45" customHeight="1">
      <c r="A2231" s="40"/>
      <c r="B2231" s="41"/>
      <c r="C2231" s="97"/>
      <c r="D2231" s="97"/>
      <c r="E2231" s="97"/>
      <c r="F2231" s="97"/>
      <c r="G2231" s="97"/>
      <c r="H2231" s="97"/>
      <c r="I2231" s="42"/>
      <c r="J2231" s="42"/>
      <c r="K2231" s="42"/>
      <c r="L2231" s="42"/>
      <c r="O2231" s="147"/>
      <c r="P2231" s="147"/>
      <c r="Q2231" s="147"/>
    </row>
    <row r="2232" spans="1:18" s="1" customFormat="1" ht="11.45" customHeight="1">
      <c r="A2232" s="40"/>
      <c r="B2232" s="41"/>
      <c r="C2232" s="98"/>
      <c r="D2232" s="98"/>
      <c r="E2232" s="98"/>
      <c r="F2232" s="98"/>
      <c r="G2232" s="98"/>
      <c r="H2232" s="98"/>
      <c r="I2232" s="42"/>
      <c r="J2232" s="42"/>
      <c r="K2232" s="42"/>
      <c r="L2232" s="42"/>
      <c r="O2232" s="147"/>
      <c r="P2232" s="147"/>
      <c r="Q2232" s="147"/>
    </row>
    <row r="2233" spans="1:18" s="3" customFormat="1" ht="30" customHeight="1" thickBot="1">
      <c r="A2233" s="177" t="s">
        <v>208</v>
      </c>
      <c r="B2233" s="177"/>
      <c r="C2233" s="177"/>
      <c r="D2233" s="177"/>
      <c r="E2233" s="177"/>
      <c r="F2233" s="177"/>
      <c r="G2233" s="177"/>
      <c r="H2233" s="177"/>
      <c r="I2233" s="177"/>
      <c r="J2233" s="177"/>
      <c r="K2233" s="177"/>
      <c r="L2233" s="177"/>
      <c r="M2233" s="1"/>
      <c r="N2233" s="1"/>
      <c r="O2233" s="147"/>
      <c r="P2233" s="147"/>
      <c r="Q2233" s="147"/>
      <c r="R2233" s="1"/>
    </row>
    <row r="2234" spans="1:18" s="1" customFormat="1" ht="10.15" customHeight="1">
      <c r="A2234" s="203"/>
      <c r="B2234" s="204"/>
      <c r="C2234" s="99">
        <v>1</v>
      </c>
      <c r="D2234" s="99">
        <v>2</v>
      </c>
      <c r="E2234" s="99">
        <v>3</v>
      </c>
      <c r="F2234" s="99">
        <v>4</v>
      </c>
      <c r="G2234" s="99">
        <v>5</v>
      </c>
      <c r="H2234" s="205" t="s">
        <v>45</v>
      </c>
      <c r="I2234" s="207" t="s">
        <v>4</v>
      </c>
      <c r="J2234" s="100" t="s">
        <v>46</v>
      </c>
      <c r="K2234" s="99">
        <v>3</v>
      </c>
      <c r="L2234" s="101" t="s">
        <v>47</v>
      </c>
      <c r="O2234" s="147"/>
      <c r="P2234" s="147"/>
      <c r="Q2234" s="147"/>
    </row>
    <row r="2235" spans="1:18" s="6" customFormat="1" ht="60" customHeight="1" thickBot="1">
      <c r="A2235" s="209" t="s">
        <v>33</v>
      </c>
      <c r="B2235" s="210"/>
      <c r="C2235" s="139" t="s">
        <v>67</v>
      </c>
      <c r="D2235" s="139" t="s">
        <v>68</v>
      </c>
      <c r="E2235" s="139" t="s">
        <v>43</v>
      </c>
      <c r="F2235" s="139" t="s">
        <v>69</v>
      </c>
      <c r="G2235" s="139" t="s">
        <v>70</v>
      </c>
      <c r="H2235" s="206"/>
      <c r="I2235" s="208"/>
      <c r="J2235" s="115" t="s">
        <v>67</v>
      </c>
      <c r="K2235" s="139" t="s">
        <v>43</v>
      </c>
      <c r="L2235" s="116" t="s">
        <v>70</v>
      </c>
      <c r="O2235" s="147"/>
      <c r="P2235" s="147"/>
      <c r="Q2235" s="147"/>
    </row>
    <row r="2236" spans="1:18" s="55" customFormat="1" ht="11.25" customHeight="1">
      <c r="A2236" s="219" t="s">
        <v>22</v>
      </c>
      <c r="B2236" s="220"/>
      <c r="C2236" s="111">
        <v>181</v>
      </c>
      <c r="D2236" s="111">
        <v>621</v>
      </c>
      <c r="E2236" s="111">
        <v>707</v>
      </c>
      <c r="F2236" s="111">
        <v>402</v>
      </c>
      <c r="G2236" s="111">
        <v>167</v>
      </c>
      <c r="H2236" s="111">
        <v>105</v>
      </c>
      <c r="I2236" s="110">
        <f t="shared" ref="I2236:I2295" si="2072">SUM(C2236:H2236)</f>
        <v>2183</v>
      </c>
      <c r="J2236" s="112">
        <f>C2236+D2236</f>
        <v>802</v>
      </c>
      <c r="K2236" s="111">
        <f>E2236</f>
        <v>707</v>
      </c>
      <c r="L2236" s="113">
        <f>SUM(F2236:G2236)</f>
        <v>569</v>
      </c>
      <c r="O2236" s="147"/>
      <c r="P2236" s="147"/>
      <c r="Q2236" s="147"/>
    </row>
    <row r="2237" spans="1:18" s="55" customFormat="1" ht="11.25" customHeight="1" thickBot="1">
      <c r="A2237" s="201"/>
      <c r="B2237" s="202"/>
      <c r="C2237" s="56">
        <f>C2236/I2236*100</f>
        <v>8.2913421896472741</v>
      </c>
      <c r="D2237" s="56">
        <f>D2236/I2236*100</f>
        <v>28.447091158955569</v>
      </c>
      <c r="E2237" s="56">
        <f>E2236/I2236*100</f>
        <v>32.386623912047639</v>
      </c>
      <c r="F2237" s="56">
        <f>F2236/I2236*100</f>
        <v>18.415025194686212</v>
      </c>
      <c r="G2237" s="56">
        <f>G2236/I2236*100</f>
        <v>7.6500229042601928</v>
      </c>
      <c r="H2237" s="59">
        <f>H2236/I2236*100</f>
        <v>4.8098946404031153</v>
      </c>
      <c r="I2237" s="58">
        <f t="shared" si="2072"/>
        <v>100</v>
      </c>
      <c r="J2237" s="57">
        <f>J2236/I2236*100</f>
        <v>36.73843334860284</v>
      </c>
      <c r="K2237" s="35">
        <f>K2236/I2236*100</f>
        <v>32.386623912047639</v>
      </c>
      <c r="L2237" s="31">
        <f>L2236/I2236*100</f>
        <v>26.065048098946402</v>
      </c>
      <c r="O2237" s="147"/>
      <c r="P2237" s="147"/>
      <c r="Q2237" s="147"/>
    </row>
    <row r="2238" spans="1:18" s="55" customFormat="1" ht="11.45" customHeight="1">
      <c r="A2238" s="189" t="s">
        <v>48</v>
      </c>
      <c r="B2238" s="192" t="s">
        <v>19</v>
      </c>
      <c r="C2238" s="20">
        <v>119</v>
      </c>
      <c r="D2238" s="20">
        <v>422</v>
      </c>
      <c r="E2238" s="20">
        <v>479</v>
      </c>
      <c r="F2238" s="20">
        <v>266</v>
      </c>
      <c r="G2238" s="20">
        <v>112</v>
      </c>
      <c r="H2238" s="20">
        <v>61</v>
      </c>
      <c r="I2238" s="8">
        <f t="shared" si="2072"/>
        <v>1459</v>
      </c>
      <c r="J2238" s="9">
        <f>C2238+D2238</f>
        <v>541</v>
      </c>
      <c r="K2238" s="7">
        <f>E2238</f>
        <v>479</v>
      </c>
      <c r="L2238" s="10">
        <f>SUM(F2238:G2238)</f>
        <v>378</v>
      </c>
      <c r="O2238" s="147"/>
      <c r="P2238" s="147"/>
      <c r="Q2238" s="147"/>
    </row>
    <row r="2239" spans="1:18" s="55" customFormat="1" ht="11.45" customHeight="1">
      <c r="A2239" s="190"/>
      <c r="B2239" s="185"/>
      <c r="C2239" s="46">
        <f>C2238/I2238*100</f>
        <v>8.156271418779987</v>
      </c>
      <c r="D2239" s="25">
        <f>D2238/I2238*100</f>
        <v>28.923920493488691</v>
      </c>
      <c r="E2239" s="25">
        <f>E2238/I2238*100</f>
        <v>32.830705962988347</v>
      </c>
      <c r="F2239" s="25">
        <f>F2238/I2238*100</f>
        <v>18.231665524331735</v>
      </c>
      <c r="G2239" s="25">
        <f>G2238/I2238*100</f>
        <v>7.6764907470870458</v>
      </c>
      <c r="H2239" s="26">
        <f>H2238/I2238*100</f>
        <v>4.1809458533241948</v>
      </c>
      <c r="I2239" s="27">
        <f t="shared" si="2072"/>
        <v>99.999999999999986</v>
      </c>
      <c r="J2239" s="38">
        <f>J2238/I2238*100</f>
        <v>37.080191912268681</v>
      </c>
      <c r="K2239" s="18">
        <f>K2238/I2238*100</f>
        <v>32.830705962988347</v>
      </c>
      <c r="L2239" s="19">
        <f>L2238/I2238*100</f>
        <v>25.908156271418783</v>
      </c>
      <c r="O2239" s="147"/>
      <c r="P2239" s="147"/>
      <c r="Q2239" s="147"/>
    </row>
    <row r="2240" spans="1:18" s="55" customFormat="1" ht="11.45" customHeight="1">
      <c r="A2240" s="190"/>
      <c r="B2240" s="193" t="s">
        <v>20</v>
      </c>
      <c r="C2240" s="20">
        <v>40</v>
      </c>
      <c r="D2240" s="20">
        <v>125</v>
      </c>
      <c r="E2240" s="20">
        <v>160</v>
      </c>
      <c r="F2240" s="20">
        <v>89</v>
      </c>
      <c r="G2240" s="20">
        <v>33</v>
      </c>
      <c r="H2240" s="20">
        <v>37</v>
      </c>
      <c r="I2240" s="21">
        <f t="shared" si="2072"/>
        <v>484</v>
      </c>
      <c r="J2240" s="28">
        <f>C2240+D2240</f>
        <v>165</v>
      </c>
      <c r="K2240" s="23">
        <f>E2240</f>
        <v>160</v>
      </c>
      <c r="L2240" s="24">
        <f>SUM(F2240:G2240)</f>
        <v>122</v>
      </c>
      <c r="O2240" s="147"/>
      <c r="P2240" s="147"/>
      <c r="Q2240" s="147"/>
    </row>
    <row r="2241" spans="1:17" s="55" customFormat="1" ht="11.45" customHeight="1">
      <c r="A2241" s="190"/>
      <c r="B2241" s="193"/>
      <c r="C2241" s="29">
        <f>C2240/I2240*100</f>
        <v>8.2644628099173563</v>
      </c>
      <c r="D2241" s="29">
        <f>D2240/I2240*100</f>
        <v>25.826446280991732</v>
      </c>
      <c r="E2241" s="29">
        <f>E2240/I2240*100</f>
        <v>33.057851239669425</v>
      </c>
      <c r="F2241" s="29">
        <f>F2240/I2240*100</f>
        <v>18.388429752066116</v>
      </c>
      <c r="G2241" s="29">
        <f>G2240/I2240*100</f>
        <v>6.8181818181818175</v>
      </c>
      <c r="H2241" s="30">
        <f>H2240/I2240*100</f>
        <v>7.6446280991735529</v>
      </c>
      <c r="I2241" s="27">
        <f t="shared" si="2072"/>
        <v>100</v>
      </c>
      <c r="J2241" s="38">
        <f>J2240/I2240*100</f>
        <v>34.090909090909086</v>
      </c>
      <c r="K2241" s="18">
        <f>K2240/I2240*100</f>
        <v>33.057851239669425</v>
      </c>
      <c r="L2241" s="19">
        <f>L2240/I2240*100</f>
        <v>25.206611570247933</v>
      </c>
      <c r="O2241" s="147"/>
      <c r="P2241" s="147"/>
      <c r="Q2241" s="147"/>
    </row>
    <row r="2242" spans="1:17" s="55" customFormat="1" ht="11.45" customHeight="1">
      <c r="A2242" s="190"/>
      <c r="B2242" s="184" t="s">
        <v>49</v>
      </c>
      <c r="C2242" s="20">
        <v>18</v>
      </c>
      <c r="D2242" s="20">
        <v>52</v>
      </c>
      <c r="E2242" s="20">
        <v>52</v>
      </c>
      <c r="F2242" s="20">
        <v>28</v>
      </c>
      <c r="G2242" s="20">
        <v>14</v>
      </c>
      <c r="H2242" s="20">
        <v>3</v>
      </c>
      <c r="I2242" s="21">
        <f t="shared" si="2072"/>
        <v>167</v>
      </c>
      <c r="J2242" s="28">
        <f>C2242+D2242</f>
        <v>70</v>
      </c>
      <c r="K2242" s="23">
        <f>E2242</f>
        <v>52</v>
      </c>
      <c r="L2242" s="24">
        <f>SUM(F2242:G2242)</f>
        <v>42</v>
      </c>
      <c r="O2242" s="147"/>
      <c r="P2242" s="147"/>
      <c r="Q2242" s="147"/>
    </row>
    <row r="2243" spans="1:17" s="55" customFormat="1" ht="11.45" customHeight="1">
      <c r="A2243" s="190"/>
      <c r="B2243" s="185"/>
      <c r="C2243" s="25">
        <f>C2242/I2242*100</f>
        <v>10.778443113772456</v>
      </c>
      <c r="D2243" s="25">
        <f>D2242/I2242*100</f>
        <v>31.137724550898206</v>
      </c>
      <c r="E2243" s="25">
        <f>E2242/I2242*100</f>
        <v>31.137724550898206</v>
      </c>
      <c r="F2243" s="25">
        <f>F2242/I2242*100</f>
        <v>16.766467065868262</v>
      </c>
      <c r="G2243" s="25">
        <f>G2242/I2242*100</f>
        <v>8.3832335329341312</v>
      </c>
      <c r="H2243" s="26">
        <f>H2242/I2242*100</f>
        <v>1.7964071856287425</v>
      </c>
      <c r="I2243" s="27">
        <f t="shared" si="2072"/>
        <v>100</v>
      </c>
      <c r="J2243" s="38">
        <f>J2242/I2242*100</f>
        <v>41.916167664670652</v>
      </c>
      <c r="K2243" s="18">
        <f>K2242/I2242*100</f>
        <v>31.137724550898206</v>
      </c>
      <c r="L2243" s="19">
        <f>L2242/I2242*100</f>
        <v>25.149700598802394</v>
      </c>
      <c r="O2243" s="147"/>
      <c r="P2243" s="147"/>
      <c r="Q2243" s="147"/>
    </row>
    <row r="2244" spans="1:17" s="55" customFormat="1" ht="11.45" customHeight="1">
      <c r="A2244" s="190"/>
      <c r="B2244" s="193" t="s">
        <v>50</v>
      </c>
      <c r="C2244" s="20">
        <v>4</v>
      </c>
      <c r="D2244" s="20">
        <v>22</v>
      </c>
      <c r="E2244" s="20">
        <v>16</v>
      </c>
      <c r="F2244" s="20">
        <v>19</v>
      </c>
      <c r="G2244" s="20">
        <v>8</v>
      </c>
      <c r="H2244" s="20">
        <v>4</v>
      </c>
      <c r="I2244" s="21">
        <f t="shared" si="2072"/>
        <v>73</v>
      </c>
      <c r="J2244" s="28">
        <f>C2244+D2244</f>
        <v>26</v>
      </c>
      <c r="K2244" s="23">
        <f>E2244</f>
        <v>16</v>
      </c>
      <c r="L2244" s="24">
        <f>SUM(F2244:G2244)</f>
        <v>27</v>
      </c>
      <c r="O2244" s="147"/>
      <c r="P2244" s="147"/>
      <c r="Q2244" s="147"/>
    </row>
    <row r="2245" spans="1:17" s="55" customFormat="1" ht="11.45" customHeight="1" thickBot="1">
      <c r="A2245" s="190"/>
      <c r="B2245" s="193"/>
      <c r="C2245" s="33">
        <f>C2244/I2244*100</f>
        <v>5.4794520547945202</v>
      </c>
      <c r="D2245" s="33">
        <f>D2244/I2244*100</f>
        <v>30.136986301369863</v>
      </c>
      <c r="E2245" s="33">
        <f>E2244/I2244*100</f>
        <v>21.917808219178081</v>
      </c>
      <c r="F2245" s="33">
        <f>F2244/I2244*100</f>
        <v>26.027397260273972</v>
      </c>
      <c r="G2245" s="33">
        <f>G2244/I2244*100</f>
        <v>10.95890410958904</v>
      </c>
      <c r="H2245" s="34">
        <f>H2244/I2244*100</f>
        <v>5.4794520547945202</v>
      </c>
      <c r="I2245" s="58">
        <f t="shared" si="2072"/>
        <v>100</v>
      </c>
      <c r="J2245" s="38">
        <f>J2244/I2244*100</f>
        <v>35.61643835616438</v>
      </c>
      <c r="K2245" s="18">
        <f>K2244/I2244*100</f>
        <v>21.917808219178081</v>
      </c>
      <c r="L2245" s="19">
        <f>L2244/I2244*100</f>
        <v>36.986301369863014</v>
      </c>
      <c r="O2245" s="147"/>
      <c r="P2245" s="147"/>
      <c r="Q2245" s="147"/>
    </row>
    <row r="2246" spans="1:17" s="55" customFormat="1" ht="11.45" customHeight="1">
      <c r="A2246" s="189" t="s">
        <v>51</v>
      </c>
      <c r="B2246" s="192" t="s">
        <v>1</v>
      </c>
      <c r="C2246" s="20">
        <v>71</v>
      </c>
      <c r="D2246" s="20">
        <v>260</v>
      </c>
      <c r="E2246" s="20">
        <v>309</v>
      </c>
      <c r="F2246" s="20">
        <v>205</v>
      </c>
      <c r="G2246" s="20">
        <v>94</v>
      </c>
      <c r="H2246" s="20">
        <v>29</v>
      </c>
      <c r="I2246" s="8">
        <f t="shared" si="2072"/>
        <v>968</v>
      </c>
      <c r="J2246" s="9">
        <f>C2246+D2246</f>
        <v>331</v>
      </c>
      <c r="K2246" s="7">
        <f>E2246</f>
        <v>309</v>
      </c>
      <c r="L2246" s="10">
        <f>SUM(F2246:G2246)</f>
        <v>299</v>
      </c>
      <c r="O2246" s="147"/>
      <c r="P2246" s="147"/>
      <c r="Q2246" s="147"/>
    </row>
    <row r="2247" spans="1:17" s="55" customFormat="1" ht="11.45" customHeight="1">
      <c r="A2247" s="190"/>
      <c r="B2247" s="193"/>
      <c r="C2247" s="46">
        <f>C2246/I2246*100</f>
        <v>7.3347107438016534</v>
      </c>
      <c r="D2247" s="25">
        <f>D2246/I2246*100</f>
        <v>26.859504132231404</v>
      </c>
      <c r="E2247" s="25">
        <f>E2246/I2246*100</f>
        <v>31.921487603305788</v>
      </c>
      <c r="F2247" s="25">
        <f>F2246/I2246*100</f>
        <v>21.17768595041322</v>
      </c>
      <c r="G2247" s="25">
        <f>G2246/I2246*100</f>
        <v>9.7107438016528924</v>
      </c>
      <c r="H2247" s="26">
        <f>H2246/I2246*100</f>
        <v>2.9958677685950414</v>
      </c>
      <c r="I2247" s="27">
        <f t="shared" si="2072"/>
        <v>100.00000000000001</v>
      </c>
      <c r="J2247" s="38">
        <f>J2246/I2246*100</f>
        <v>34.194214876033058</v>
      </c>
      <c r="K2247" s="18">
        <f>K2246/I2246*100</f>
        <v>31.921487603305788</v>
      </c>
      <c r="L2247" s="19">
        <f>L2246/I2246*100</f>
        <v>30.888429752066116</v>
      </c>
    </row>
    <row r="2248" spans="1:17" s="55" customFormat="1" ht="11.45" customHeight="1">
      <c r="A2248" s="190"/>
      <c r="B2248" s="184" t="s">
        <v>2</v>
      </c>
      <c r="C2248" s="20">
        <v>108</v>
      </c>
      <c r="D2248" s="20">
        <v>358</v>
      </c>
      <c r="E2248" s="20">
        <v>394</v>
      </c>
      <c r="F2248" s="20">
        <v>194</v>
      </c>
      <c r="G2248" s="20">
        <v>73</v>
      </c>
      <c r="H2248" s="20">
        <v>50</v>
      </c>
      <c r="I2248" s="21">
        <f t="shared" si="2072"/>
        <v>1177</v>
      </c>
      <c r="J2248" s="28">
        <f>C2248+D2248</f>
        <v>466</v>
      </c>
      <c r="K2248" s="23">
        <f>E2248</f>
        <v>394</v>
      </c>
      <c r="L2248" s="24">
        <f>SUM(F2248:G2248)</f>
        <v>267</v>
      </c>
    </row>
    <row r="2249" spans="1:17" s="55" customFormat="1" ht="11.45" customHeight="1">
      <c r="A2249" s="190"/>
      <c r="B2249" s="185"/>
      <c r="C2249" s="29">
        <f>C2248/I2248*100</f>
        <v>9.1758708581138499</v>
      </c>
      <c r="D2249" s="29">
        <f>D2248/I2248*100</f>
        <v>30.416312659303312</v>
      </c>
      <c r="E2249" s="29">
        <f>E2248/I2248*100</f>
        <v>33.474936278674591</v>
      </c>
      <c r="F2249" s="29">
        <f>F2248/I2248*100</f>
        <v>16.482582837723026</v>
      </c>
      <c r="G2249" s="29">
        <f>G2248/I2248*100</f>
        <v>6.2022090059473234</v>
      </c>
      <c r="H2249" s="30">
        <f>H2248/I2248*100</f>
        <v>4.2480883602378929</v>
      </c>
      <c r="I2249" s="27">
        <f t="shared" si="2072"/>
        <v>100</v>
      </c>
      <c r="J2249" s="38">
        <f>J2248/I2248*100</f>
        <v>39.592183517417162</v>
      </c>
      <c r="K2249" s="18">
        <f>K2248/I2248*100</f>
        <v>33.474936278674591</v>
      </c>
      <c r="L2249" s="19">
        <f>L2248/I2248*100</f>
        <v>22.68479184367035</v>
      </c>
      <c r="O2249" s="147"/>
      <c r="P2249" s="147"/>
      <c r="Q2249" s="147"/>
    </row>
    <row r="2250" spans="1:17" s="55" customFormat="1" ht="11.45" customHeight="1">
      <c r="A2250" s="190"/>
      <c r="B2250" s="193" t="s">
        <v>5</v>
      </c>
      <c r="C2250" s="20">
        <v>2</v>
      </c>
      <c r="D2250" s="20">
        <v>3</v>
      </c>
      <c r="E2250" s="20">
        <v>4</v>
      </c>
      <c r="F2250" s="20">
        <v>3</v>
      </c>
      <c r="G2250" s="20">
        <v>0</v>
      </c>
      <c r="H2250" s="20">
        <v>26</v>
      </c>
      <c r="I2250" s="21">
        <f t="shared" si="2072"/>
        <v>38</v>
      </c>
      <c r="J2250" s="28">
        <f>C2250+D2250</f>
        <v>5</v>
      </c>
      <c r="K2250" s="23">
        <f>E2250</f>
        <v>4</v>
      </c>
      <c r="L2250" s="24">
        <f>SUM(F2250:G2250)</f>
        <v>3</v>
      </c>
      <c r="O2250" s="147"/>
      <c r="P2250" s="147"/>
      <c r="Q2250" s="147"/>
    </row>
    <row r="2251" spans="1:17" s="55" customFormat="1" ht="11.45" customHeight="1" thickBot="1">
      <c r="A2251" s="191"/>
      <c r="B2251" s="194"/>
      <c r="C2251" s="50">
        <f>C2250/I2250*100</f>
        <v>5.2631578947368416</v>
      </c>
      <c r="D2251" s="50">
        <f>D2250/I2250*100</f>
        <v>7.8947368421052628</v>
      </c>
      <c r="E2251" s="50">
        <f>E2250/I2250*100</f>
        <v>10.526315789473683</v>
      </c>
      <c r="F2251" s="50">
        <f>F2250/I2250*100</f>
        <v>7.8947368421052628</v>
      </c>
      <c r="G2251" s="50">
        <f>G2250/I2250*100</f>
        <v>0</v>
      </c>
      <c r="H2251" s="64">
        <f>H2250/I2250*100</f>
        <v>68.421052631578945</v>
      </c>
      <c r="I2251" s="58">
        <f t="shared" si="2072"/>
        <v>100</v>
      </c>
      <c r="J2251" s="57">
        <f>J2250/I2250*100</f>
        <v>13.157894736842104</v>
      </c>
      <c r="K2251" s="35">
        <f>K2250/I2250*100</f>
        <v>10.526315789473683</v>
      </c>
      <c r="L2251" s="31">
        <f>L2250/I2250*100</f>
        <v>7.8947368421052628</v>
      </c>
      <c r="O2251" s="147"/>
      <c r="P2251" s="147"/>
      <c r="Q2251" s="147"/>
    </row>
    <row r="2252" spans="1:17" s="55" customFormat="1" ht="11.45" customHeight="1">
      <c r="A2252" s="189" t="s">
        <v>52</v>
      </c>
      <c r="B2252" s="192" t="s">
        <v>6</v>
      </c>
      <c r="C2252" s="20">
        <v>13</v>
      </c>
      <c r="D2252" s="20">
        <v>15</v>
      </c>
      <c r="E2252" s="20">
        <v>16</v>
      </c>
      <c r="F2252" s="20">
        <v>13</v>
      </c>
      <c r="G2252" s="20">
        <v>5</v>
      </c>
      <c r="H2252" s="20">
        <v>2</v>
      </c>
      <c r="I2252" s="8">
        <f t="shared" si="2072"/>
        <v>64</v>
      </c>
      <c r="J2252" s="9">
        <f>C2252+D2252</f>
        <v>28</v>
      </c>
      <c r="K2252" s="7">
        <f>E2252</f>
        <v>16</v>
      </c>
      <c r="L2252" s="10">
        <f>SUM(F2252:G2252)</f>
        <v>18</v>
      </c>
    </row>
    <row r="2253" spans="1:17" s="55" customFormat="1" ht="11.45" customHeight="1">
      <c r="A2253" s="190"/>
      <c r="B2253" s="185"/>
      <c r="C2253" s="46">
        <f>C2252/I2252*100</f>
        <v>20.3125</v>
      </c>
      <c r="D2253" s="25">
        <f>D2252/I2252*100</f>
        <v>23.4375</v>
      </c>
      <c r="E2253" s="25">
        <f>E2252/I2252*100</f>
        <v>25</v>
      </c>
      <c r="F2253" s="25">
        <f>F2252/I2252*100</f>
        <v>20.3125</v>
      </c>
      <c r="G2253" s="25">
        <f>G2252/I2252*100</f>
        <v>7.8125</v>
      </c>
      <c r="H2253" s="26">
        <f>H2252/I2252*100</f>
        <v>3.125</v>
      </c>
      <c r="I2253" s="27">
        <f t="shared" si="2072"/>
        <v>100</v>
      </c>
      <c r="J2253" s="38">
        <f>J2252/I2252*100</f>
        <v>43.75</v>
      </c>
      <c r="K2253" s="18">
        <f>K2252/I2252*100</f>
        <v>25</v>
      </c>
      <c r="L2253" s="19">
        <f>L2252/I2252*100</f>
        <v>28.125</v>
      </c>
    </row>
    <row r="2254" spans="1:17" s="55" customFormat="1" ht="11.45" customHeight="1">
      <c r="A2254" s="190"/>
      <c r="B2254" s="193" t="s">
        <v>7</v>
      </c>
      <c r="C2254" s="20">
        <v>17</v>
      </c>
      <c r="D2254" s="20">
        <v>49</v>
      </c>
      <c r="E2254" s="20">
        <v>60</v>
      </c>
      <c r="F2254" s="20">
        <v>41</v>
      </c>
      <c r="G2254" s="20">
        <v>15</v>
      </c>
      <c r="H2254" s="20">
        <v>3</v>
      </c>
      <c r="I2254" s="21">
        <f t="shared" si="2072"/>
        <v>185</v>
      </c>
      <c r="J2254" s="28">
        <f>C2254+D2254</f>
        <v>66</v>
      </c>
      <c r="K2254" s="23">
        <f>E2254</f>
        <v>60</v>
      </c>
      <c r="L2254" s="24">
        <f>SUM(F2254:G2254)</f>
        <v>56</v>
      </c>
    </row>
    <row r="2255" spans="1:17" s="55" customFormat="1" ht="11.45" customHeight="1">
      <c r="A2255" s="190"/>
      <c r="B2255" s="193"/>
      <c r="C2255" s="29">
        <f>C2254/I2254*100</f>
        <v>9.1891891891891895</v>
      </c>
      <c r="D2255" s="29">
        <f>D2254/I2254*100</f>
        <v>26.486486486486488</v>
      </c>
      <c r="E2255" s="29">
        <f>E2254/I2254*100</f>
        <v>32.432432432432435</v>
      </c>
      <c r="F2255" s="29">
        <f>F2254/I2254*100</f>
        <v>22.162162162162165</v>
      </c>
      <c r="G2255" s="29">
        <f>G2254/I2254*100</f>
        <v>8.1081081081081088</v>
      </c>
      <c r="H2255" s="30">
        <f>H2254/I2254*100</f>
        <v>1.6216216216216217</v>
      </c>
      <c r="I2255" s="27">
        <f t="shared" si="2072"/>
        <v>100.00000000000001</v>
      </c>
      <c r="J2255" s="38">
        <f>J2254/I2254*100</f>
        <v>35.675675675675677</v>
      </c>
      <c r="K2255" s="18">
        <f>K2254/I2254*100</f>
        <v>32.432432432432435</v>
      </c>
      <c r="L2255" s="19">
        <f>L2254/I2254*100</f>
        <v>30.270270270270274</v>
      </c>
    </row>
    <row r="2256" spans="1:17" s="55" customFormat="1" ht="11.45" customHeight="1">
      <c r="A2256" s="190"/>
      <c r="B2256" s="184" t="s">
        <v>8</v>
      </c>
      <c r="C2256" s="20">
        <v>26</v>
      </c>
      <c r="D2256" s="20">
        <v>64</v>
      </c>
      <c r="E2256" s="20">
        <v>73</v>
      </c>
      <c r="F2256" s="20">
        <v>51</v>
      </c>
      <c r="G2256" s="20">
        <v>28</v>
      </c>
      <c r="H2256" s="20">
        <v>5</v>
      </c>
      <c r="I2256" s="21">
        <f t="shared" si="2072"/>
        <v>247</v>
      </c>
      <c r="J2256" s="28">
        <f>C2256+D2256</f>
        <v>90</v>
      </c>
      <c r="K2256" s="23">
        <f>E2256</f>
        <v>73</v>
      </c>
      <c r="L2256" s="24">
        <f>SUM(F2256:G2256)</f>
        <v>79</v>
      </c>
      <c r="O2256" s="147"/>
      <c r="P2256" s="147"/>
      <c r="Q2256" s="147"/>
    </row>
    <row r="2257" spans="1:17" s="55" customFormat="1" ht="11.45" customHeight="1">
      <c r="A2257" s="190"/>
      <c r="B2257" s="185"/>
      <c r="C2257" s="29">
        <f t="shared" ref="C2257" si="2073">C2256/I2256*100</f>
        <v>10.526315789473683</v>
      </c>
      <c r="D2257" s="29">
        <f t="shared" ref="D2257" si="2074">D2256/I2256*100</f>
        <v>25.910931174089068</v>
      </c>
      <c r="E2257" s="29">
        <f t="shared" ref="E2257" si="2075">E2256/I2256*100</f>
        <v>29.554655870445345</v>
      </c>
      <c r="F2257" s="29">
        <f t="shared" ref="F2257" si="2076">F2256/I2256*100</f>
        <v>20.647773279352226</v>
      </c>
      <c r="G2257" s="29">
        <f t="shared" ref="G2257" si="2077">G2256/I2256*100</f>
        <v>11.336032388663968</v>
      </c>
      <c r="H2257" s="30">
        <f t="shared" ref="H2257" si="2078">H2256/I2256*100</f>
        <v>2.0242914979757085</v>
      </c>
      <c r="I2257" s="27">
        <f t="shared" si="2072"/>
        <v>100</v>
      </c>
      <c r="J2257" s="38">
        <f>J2256/I2256*100</f>
        <v>36.43724696356275</v>
      </c>
      <c r="K2257" s="18">
        <f>K2256/I2256*100</f>
        <v>29.554655870445345</v>
      </c>
      <c r="L2257" s="19">
        <f>L2256/I2256*100</f>
        <v>31.983805668016196</v>
      </c>
      <c r="O2257" s="147"/>
      <c r="P2257" s="147"/>
      <c r="Q2257" s="147"/>
    </row>
    <row r="2258" spans="1:17" s="55" customFormat="1" ht="11.45" customHeight="1">
      <c r="A2258" s="190"/>
      <c r="B2258" s="193" t="s">
        <v>9</v>
      </c>
      <c r="C2258" s="20">
        <v>24</v>
      </c>
      <c r="D2258" s="20">
        <v>87</v>
      </c>
      <c r="E2258" s="20">
        <v>110</v>
      </c>
      <c r="F2258" s="20">
        <v>55</v>
      </c>
      <c r="G2258" s="20">
        <v>35</v>
      </c>
      <c r="H2258" s="20">
        <v>4</v>
      </c>
      <c r="I2258" s="21">
        <f t="shared" si="2072"/>
        <v>315</v>
      </c>
      <c r="J2258" s="28">
        <f>C2258+D2258</f>
        <v>111</v>
      </c>
      <c r="K2258" s="23">
        <f>E2258</f>
        <v>110</v>
      </c>
      <c r="L2258" s="24">
        <f>SUM(F2258:G2258)</f>
        <v>90</v>
      </c>
      <c r="O2258" s="147"/>
      <c r="P2258" s="147"/>
      <c r="Q2258" s="147"/>
    </row>
    <row r="2259" spans="1:17" s="55" customFormat="1" ht="11.45" customHeight="1">
      <c r="A2259" s="190"/>
      <c r="B2259" s="193"/>
      <c r="C2259" s="29">
        <f t="shared" ref="C2259" si="2079">C2258/I2258*100</f>
        <v>7.6190476190476195</v>
      </c>
      <c r="D2259" s="29">
        <f t="shared" ref="D2259" si="2080">D2258/I2258*100</f>
        <v>27.61904761904762</v>
      </c>
      <c r="E2259" s="29">
        <f t="shared" ref="E2259" si="2081">E2258/I2258*100</f>
        <v>34.920634920634917</v>
      </c>
      <c r="F2259" s="29">
        <f t="shared" ref="F2259" si="2082">F2258/I2258*100</f>
        <v>17.460317460317459</v>
      </c>
      <c r="G2259" s="29">
        <f t="shared" ref="G2259" si="2083">G2258/I2258*100</f>
        <v>11.111111111111111</v>
      </c>
      <c r="H2259" s="30">
        <f t="shared" ref="H2259" si="2084">H2258/I2258*100</f>
        <v>1.2698412698412698</v>
      </c>
      <c r="I2259" s="27">
        <f t="shared" si="2072"/>
        <v>99.999999999999986</v>
      </c>
      <c r="J2259" s="38">
        <f>J2258/I2258*100</f>
        <v>35.238095238095241</v>
      </c>
      <c r="K2259" s="18">
        <f>K2258/I2258*100</f>
        <v>34.920634920634917</v>
      </c>
      <c r="L2259" s="19">
        <f>L2258/I2258*100</f>
        <v>28.571428571428569</v>
      </c>
      <c r="O2259" s="147"/>
      <c r="P2259" s="147"/>
      <c r="Q2259" s="147"/>
    </row>
    <row r="2260" spans="1:17" s="55" customFormat="1" ht="11.45" customHeight="1">
      <c r="A2260" s="190"/>
      <c r="B2260" s="184" t="s">
        <v>10</v>
      </c>
      <c r="C2260" s="20">
        <v>19</v>
      </c>
      <c r="D2260" s="20">
        <v>96</v>
      </c>
      <c r="E2260" s="20">
        <v>130</v>
      </c>
      <c r="F2260" s="20">
        <v>86</v>
      </c>
      <c r="G2260" s="20">
        <v>33</v>
      </c>
      <c r="H2260" s="20">
        <v>3</v>
      </c>
      <c r="I2260" s="21">
        <f t="shared" si="2072"/>
        <v>367</v>
      </c>
      <c r="J2260" s="28">
        <f>C2260+D2260</f>
        <v>115</v>
      </c>
      <c r="K2260" s="23">
        <f>E2260</f>
        <v>130</v>
      </c>
      <c r="L2260" s="24">
        <f>SUM(F2260:G2260)</f>
        <v>119</v>
      </c>
      <c r="O2260" s="147"/>
      <c r="P2260" s="147"/>
      <c r="Q2260" s="147"/>
    </row>
    <row r="2261" spans="1:17" s="55" customFormat="1" ht="11.45" customHeight="1">
      <c r="A2261" s="190"/>
      <c r="B2261" s="185"/>
      <c r="C2261" s="29">
        <f t="shared" ref="C2261" si="2085">C2260/I2260*100</f>
        <v>5.1771117166212539</v>
      </c>
      <c r="D2261" s="29">
        <f t="shared" ref="D2261" si="2086">D2260/I2260*100</f>
        <v>26.158038147138964</v>
      </c>
      <c r="E2261" s="29">
        <f t="shared" ref="E2261" si="2087">E2260/I2260*100</f>
        <v>35.422343324250683</v>
      </c>
      <c r="F2261" s="29">
        <f t="shared" ref="F2261" si="2088">F2260/I2260*100</f>
        <v>23.43324250681199</v>
      </c>
      <c r="G2261" s="29">
        <f t="shared" ref="G2261" si="2089">G2260/I2260*100</f>
        <v>8.9918256130790191</v>
      </c>
      <c r="H2261" s="30">
        <f t="shared" ref="H2261" si="2090">H2260/I2260*100</f>
        <v>0.81743869209809261</v>
      </c>
      <c r="I2261" s="27">
        <f t="shared" si="2072"/>
        <v>100</v>
      </c>
      <c r="J2261" s="38">
        <f>J2260/I2260*100</f>
        <v>31.335149863760218</v>
      </c>
      <c r="K2261" s="18">
        <f>K2260/I2260*100</f>
        <v>35.422343324250683</v>
      </c>
      <c r="L2261" s="19">
        <f>L2260/I2260*100</f>
        <v>32.425068119891009</v>
      </c>
      <c r="O2261" s="147"/>
      <c r="P2261" s="147"/>
      <c r="Q2261" s="147"/>
    </row>
    <row r="2262" spans="1:17" s="55" customFormat="1" ht="11.45" customHeight="1">
      <c r="A2262" s="190"/>
      <c r="B2262" s="193" t="s">
        <v>11</v>
      </c>
      <c r="C2262" s="20">
        <v>15</v>
      </c>
      <c r="D2262" s="20">
        <v>125</v>
      </c>
      <c r="E2262" s="20">
        <v>126</v>
      </c>
      <c r="F2262" s="20">
        <v>85</v>
      </c>
      <c r="G2262" s="20">
        <v>27</v>
      </c>
      <c r="H2262" s="20">
        <v>16</v>
      </c>
      <c r="I2262" s="21">
        <f t="shared" si="2072"/>
        <v>394</v>
      </c>
      <c r="J2262" s="28">
        <f>C2262+D2262</f>
        <v>140</v>
      </c>
      <c r="K2262" s="23">
        <f>E2262</f>
        <v>126</v>
      </c>
      <c r="L2262" s="24">
        <f>SUM(F2262:G2262)</f>
        <v>112</v>
      </c>
      <c r="O2262" s="147"/>
      <c r="P2262" s="147"/>
      <c r="Q2262" s="147"/>
    </row>
    <row r="2263" spans="1:17" s="55" customFormat="1" ht="11.45" customHeight="1">
      <c r="A2263" s="190"/>
      <c r="B2263" s="193"/>
      <c r="C2263" s="29">
        <f t="shared" ref="C2263" si="2091">C2262/I2262*100</f>
        <v>3.8071065989847721</v>
      </c>
      <c r="D2263" s="29">
        <f t="shared" ref="D2263" si="2092">D2262/I2262*100</f>
        <v>31.725888324873097</v>
      </c>
      <c r="E2263" s="29">
        <f t="shared" ref="E2263" si="2093">E2262/I2262*100</f>
        <v>31.979695431472084</v>
      </c>
      <c r="F2263" s="29">
        <f t="shared" ref="F2263" si="2094">F2262/I2262*100</f>
        <v>21.573604060913706</v>
      </c>
      <c r="G2263" s="29">
        <f t="shared" ref="G2263" si="2095">G2262/I2262*100</f>
        <v>6.8527918781725887</v>
      </c>
      <c r="H2263" s="30">
        <f t="shared" ref="H2263" si="2096">H2262/I2262*100</f>
        <v>4.0609137055837561</v>
      </c>
      <c r="I2263" s="27">
        <f t="shared" si="2072"/>
        <v>100.00000000000001</v>
      </c>
      <c r="J2263" s="38">
        <f>J2262/I2262*100</f>
        <v>35.532994923857871</v>
      </c>
      <c r="K2263" s="18">
        <f>K2262/I2262*100</f>
        <v>31.979695431472084</v>
      </c>
      <c r="L2263" s="19">
        <f>L2262/I2262*100</f>
        <v>28.426395939086298</v>
      </c>
      <c r="O2263" s="148"/>
      <c r="P2263" s="148"/>
      <c r="Q2263" s="148"/>
    </row>
    <row r="2264" spans="1:17" s="55" customFormat="1" ht="11.45" customHeight="1">
      <c r="A2264" s="190"/>
      <c r="B2264" s="184" t="s">
        <v>12</v>
      </c>
      <c r="C2264" s="20">
        <v>66</v>
      </c>
      <c r="D2264" s="20">
        <v>184</v>
      </c>
      <c r="E2264" s="20">
        <v>191</v>
      </c>
      <c r="F2264" s="20">
        <v>68</v>
      </c>
      <c r="G2264" s="20">
        <v>24</v>
      </c>
      <c r="H2264" s="20">
        <v>49</v>
      </c>
      <c r="I2264" s="21">
        <f t="shared" si="2072"/>
        <v>582</v>
      </c>
      <c r="J2264" s="28">
        <f>C2264+D2264</f>
        <v>250</v>
      </c>
      <c r="K2264" s="23">
        <f>E2264</f>
        <v>191</v>
      </c>
      <c r="L2264" s="24">
        <f>SUM(F2264:G2264)</f>
        <v>92</v>
      </c>
    </row>
    <row r="2265" spans="1:17" s="55" customFormat="1" ht="11.45" customHeight="1">
      <c r="A2265" s="190"/>
      <c r="B2265" s="185"/>
      <c r="C2265" s="29">
        <f t="shared" ref="C2265" si="2097">C2264/I2264*100</f>
        <v>11.340206185567011</v>
      </c>
      <c r="D2265" s="29">
        <f t="shared" ref="D2265" si="2098">D2264/I2264*100</f>
        <v>31.615120274914087</v>
      </c>
      <c r="E2265" s="29">
        <f t="shared" ref="E2265" si="2099">E2264/I2264*100</f>
        <v>32.817869415807557</v>
      </c>
      <c r="F2265" s="29">
        <f t="shared" ref="F2265" si="2100">F2264/I2264*100</f>
        <v>11.683848797250858</v>
      </c>
      <c r="G2265" s="29">
        <f t="shared" ref="G2265" si="2101">G2264/I2264*100</f>
        <v>4.1237113402061851</v>
      </c>
      <c r="H2265" s="30">
        <f t="shared" ref="H2265" si="2102">H2264/I2264*100</f>
        <v>8.4192439862542958</v>
      </c>
      <c r="I2265" s="27">
        <f t="shared" si="2072"/>
        <v>100</v>
      </c>
      <c r="J2265" s="38">
        <f>J2264/I2264*100</f>
        <v>42.955326460481096</v>
      </c>
      <c r="K2265" s="18">
        <f>K2264/I2264*100</f>
        <v>32.817869415807557</v>
      </c>
      <c r="L2265" s="19">
        <f>L2264/I2264*100</f>
        <v>15.807560137457044</v>
      </c>
    </row>
    <row r="2266" spans="1:17" s="55" customFormat="1" ht="11.45" customHeight="1">
      <c r="A2266" s="190"/>
      <c r="B2266" s="193" t="s">
        <v>24</v>
      </c>
      <c r="C2266" s="20">
        <v>1</v>
      </c>
      <c r="D2266" s="20">
        <v>1</v>
      </c>
      <c r="E2266" s="20">
        <v>1</v>
      </c>
      <c r="F2266" s="20">
        <v>3</v>
      </c>
      <c r="G2266" s="20">
        <v>0</v>
      </c>
      <c r="H2266" s="20">
        <v>23</v>
      </c>
      <c r="I2266" s="21">
        <f t="shared" si="2072"/>
        <v>29</v>
      </c>
      <c r="J2266" s="28">
        <f>C2266+D2266</f>
        <v>2</v>
      </c>
      <c r="K2266" s="23">
        <f>E2266</f>
        <v>1</v>
      </c>
      <c r="L2266" s="24">
        <f>SUM(F2266:G2266)</f>
        <v>3</v>
      </c>
    </row>
    <row r="2267" spans="1:17" s="55" customFormat="1" ht="11.45" customHeight="1" thickBot="1">
      <c r="A2267" s="191"/>
      <c r="B2267" s="194"/>
      <c r="C2267" s="50">
        <f t="shared" ref="C2267" si="2103">C2266/I2266*100</f>
        <v>3.4482758620689653</v>
      </c>
      <c r="D2267" s="50">
        <f t="shared" ref="D2267" si="2104">D2266/I2266*100</f>
        <v>3.4482758620689653</v>
      </c>
      <c r="E2267" s="50">
        <f t="shared" ref="E2267" si="2105">E2266/I2266*100</f>
        <v>3.4482758620689653</v>
      </c>
      <c r="F2267" s="50">
        <f t="shared" ref="F2267" si="2106">F2266/I2266*100</f>
        <v>10.344827586206897</v>
      </c>
      <c r="G2267" s="50">
        <f t="shared" ref="G2267" si="2107">G2266/I2266*100</f>
        <v>0</v>
      </c>
      <c r="H2267" s="79">
        <f t="shared" ref="H2267" si="2108">H2266/I2266*100</f>
        <v>79.310344827586206</v>
      </c>
      <c r="I2267" s="58">
        <f t="shared" si="2072"/>
        <v>100</v>
      </c>
      <c r="J2267" s="57">
        <f>J2266/I2266*100</f>
        <v>6.8965517241379306</v>
      </c>
      <c r="K2267" s="35">
        <f>K2266/I2266*100</f>
        <v>3.4482758620689653</v>
      </c>
      <c r="L2267" s="31">
        <f>L2266/I2266*100</f>
        <v>10.344827586206897</v>
      </c>
    </row>
    <row r="2268" spans="1:17" s="55" customFormat="1" ht="11.45" customHeight="1" thickBot="1">
      <c r="A2268" s="211" t="s">
        <v>53</v>
      </c>
      <c r="B2268" s="192" t="s">
        <v>23</v>
      </c>
      <c r="C2268" s="20">
        <v>12</v>
      </c>
      <c r="D2268" s="20">
        <v>65</v>
      </c>
      <c r="E2268" s="20">
        <v>69</v>
      </c>
      <c r="F2268" s="20">
        <v>39</v>
      </c>
      <c r="G2268" s="20">
        <v>18</v>
      </c>
      <c r="H2268" s="20">
        <v>13</v>
      </c>
      <c r="I2268" s="110">
        <f t="shared" si="2072"/>
        <v>216</v>
      </c>
      <c r="J2268" s="9">
        <f>C2268+D2268</f>
        <v>77</v>
      </c>
      <c r="K2268" s="7">
        <f>E2268</f>
        <v>69</v>
      </c>
      <c r="L2268" s="10">
        <f>SUM(F2268:G2268)</f>
        <v>57</v>
      </c>
    </row>
    <row r="2269" spans="1:17" s="55" customFormat="1" ht="11.45" customHeight="1" thickTop="1" thickBot="1">
      <c r="A2269" s="212"/>
      <c r="B2269" s="185"/>
      <c r="C2269" s="46">
        <f>C2268/I2268*100</f>
        <v>5.5555555555555554</v>
      </c>
      <c r="D2269" s="25">
        <f>D2268/I2268*100</f>
        <v>30.092592592592592</v>
      </c>
      <c r="E2269" s="25">
        <f>E2268/I2268*100</f>
        <v>31.944444444444443</v>
      </c>
      <c r="F2269" s="25">
        <f>F2268/I2268*100</f>
        <v>18.055555555555554</v>
      </c>
      <c r="G2269" s="25">
        <f>G2268/I2268*100</f>
        <v>8.3333333333333321</v>
      </c>
      <c r="H2269" s="26">
        <f>H2268/I2268*100</f>
        <v>6.0185185185185182</v>
      </c>
      <c r="I2269" s="27">
        <f t="shared" si="2072"/>
        <v>99.999999999999986</v>
      </c>
      <c r="J2269" s="38">
        <f>J2268/I2268*100</f>
        <v>35.648148148148145</v>
      </c>
      <c r="K2269" s="18">
        <f>K2268/I2268*100</f>
        <v>31.944444444444443</v>
      </c>
      <c r="L2269" s="19">
        <f>L2268/I2268*100</f>
        <v>26.388888888888889</v>
      </c>
    </row>
    <row r="2270" spans="1:17" s="55" customFormat="1" ht="11.45" customHeight="1" thickTop="1" thickBot="1">
      <c r="A2270" s="212"/>
      <c r="B2270" s="193" t="s">
        <v>3</v>
      </c>
      <c r="C2270" s="20">
        <v>16</v>
      </c>
      <c r="D2270" s="20">
        <v>46</v>
      </c>
      <c r="E2270" s="20">
        <v>40</v>
      </c>
      <c r="F2270" s="20">
        <v>24</v>
      </c>
      <c r="G2270" s="20">
        <v>13</v>
      </c>
      <c r="H2270" s="20">
        <v>4</v>
      </c>
      <c r="I2270" s="21">
        <f t="shared" si="2072"/>
        <v>143</v>
      </c>
      <c r="J2270" s="28">
        <f>C2270+D2270</f>
        <v>62</v>
      </c>
      <c r="K2270" s="23">
        <f>E2270</f>
        <v>40</v>
      </c>
      <c r="L2270" s="24">
        <f>SUM(F2270:G2270)</f>
        <v>37</v>
      </c>
    </row>
    <row r="2271" spans="1:17" s="55" customFormat="1" ht="11.45" customHeight="1" thickTop="1" thickBot="1">
      <c r="A2271" s="212"/>
      <c r="B2271" s="193"/>
      <c r="C2271" s="29">
        <f>C2270/I2270*100</f>
        <v>11.188811188811188</v>
      </c>
      <c r="D2271" s="29">
        <f>D2270/I2270*100</f>
        <v>32.167832167832167</v>
      </c>
      <c r="E2271" s="29">
        <f>E2270/I2270*100</f>
        <v>27.972027972027973</v>
      </c>
      <c r="F2271" s="29">
        <f>F2270/I2270*100</f>
        <v>16.783216783216783</v>
      </c>
      <c r="G2271" s="29">
        <f>G2270/I2270*100</f>
        <v>9.0909090909090917</v>
      </c>
      <c r="H2271" s="30">
        <f>H2270/I2270*100</f>
        <v>2.7972027972027971</v>
      </c>
      <c r="I2271" s="27">
        <f t="shared" si="2072"/>
        <v>100.00000000000001</v>
      </c>
      <c r="J2271" s="38">
        <f>J2270/I2270*100</f>
        <v>43.356643356643353</v>
      </c>
      <c r="K2271" s="18">
        <f>K2270/I2270*100</f>
        <v>27.972027972027973</v>
      </c>
      <c r="L2271" s="19">
        <f>L2270/I2270*100</f>
        <v>25.874125874125873</v>
      </c>
    </row>
    <row r="2272" spans="1:17" s="55" customFormat="1" ht="11.45" customHeight="1" thickTop="1" thickBot="1">
      <c r="A2272" s="212"/>
      <c r="B2272" s="184" t="s">
        <v>13</v>
      </c>
      <c r="C2272" s="20">
        <v>63</v>
      </c>
      <c r="D2272" s="20">
        <v>238</v>
      </c>
      <c r="E2272" s="20">
        <v>306</v>
      </c>
      <c r="F2272" s="20">
        <v>207</v>
      </c>
      <c r="G2272" s="20">
        <v>77</v>
      </c>
      <c r="H2272" s="20">
        <v>12</v>
      </c>
      <c r="I2272" s="21">
        <f t="shared" si="2072"/>
        <v>903</v>
      </c>
      <c r="J2272" s="28">
        <f>C2272+D2272</f>
        <v>301</v>
      </c>
      <c r="K2272" s="23">
        <f>E2272</f>
        <v>306</v>
      </c>
      <c r="L2272" s="24">
        <f>SUM(F2272:G2272)</f>
        <v>284</v>
      </c>
    </row>
    <row r="2273" spans="1:20" s="55" customFormat="1" ht="11.45" customHeight="1" thickTop="1" thickBot="1">
      <c r="A2273" s="212"/>
      <c r="B2273" s="185"/>
      <c r="C2273" s="29">
        <f t="shared" ref="C2273" si="2109">C2272/I2272*100</f>
        <v>6.9767441860465116</v>
      </c>
      <c r="D2273" s="29">
        <f t="shared" ref="D2273" si="2110">D2272/I2272*100</f>
        <v>26.356589147286826</v>
      </c>
      <c r="E2273" s="29">
        <f t="shared" ref="E2273" si="2111">E2272/I2272*100</f>
        <v>33.887043189368768</v>
      </c>
      <c r="F2273" s="29">
        <f t="shared" ref="F2273" si="2112">F2272/I2272*100</f>
        <v>22.923588039867109</v>
      </c>
      <c r="G2273" s="29">
        <f t="shared" ref="G2273" si="2113">G2272/I2272*100</f>
        <v>8.5271317829457356</v>
      </c>
      <c r="H2273" s="30">
        <f t="shared" ref="H2273" si="2114">H2272/I2272*100</f>
        <v>1.3289036544850499</v>
      </c>
      <c r="I2273" s="27">
        <f t="shared" si="2072"/>
        <v>100</v>
      </c>
      <c r="J2273" s="38">
        <f>J2272/I2272*100</f>
        <v>33.333333333333329</v>
      </c>
      <c r="K2273" s="18">
        <f>K2272/I2272*100</f>
        <v>33.887043189368768</v>
      </c>
      <c r="L2273" s="19">
        <f>L2272/I2272*100</f>
        <v>31.450719822812843</v>
      </c>
    </row>
    <row r="2274" spans="1:20" s="55" customFormat="1" ht="11.45" customHeight="1" thickTop="1" thickBot="1">
      <c r="A2274" s="212"/>
      <c r="B2274" s="193" t="s">
        <v>14</v>
      </c>
      <c r="C2274" s="20">
        <v>20</v>
      </c>
      <c r="D2274" s="20">
        <v>61</v>
      </c>
      <c r="E2274" s="20">
        <v>68</v>
      </c>
      <c r="F2274" s="20">
        <v>31</v>
      </c>
      <c r="G2274" s="20">
        <v>10</v>
      </c>
      <c r="H2274" s="20">
        <v>8</v>
      </c>
      <c r="I2274" s="21">
        <f t="shared" si="2072"/>
        <v>198</v>
      </c>
      <c r="J2274" s="28">
        <f>C2274+D2274</f>
        <v>81</v>
      </c>
      <c r="K2274" s="23">
        <f>E2274</f>
        <v>68</v>
      </c>
      <c r="L2274" s="24">
        <f>SUM(F2274:G2274)</f>
        <v>41</v>
      </c>
    </row>
    <row r="2275" spans="1:20" s="55" customFormat="1" ht="11.45" customHeight="1" thickTop="1" thickBot="1">
      <c r="A2275" s="212"/>
      <c r="B2275" s="193"/>
      <c r="C2275" s="29">
        <f t="shared" ref="C2275" si="2115">C2274/I2274*100</f>
        <v>10.1010101010101</v>
      </c>
      <c r="D2275" s="29">
        <f t="shared" ref="D2275" si="2116">D2274/I2274*100</f>
        <v>30.808080808080806</v>
      </c>
      <c r="E2275" s="29">
        <f t="shared" ref="E2275" si="2117">E2274/I2274*100</f>
        <v>34.343434343434339</v>
      </c>
      <c r="F2275" s="29">
        <f t="shared" ref="F2275" si="2118">F2274/I2274*100</f>
        <v>15.656565656565657</v>
      </c>
      <c r="G2275" s="29">
        <f t="shared" ref="G2275" si="2119">G2274/I2274*100</f>
        <v>5.0505050505050502</v>
      </c>
      <c r="H2275" s="30">
        <f t="shared" ref="H2275" si="2120">H2274/I2274*100</f>
        <v>4.0404040404040407</v>
      </c>
      <c r="I2275" s="27">
        <f t="shared" si="2072"/>
        <v>100</v>
      </c>
      <c r="J2275" s="38">
        <f>J2274/I2274*100</f>
        <v>40.909090909090914</v>
      </c>
      <c r="K2275" s="18">
        <f>K2274/I2274*100</f>
        <v>34.343434343434339</v>
      </c>
      <c r="L2275" s="19">
        <f>L2274/I2274*100</f>
        <v>20.707070707070706</v>
      </c>
      <c r="O2275" s="148"/>
      <c r="P2275" s="148"/>
      <c r="Q2275" s="148"/>
    </row>
    <row r="2276" spans="1:20" s="55" customFormat="1" ht="11.45" customHeight="1" thickTop="1" thickBot="1">
      <c r="A2276" s="212"/>
      <c r="B2276" s="184" t="s">
        <v>25</v>
      </c>
      <c r="C2276" s="20">
        <v>15</v>
      </c>
      <c r="D2276" s="20">
        <v>24</v>
      </c>
      <c r="E2276" s="20">
        <v>28</v>
      </c>
      <c r="F2276" s="20">
        <v>18</v>
      </c>
      <c r="G2276" s="20">
        <v>8</v>
      </c>
      <c r="H2276" s="20">
        <v>0</v>
      </c>
      <c r="I2276" s="21">
        <f t="shared" si="2072"/>
        <v>93</v>
      </c>
      <c r="J2276" s="28">
        <f>C2276+D2276</f>
        <v>39</v>
      </c>
      <c r="K2276" s="23">
        <f>E2276</f>
        <v>28</v>
      </c>
      <c r="L2276" s="24">
        <f>SUM(F2276:G2276)</f>
        <v>26</v>
      </c>
      <c r="O2276" s="148"/>
      <c r="P2276" s="148"/>
      <c r="Q2276" s="148"/>
    </row>
    <row r="2277" spans="1:20" s="55" customFormat="1" ht="11.45" customHeight="1" thickTop="1" thickBot="1">
      <c r="A2277" s="212"/>
      <c r="B2277" s="185"/>
      <c r="C2277" s="29">
        <f t="shared" ref="C2277" si="2121">C2276/I2276*100</f>
        <v>16.129032258064516</v>
      </c>
      <c r="D2277" s="29">
        <f t="shared" ref="D2277" si="2122">D2276/I2276*100</f>
        <v>25.806451612903224</v>
      </c>
      <c r="E2277" s="29">
        <f t="shared" ref="E2277" si="2123">E2276/I2276*100</f>
        <v>30.107526881720432</v>
      </c>
      <c r="F2277" s="29">
        <f t="shared" ref="F2277" si="2124">F2276/I2276*100</f>
        <v>19.35483870967742</v>
      </c>
      <c r="G2277" s="29">
        <f t="shared" ref="G2277" si="2125">G2276/I2276*100</f>
        <v>8.6021505376344098</v>
      </c>
      <c r="H2277" s="30">
        <f t="shared" ref="H2277" si="2126">H2276/I2276*100</f>
        <v>0</v>
      </c>
      <c r="I2277" s="27">
        <f t="shared" si="2072"/>
        <v>100.00000000000001</v>
      </c>
      <c r="J2277" s="38">
        <f>J2276/I2276*100</f>
        <v>41.935483870967744</v>
      </c>
      <c r="K2277" s="18">
        <f>K2276/I2276*100</f>
        <v>30.107526881720432</v>
      </c>
      <c r="L2277" s="19">
        <f>L2276/I2276*100</f>
        <v>27.956989247311824</v>
      </c>
      <c r="O2277" s="148"/>
      <c r="P2277" s="148"/>
      <c r="Q2277" s="148"/>
    </row>
    <row r="2278" spans="1:20" s="1" customFormat="1" ht="11.45" customHeight="1" thickTop="1" thickBot="1">
      <c r="A2278" s="212"/>
      <c r="B2278" s="193" t="s">
        <v>26</v>
      </c>
      <c r="C2278" s="20">
        <v>49</v>
      </c>
      <c r="D2278" s="20">
        <v>162</v>
      </c>
      <c r="E2278" s="20">
        <v>159</v>
      </c>
      <c r="F2278" s="20">
        <v>62</v>
      </c>
      <c r="G2278" s="20">
        <v>31</v>
      </c>
      <c r="H2278" s="20">
        <v>35</v>
      </c>
      <c r="I2278" s="21">
        <f t="shared" si="2072"/>
        <v>498</v>
      </c>
      <c r="J2278" s="28">
        <f>C2278+D2278</f>
        <v>211</v>
      </c>
      <c r="K2278" s="23">
        <f>E2278</f>
        <v>159</v>
      </c>
      <c r="L2278" s="24">
        <f>SUM(F2278:G2278)</f>
        <v>93</v>
      </c>
      <c r="N2278" s="55"/>
      <c r="O2278" s="148"/>
      <c r="P2278" s="148"/>
      <c r="Q2278" s="148"/>
      <c r="R2278" s="55"/>
      <c r="S2278" s="55"/>
      <c r="T2278" s="55"/>
    </row>
    <row r="2279" spans="1:20" s="1" customFormat="1" ht="11.45" customHeight="1" thickTop="1" thickBot="1">
      <c r="A2279" s="212"/>
      <c r="B2279" s="193"/>
      <c r="C2279" s="29">
        <f t="shared" ref="C2279" si="2127">C2278/I2278*100</f>
        <v>9.8393574297188753</v>
      </c>
      <c r="D2279" s="29">
        <f t="shared" ref="D2279" si="2128">D2278/I2278*100</f>
        <v>32.53012048192771</v>
      </c>
      <c r="E2279" s="29">
        <f t="shared" ref="E2279" si="2129">E2278/I2278*100</f>
        <v>31.92771084337349</v>
      </c>
      <c r="F2279" s="29">
        <f t="shared" ref="F2279" si="2130">F2278/I2278*100</f>
        <v>12.449799196787147</v>
      </c>
      <c r="G2279" s="29">
        <f t="shared" ref="G2279" si="2131">G2278/I2278*100</f>
        <v>6.2248995983935735</v>
      </c>
      <c r="H2279" s="30">
        <f t="shared" ref="H2279" si="2132">H2278/I2278*100</f>
        <v>7.0281124497991971</v>
      </c>
      <c r="I2279" s="27">
        <f t="shared" si="2072"/>
        <v>100</v>
      </c>
      <c r="J2279" s="38">
        <f>J2278/I2278*100</f>
        <v>42.369477911646584</v>
      </c>
      <c r="K2279" s="18">
        <f>K2278/I2278*100</f>
        <v>31.92771084337349</v>
      </c>
      <c r="L2279" s="19">
        <f>L2278/I2278*100</f>
        <v>18.674698795180721</v>
      </c>
      <c r="N2279" s="55"/>
      <c r="O2279" s="148"/>
      <c r="P2279" s="148"/>
      <c r="Q2279" s="148"/>
      <c r="R2279" s="55"/>
      <c r="S2279" s="55"/>
      <c r="T2279" s="55"/>
    </row>
    <row r="2280" spans="1:20" s="1" customFormat="1" ht="11.45" customHeight="1" thickTop="1" thickBot="1">
      <c r="A2280" s="212"/>
      <c r="B2280" s="184" t="s">
        <v>0</v>
      </c>
      <c r="C2280" s="20">
        <v>3</v>
      </c>
      <c r="D2280" s="20">
        <v>20</v>
      </c>
      <c r="E2280" s="20">
        <v>28</v>
      </c>
      <c r="F2280" s="20">
        <v>14</v>
      </c>
      <c r="G2280" s="20">
        <v>10</v>
      </c>
      <c r="H2280" s="20">
        <v>8</v>
      </c>
      <c r="I2280" s="21">
        <f t="shared" si="2072"/>
        <v>83</v>
      </c>
      <c r="J2280" s="28">
        <f>C2280+D2280</f>
        <v>23</v>
      </c>
      <c r="K2280" s="23">
        <f>E2280</f>
        <v>28</v>
      </c>
      <c r="L2280" s="24">
        <f>SUM(F2280:G2280)</f>
        <v>24</v>
      </c>
      <c r="N2280" s="55"/>
      <c r="O2280" s="148"/>
      <c r="P2280" s="148"/>
      <c r="Q2280" s="148"/>
      <c r="R2280" s="55"/>
      <c r="S2280" s="55"/>
      <c r="T2280" s="55"/>
    </row>
    <row r="2281" spans="1:20" s="1" customFormat="1" ht="11.45" customHeight="1" thickTop="1" thickBot="1">
      <c r="A2281" s="212"/>
      <c r="B2281" s="185"/>
      <c r="C2281" s="29">
        <f t="shared" ref="C2281" si="2133">C2280/I2280*100</f>
        <v>3.6144578313253009</v>
      </c>
      <c r="D2281" s="29">
        <f t="shared" ref="D2281" si="2134">D2280/I2280*100</f>
        <v>24.096385542168676</v>
      </c>
      <c r="E2281" s="29">
        <f t="shared" ref="E2281" si="2135">E2280/I2280*100</f>
        <v>33.734939759036145</v>
      </c>
      <c r="F2281" s="29">
        <f t="shared" ref="F2281" si="2136">F2280/I2280*100</f>
        <v>16.867469879518072</v>
      </c>
      <c r="G2281" s="29">
        <f t="shared" ref="G2281" si="2137">G2280/I2280*100</f>
        <v>12.048192771084338</v>
      </c>
      <c r="H2281" s="30">
        <f t="shared" ref="H2281" si="2138">H2280/I2280*100</f>
        <v>9.6385542168674707</v>
      </c>
      <c r="I2281" s="27">
        <f t="shared" si="2072"/>
        <v>100</v>
      </c>
      <c r="J2281" s="38">
        <f>J2280/I2280*100</f>
        <v>27.710843373493976</v>
      </c>
      <c r="K2281" s="18">
        <f>K2280/I2280*100</f>
        <v>33.734939759036145</v>
      </c>
      <c r="L2281" s="19">
        <f>L2280/I2280*100</f>
        <v>28.915662650602407</v>
      </c>
      <c r="N2281" s="55"/>
      <c r="O2281" s="148"/>
      <c r="P2281" s="148"/>
      <c r="Q2281" s="148"/>
      <c r="R2281" s="55"/>
      <c r="S2281" s="55"/>
      <c r="T2281" s="55"/>
    </row>
    <row r="2282" spans="1:20" s="1" customFormat="1" ht="11.45" customHeight="1" thickTop="1" thickBot="1">
      <c r="A2282" s="212"/>
      <c r="B2282" s="193" t="s">
        <v>24</v>
      </c>
      <c r="C2282" s="20">
        <v>3</v>
      </c>
      <c r="D2282" s="20">
        <v>5</v>
      </c>
      <c r="E2282" s="20">
        <v>9</v>
      </c>
      <c r="F2282" s="20">
        <v>7</v>
      </c>
      <c r="G2282" s="20">
        <v>0</v>
      </c>
      <c r="H2282" s="20">
        <v>25</v>
      </c>
      <c r="I2282" s="21">
        <f t="shared" si="2072"/>
        <v>49</v>
      </c>
      <c r="J2282" s="28">
        <f>C2282+D2282</f>
        <v>8</v>
      </c>
      <c r="K2282" s="23">
        <f>E2282</f>
        <v>9</v>
      </c>
      <c r="L2282" s="24">
        <f>SUM(F2282:G2282)</f>
        <v>7</v>
      </c>
      <c r="N2282" s="55"/>
      <c r="O2282" s="148"/>
      <c r="P2282" s="148"/>
      <c r="Q2282" s="148"/>
      <c r="R2282" s="55"/>
      <c r="S2282" s="55"/>
      <c r="T2282" s="55"/>
    </row>
    <row r="2283" spans="1:20" s="1" customFormat="1" ht="11.45" customHeight="1" thickTop="1" thickBot="1">
      <c r="A2283" s="213"/>
      <c r="B2283" s="194"/>
      <c r="C2283" s="50">
        <f t="shared" ref="C2283" si="2139">C2282/I2282*100</f>
        <v>6.1224489795918364</v>
      </c>
      <c r="D2283" s="50">
        <f t="shared" ref="D2283" si="2140">D2282/I2282*100</f>
        <v>10.204081632653061</v>
      </c>
      <c r="E2283" s="50">
        <f t="shared" ref="E2283" si="2141">E2282/I2282*100</f>
        <v>18.367346938775512</v>
      </c>
      <c r="F2283" s="50">
        <f t="shared" ref="F2283" si="2142">F2282/I2282*100</f>
        <v>14.285714285714285</v>
      </c>
      <c r="G2283" s="50">
        <f t="shared" ref="G2283" si="2143">G2282/I2282*100</f>
        <v>0</v>
      </c>
      <c r="H2283" s="79">
        <f t="shared" ref="H2283" si="2144">H2282/I2282*100</f>
        <v>51.020408163265309</v>
      </c>
      <c r="I2283" s="58">
        <f t="shared" si="2072"/>
        <v>100</v>
      </c>
      <c r="J2283" s="57">
        <f>J2282/I2282*100</f>
        <v>16.326530612244898</v>
      </c>
      <c r="K2283" s="35">
        <f>K2282/I2282*100</f>
        <v>18.367346938775512</v>
      </c>
      <c r="L2283" s="31">
        <f>L2282/I2282*100</f>
        <v>14.285714285714285</v>
      </c>
      <c r="O2283" s="148"/>
      <c r="P2283" s="148"/>
      <c r="Q2283" s="148"/>
    </row>
    <row r="2284" spans="1:20" s="1" customFormat="1" ht="11.45" customHeight="1">
      <c r="A2284" s="189" t="s">
        <v>21</v>
      </c>
      <c r="B2284" s="192" t="s">
        <v>27</v>
      </c>
      <c r="C2284" s="20">
        <v>23</v>
      </c>
      <c r="D2284" s="20">
        <v>78</v>
      </c>
      <c r="E2284" s="20">
        <v>122</v>
      </c>
      <c r="F2284" s="20">
        <v>41</v>
      </c>
      <c r="G2284" s="20">
        <v>21</v>
      </c>
      <c r="H2284" s="20">
        <v>11</v>
      </c>
      <c r="I2284" s="8">
        <f t="shared" si="2072"/>
        <v>296</v>
      </c>
      <c r="J2284" s="9">
        <f>C2284+D2284</f>
        <v>101</v>
      </c>
      <c r="K2284" s="7">
        <f>E2284</f>
        <v>122</v>
      </c>
      <c r="L2284" s="10">
        <f>SUM(F2284:G2284)</f>
        <v>62</v>
      </c>
      <c r="O2284" s="148"/>
      <c r="P2284" s="148"/>
      <c r="Q2284" s="148"/>
    </row>
    <row r="2285" spans="1:20" s="1" customFormat="1" ht="11.45" customHeight="1">
      <c r="A2285" s="190"/>
      <c r="B2285" s="185"/>
      <c r="C2285" s="46">
        <f>C2284/I2284*100</f>
        <v>7.7702702702702702</v>
      </c>
      <c r="D2285" s="25">
        <f>D2284/I2284*100</f>
        <v>26.351351351351347</v>
      </c>
      <c r="E2285" s="25">
        <f>E2284/I2284*100</f>
        <v>41.216216216216218</v>
      </c>
      <c r="F2285" s="25">
        <f>F2284/I2284*100</f>
        <v>13.851351351351351</v>
      </c>
      <c r="G2285" s="25">
        <f>G2284/I2284*100</f>
        <v>7.0945945945945947</v>
      </c>
      <c r="H2285" s="26">
        <f>H2284/I2284*100</f>
        <v>3.7162162162162162</v>
      </c>
      <c r="I2285" s="27">
        <f t="shared" si="2072"/>
        <v>100</v>
      </c>
      <c r="J2285" s="38">
        <f>J2284/I2284*100</f>
        <v>34.121621621621621</v>
      </c>
      <c r="K2285" s="18">
        <f>K2284/I2284*100</f>
        <v>41.216216216216218</v>
      </c>
      <c r="L2285" s="19">
        <f>L2284/I2284*100</f>
        <v>20.945945945945947</v>
      </c>
      <c r="O2285" s="6"/>
      <c r="P2285" s="6"/>
      <c r="Q2285" s="6"/>
    </row>
    <row r="2286" spans="1:20" s="1" customFormat="1" ht="11.45" customHeight="1">
      <c r="A2286" s="190"/>
      <c r="B2286" s="193" t="s">
        <v>28</v>
      </c>
      <c r="C2286" s="20">
        <v>33</v>
      </c>
      <c r="D2286" s="20">
        <v>106</v>
      </c>
      <c r="E2286" s="20">
        <v>89</v>
      </c>
      <c r="F2286" s="20">
        <v>70</v>
      </c>
      <c r="G2286" s="20">
        <v>24</v>
      </c>
      <c r="H2286" s="20">
        <v>20</v>
      </c>
      <c r="I2286" s="21">
        <f t="shared" si="2072"/>
        <v>342</v>
      </c>
      <c r="J2286" s="28">
        <f>C2286+D2286</f>
        <v>139</v>
      </c>
      <c r="K2286" s="23">
        <f>E2286</f>
        <v>89</v>
      </c>
      <c r="L2286" s="24">
        <f>SUM(F2286:G2286)</f>
        <v>94</v>
      </c>
      <c r="O2286" s="147"/>
      <c r="P2286" s="147"/>
      <c r="Q2286" s="147"/>
    </row>
    <row r="2287" spans="1:20" s="1" customFormat="1" ht="11.45" customHeight="1">
      <c r="A2287" s="190"/>
      <c r="B2287" s="193"/>
      <c r="C2287" s="29">
        <f>C2286/I2286*100</f>
        <v>9.6491228070175428</v>
      </c>
      <c r="D2287" s="29">
        <f>D2286/I2286*100</f>
        <v>30.994152046783626</v>
      </c>
      <c r="E2287" s="29">
        <f>E2286/I2286*100</f>
        <v>26.023391812865498</v>
      </c>
      <c r="F2287" s="29">
        <f>F2286/I2286*100</f>
        <v>20.467836257309941</v>
      </c>
      <c r="G2287" s="29">
        <f>G2286/I2286*100</f>
        <v>7.0175438596491224</v>
      </c>
      <c r="H2287" s="30">
        <f>H2286/I2286*100</f>
        <v>5.8479532163742682</v>
      </c>
      <c r="I2287" s="27">
        <f t="shared" si="2072"/>
        <v>99.999999999999986</v>
      </c>
      <c r="J2287" s="38">
        <f>J2286/I2286*100</f>
        <v>40.643274853801174</v>
      </c>
      <c r="K2287" s="18">
        <f>K2286/I2286*100</f>
        <v>26.023391812865498</v>
      </c>
      <c r="L2287" s="19">
        <f>L2286/I2286*100</f>
        <v>27.485380116959064</v>
      </c>
      <c r="O2287" s="147"/>
      <c r="P2287" s="147"/>
      <c r="Q2287" s="147"/>
    </row>
    <row r="2288" spans="1:20" s="1" customFormat="1" ht="11.45" customHeight="1">
      <c r="A2288" s="190"/>
      <c r="B2288" s="184" t="s">
        <v>29</v>
      </c>
      <c r="C2288" s="20">
        <v>77</v>
      </c>
      <c r="D2288" s="20">
        <v>283</v>
      </c>
      <c r="E2288" s="20">
        <v>313</v>
      </c>
      <c r="F2288" s="20">
        <v>174</v>
      </c>
      <c r="G2288" s="20">
        <v>76</v>
      </c>
      <c r="H2288" s="20">
        <v>24</v>
      </c>
      <c r="I2288" s="21">
        <f t="shared" si="2072"/>
        <v>947</v>
      </c>
      <c r="J2288" s="28">
        <f>C2288+D2288</f>
        <v>360</v>
      </c>
      <c r="K2288" s="23">
        <f>E2288</f>
        <v>313</v>
      </c>
      <c r="L2288" s="24">
        <f>SUM(F2288:G2288)</f>
        <v>250</v>
      </c>
      <c r="N2288" s="55"/>
      <c r="O2288" s="148"/>
      <c r="P2288" s="148"/>
      <c r="Q2288" s="148"/>
      <c r="R2288" s="55"/>
      <c r="S2288" s="55"/>
      <c r="T2288" s="55"/>
    </row>
    <row r="2289" spans="1:20" s="1" customFormat="1" ht="11.45" customHeight="1">
      <c r="A2289" s="190"/>
      <c r="B2289" s="185"/>
      <c r="C2289" s="29">
        <f t="shared" ref="C2289" si="2145">C2288/I2288*100</f>
        <v>8.1309398099260832</v>
      </c>
      <c r="D2289" s="29">
        <f t="shared" ref="D2289" si="2146">D2288/I2288*100</f>
        <v>29.883843717001056</v>
      </c>
      <c r="E2289" s="29">
        <f t="shared" ref="E2289" si="2147">E2288/I2288*100</f>
        <v>33.051742344244985</v>
      </c>
      <c r="F2289" s="29">
        <f t="shared" ref="F2289" si="2148">F2288/I2288*100</f>
        <v>18.373812038014783</v>
      </c>
      <c r="G2289" s="29">
        <f t="shared" ref="G2289" si="2149">G2288/I2288*100</f>
        <v>8.025343189017951</v>
      </c>
      <c r="H2289" s="30">
        <f t="shared" ref="H2289" si="2150">H2288/I2288*100</f>
        <v>2.5343189017951429</v>
      </c>
      <c r="I2289" s="27">
        <f t="shared" si="2072"/>
        <v>100.00000000000001</v>
      </c>
      <c r="J2289" s="38">
        <f>J2288/I2288*100</f>
        <v>38.01478352692714</v>
      </c>
      <c r="K2289" s="18">
        <f>K2288/I2288*100</f>
        <v>33.051742344244985</v>
      </c>
      <c r="L2289" s="19">
        <f>L2288/I2288*100</f>
        <v>26.399155227032733</v>
      </c>
      <c r="N2289" s="55"/>
      <c r="O2289" s="148"/>
      <c r="P2289" s="148"/>
      <c r="Q2289" s="148"/>
      <c r="R2289" s="55"/>
      <c r="S2289" s="55"/>
      <c r="T2289" s="55"/>
    </row>
    <row r="2290" spans="1:20" s="1" customFormat="1" ht="11.45" customHeight="1">
      <c r="A2290" s="190"/>
      <c r="B2290" s="193" t="s">
        <v>30</v>
      </c>
      <c r="C2290" s="20">
        <v>31</v>
      </c>
      <c r="D2290" s="20">
        <v>114</v>
      </c>
      <c r="E2290" s="20">
        <v>129</v>
      </c>
      <c r="F2290" s="20">
        <v>88</v>
      </c>
      <c r="G2290" s="20">
        <v>32</v>
      </c>
      <c r="H2290" s="20">
        <v>16</v>
      </c>
      <c r="I2290" s="21">
        <f t="shared" si="2072"/>
        <v>410</v>
      </c>
      <c r="J2290" s="28">
        <f>C2290+D2290</f>
        <v>145</v>
      </c>
      <c r="K2290" s="23">
        <f>E2290</f>
        <v>129</v>
      </c>
      <c r="L2290" s="24">
        <f>SUM(F2290:G2290)</f>
        <v>120</v>
      </c>
      <c r="N2290" s="55"/>
      <c r="O2290" s="148"/>
      <c r="P2290" s="148"/>
      <c r="Q2290" s="148"/>
      <c r="R2290" s="55"/>
      <c r="S2290" s="55"/>
      <c r="T2290" s="55"/>
    </row>
    <row r="2291" spans="1:20" s="1" customFormat="1" ht="11.45" customHeight="1">
      <c r="A2291" s="190"/>
      <c r="B2291" s="193"/>
      <c r="C2291" s="29">
        <f t="shared" ref="C2291" si="2151">C2290/I2290*100</f>
        <v>7.5609756097560972</v>
      </c>
      <c r="D2291" s="29">
        <f t="shared" ref="D2291" si="2152">D2290/I2290*100</f>
        <v>27.804878048780491</v>
      </c>
      <c r="E2291" s="29">
        <f t="shared" ref="E2291" si="2153">E2290/I2290*100</f>
        <v>31.463414634146343</v>
      </c>
      <c r="F2291" s="29">
        <f t="shared" ref="F2291" si="2154">F2290/I2290*100</f>
        <v>21.463414634146343</v>
      </c>
      <c r="G2291" s="29">
        <f t="shared" ref="G2291" si="2155">G2290/I2290*100</f>
        <v>7.8048780487804876</v>
      </c>
      <c r="H2291" s="30">
        <f t="shared" ref="H2291" si="2156">H2290/I2290*100</f>
        <v>3.9024390243902438</v>
      </c>
      <c r="I2291" s="27">
        <f t="shared" si="2072"/>
        <v>100</v>
      </c>
      <c r="J2291" s="38">
        <f>J2290/I2290*100</f>
        <v>35.365853658536587</v>
      </c>
      <c r="K2291" s="18">
        <f>K2290/I2290*100</f>
        <v>31.463414634146343</v>
      </c>
      <c r="L2291" s="19">
        <f>L2290/I2290*100</f>
        <v>29.268292682926827</v>
      </c>
      <c r="N2291" s="55"/>
      <c r="O2291" s="148"/>
      <c r="P2291" s="148"/>
      <c r="Q2291" s="148"/>
      <c r="R2291" s="55"/>
      <c r="S2291" s="55"/>
      <c r="T2291" s="55"/>
    </row>
    <row r="2292" spans="1:20" s="1" customFormat="1" ht="11.45" customHeight="1">
      <c r="A2292" s="190"/>
      <c r="B2292" s="184" t="s">
        <v>42</v>
      </c>
      <c r="C2292" s="20">
        <v>11</v>
      </c>
      <c r="D2292" s="20">
        <v>34</v>
      </c>
      <c r="E2292" s="20">
        <v>46</v>
      </c>
      <c r="F2292" s="20">
        <v>23</v>
      </c>
      <c r="G2292" s="20">
        <v>11</v>
      </c>
      <c r="H2292" s="20">
        <v>5</v>
      </c>
      <c r="I2292" s="21">
        <f t="shared" si="2072"/>
        <v>130</v>
      </c>
      <c r="J2292" s="28">
        <f>C2292+D2292</f>
        <v>45</v>
      </c>
      <c r="K2292" s="23">
        <f>E2292</f>
        <v>46</v>
      </c>
      <c r="L2292" s="24">
        <f>SUM(F2292:G2292)</f>
        <v>34</v>
      </c>
      <c r="N2292" s="55"/>
      <c r="O2292" s="148"/>
      <c r="P2292" s="148"/>
      <c r="Q2292" s="148"/>
      <c r="R2292" s="55"/>
      <c r="S2292" s="55"/>
      <c r="T2292" s="55"/>
    </row>
    <row r="2293" spans="1:20" s="1" customFormat="1" ht="11.45" customHeight="1">
      <c r="A2293" s="190"/>
      <c r="B2293" s="185"/>
      <c r="C2293" s="29">
        <f t="shared" ref="C2293" si="2157">C2292/I2292*100</f>
        <v>8.4615384615384617</v>
      </c>
      <c r="D2293" s="29">
        <f t="shared" ref="D2293" si="2158">D2292/I2292*100</f>
        <v>26.153846153846157</v>
      </c>
      <c r="E2293" s="29">
        <f t="shared" ref="E2293" si="2159">E2292/I2292*100</f>
        <v>35.384615384615387</v>
      </c>
      <c r="F2293" s="29">
        <f t="shared" ref="F2293" si="2160">F2292/I2292*100</f>
        <v>17.692307692307693</v>
      </c>
      <c r="G2293" s="29">
        <f t="shared" ref="G2293" si="2161">G2292/I2292*100</f>
        <v>8.4615384615384617</v>
      </c>
      <c r="H2293" s="30">
        <f t="shared" ref="H2293" si="2162">H2292/I2292*100</f>
        <v>3.8461538461538463</v>
      </c>
      <c r="I2293" s="27">
        <f t="shared" si="2072"/>
        <v>100</v>
      </c>
      <c r="J2293" s="38">
        <f>J2292/I2292*100</f>
        <v>34.615384615384613</v>
      </c>
      <c r="K2293" s="18">
        <f>K2292/I2292*100</f>
        <v>35.384615384615387</v>
      </c>
      <c r="L2293" s="19">
        <f>L2292/I2292*100</f>
        <v>26.153846153846157</v>
      </c>
      <c r="N2293" s="55"/>
      <c r="O2293" s="148"/>
      <c r="P2293" s="148"/>
      <c r="Q2293" s="148"/>
      <c r="R2293" s="55"/>
      <c r="S2293" s="55"/>
      <c r="T2293" s="55"/>
    </row>
    <row r="2294" spans="1:20" s="1" customFormat="1" ht="11.45" customHeight="1">
      <c r="A2294" s="190"/>
      <c r="B2294" s="193" t="s">
        <v>24</v>
      </c>
      <c r="C2294" s="20">
        <v>6</v>
      </c>
      <c r="D2294" s="20">
        <v>6</v>
      </c>
      <c r="E2294" s="20">
        <v>8</v>
      </c>
      <c r="F2294" s="20">
        <v>6</v>
      </c>
      <c r="G2294" s="20">
        <v>3</v>
      </c>
      <c r="H2294" s="20">
        <v>29</v>
      </c>
      <c r="I2294" s="21">
        <f t="shared" si="2072"/>
        <v>58</v>
      </c>
      <c r="J2294" s="22">
        <f>C2294+D2294</f>
        <v>12</v>
      </c>
      <c r="K2294" s="23">
        <f>E2294</f>
        <v>8</v>
      </c>
      <c r="L2294" s="24">
        <f>SUM(F2294:G2294)</f>
        <v>9</v>
      </c>
      <c r="O2294" s="147"/>
      <c r="P2294" s="147"/>
      <c r="Q2294" s="147"/>
    </row>
    <row r="2295" spans="1:20" s="1" customFormat="1" ht="11.45" customHeight="1" thickBot="1">
      <c r="A2295" s="191"/>
      <c r="B2295" s="194"/>
      <c r="C2295" s="33">
        <f>C2294/I2294*100</f>
        <v>10.344827586206897</v>
      </c>
      <c r="D2295" s="33">
        <f>D2294/I2294*100</f>
        <v>10.344827586206897</v>
      </c>
      <c r="E2295" s="33">
        <f>E2294/I2294*100</f>
        <v>13.793103448275861</v>
      </c>
      <c r="F2295" s="33">
        <f>F2294/I2294*100</f>
        <v>10.344827586206897</v>
      </c>
      <c r="G2295" s="33">
        <f>G2294/I2294*100</f>
        <v>5.1724137931034484</v>
      </c>
      <c r="H2295" s="34">
        <f>H2294/I2294*100</f>
        <v>50</v>
      </c>
      <c r="I2295" s="58">
        <f t="shared" si="2072"/>
        <v>100</v>
      </c>
      <c r="J2295" s="14">
        <f>J2294/I2294*100</f>
        <v>20.689655172413794</v>
      </c>
      <c r="K2295" s="15">
        <f>K2294/I2294*100</f>
        <v>13.793103448275861</v>
      </c>
      <c r="L2295" s="16">
        <f>L2294/I2294*100</f>
        <v>15.517241379310345</v>
      </c>
      <c r="O2295" s="147"/>
      <c r="P2295" s="147"/>
      <c r="Q2295" s="147"/>
    </row>
    <row r="2296" spans="1:20" s="1" customFormat="1" ht="11.25" customHeight="1">
      <c r="A2296" s="40"/>
      <c r="B2296" s="41"/>
      <c r="C2296" s="87"/>
      <c r="D2296" s="87"/>
      <c r="E2296" s="87"/>
      <c r="F2296" s="87"/>
      <c r="G2296" s="87"/>
      <c r="O2296" s="147"/>
      <c r="P2296" s="147"/>
      <c r="Q2296" s="147"/>
    </row>
    <row r="2297" spans="1:20" s="1" customFormat="1" ht="11.25" customHeight="1">
      <c r="A2297" s="40"/>
      <c r="B2297" s="41"/>
      <c r="C2297" s="87"/>
      <c r="D2297" s="87"/>
      <c r="E2297" s="87"/>
      <c r="F2297" s="87"/>
      <c r="G2297" s="87"/>
      <c r="O2297" s="147"/>
      <c r="P2297" s="147"/>
      <c r="Q2297" s="147"/>
    </row>
    <row r="2298" spans="1:20" s="3" customFormat="1" ht="30" customHeight="1" thickBot="1">
      <c r="A2298" s="177" t="s">
        <v>209</v>
      </c>
      <c r="B2298" s="177"/>
      <c r="C2298" s="177"/>
      <c r="D2298" s="177"/>
      <c r="E2298" s="177"/>
      <c r="F2298" s="177"/>
      <c r="G2298" s="177"/>
      <c r="H2298" s="177"/>
      <c r="I2298" s="177"/>
      <c r="J2298" s="177"/>
      <c r="K2298" s="177"/>
      <c r="L2298" s="177"/>
      <c r="M2298" s="1"/>
      <c r="N2298" s="1"/>
      <c r="O2298" s="147"/>
      <c r="P2298" s="147"/>
      <c r="Q2298" s="147"/>
      <c r="R2298" s="1"/>
    </row>
    <row r="2299" spans="1:20" s="1" customFormat="1" ht="10.15" customHeight="1">
      <c r="A2299" s="203"/>
      <c r="B2299" s="204"/>
      <c r="C2299" s="99">
        <v>1</v>
      </c>
      <c r="D2299" s="99">
        <v>2</v>
      </c>
      <c r="E2299" s="99">
        <v>3</v>
      </c>
      <c r="F2299" s="99">
        <v>4</v>
      </c>
      <c r="G2299" s="99">
        <v>5</v>
      </c>
      <c r="H2299" s="205" t="s">
        <v>45</v>
      </c>
      <c r="I2299" s="207" t="s">
        <v>4</v>
      </c>
      <c r="J2299" s="100" t="s">
        <v>46</v>
      </c>
      <c r="K2299" s="99">
        <v>3</v>
      </c>
      <c r="L2299" s="101" t="s">
        <v>47</v>
      </c>
      <c r="O2299" s="147"/>
      <c r="P2299" s="147"/>
      <c r="Q2299" s="147"/>
    </row>
    <row r="2300" spans="1:20" s="6" customFormat="1" ht="60" customHeight="1" thickBot="1">
      <c r="A2300" s="209" t="s">
        <v>33</v>
      </c>
      <c r="B2300" s="210"/>
      <c r="C2300" s="139" t="s">
        <v>67</v>
      </c>
      <c r="D2300" s="139" t="s">
        <v>68</v>
      </c>
      <c r="E2300" s="139" t="s">
        <v>43</v>
      </c>
      <c r="F2300" s="139" t="s">
        <v>69</v>
      </c>
      <c r="G2300" s="139" t="s">
        <v>70</v>
      </c>
      <c r="H2300" s="206"/>
      <c r="I2300" s="208"/>
      <c r="J2300" s="115" t="s">
        <v>67</v>
      </c>
      <c r="K2300" s="139" t="s">
        <v>43</v>
      </c>
      <c r="L2300" s="116" t="s">
        <v>70</v>
      </c>
      <c r="O2300" s="147"/>
      <c r="P2300" s="147"/>
      <c r="Q2300" s="147"/>
    </row>
    <row r="2301" spans="1:20" s="55" customFormat="1" ht="11.25" customHeight="1">
      <c r="A2301" s="219" t="s">
        <v>22</v>
      </c>
      <c r="B2301" s="220"/>
      <c r="C2301" s="111">
        <v>176</v>
      </c>
      <c r="D2301" s="111">
        <v>646</v>
      </c>
      <c r="E2301" s="111">
        <v>785</v>
      </c>
      <c r="F2301" s="111">
        <v>340</v>
      </c>
      <c r="G2301" s="111">
        <v>130</v>
      </c>
      <c r="H2301" s="111">
        <v>106</v>
      </c>
      <c r="I2301" s="110">
        <f t="shared" ref="I2301:I2360" si="2163">SUM(C2301:H2301)</f>
        <v>2183</v>
      </c>
      <c r="J2301" s="112">
        <f>C2301+D2301</f>
        <v>822</v>
      </c>
      <c r="K2301" s="111">
        <f>E2301</f>
        <v>785</v>
      </c>
      <c r="L2301" s="113">
        <f>SUM(F2301:G2301)</f>
        <v>470</v>
      </c>
      <c r="O2301" s="147"/>
      <c r="P2301" s="147"/>
      <c r="Q2301" s="147"/>
    </row>
    <row r="2302" spans="1:20" s="55" customFormat="1" ht="11.25" customHeight="1" thickBot="1">
      <c r="A2302" s="201"/>
      <c r="B2302" s="202"/>
      <c r="C2302" s="56">
        <f>C2301/I2301*100</f>
        <v>8.0622995877233166</v>
      </c>
      <c r="D2302" s="56">
        <f>D2301/I2301*100</f>
        <v>29.592304168575357</v>
      </c>
      <c r="E2302" s="56">
        <f>E2301/I2301*100</f>
        <v>35.959688502061383</v>
      </c>
      <c r="F2302" s="56">
        <f>F2301/I2301*100</f>
        <v>15.574896930829135</v>
      </c>
      <c r="G2302" s="56">
        <f>G2301/I2301*100</f>
        <v>5.9551076500229039</v>
      </c>
      <c r="H2302" s="59">
        <f>H2301/I2301*100</f>
        <v>4.8557031607879066</v>
      </c>
      <c r="I2302" s="58">
        <f t="shared" si="2163"/>
        <v>100.00000000000001</v>
      </c>
      <c r="J2302" s="57">
        <f>J2301/I2301*100</f>
        <v>37.65460375629867</v>
      </c>
      <c r="K2302" s="35">
        <f>K2301/I2301*100</f>
        <v>35.959688502061383</v>
      </c>
      <c r="L2302" s="31">
        <f>L2301/I2301*100</f>
        <v>21.53000458085204</v>
      </c>
      <c r="O2302" s="147"/>
      <c r="P2302" s="147"/>
      <c r="Q2302" s="147"/>
    </row>
    <row r="2303" spans="1:20" s="55" customFormat="1" ht="11.45" customHeight="1">
      <c r="A2303" s="189" t="s">
        <v>48</v>
      </c>
      <c r="B2303" s="192" t="s">
        <v>19</v>
      </c>
      <c r="C2303" s="20">
        <v>118</v>
      </c>
      <c r="D2303" s="20">
        <v>418</v>
      </c>
      <c r="E2303" s="20">
        <v>518</v>
      </c>
      <c r="F2303" s="20">
        <v>252</v>
      </c>
      <c r="G2303" s="20">
        <v>92</v>
      </c>
      <c r="H2303" s="20">
        <v>61</v>
      </c>
      <c r="I2303" s="8">
        <f t="shared" si="2163"/>
        <v>1459</v>
      </c>
      <c r="J2303" s="9">
        <f>C2303+D2303</f>
        <v>536</v>
      </c>
      <c r="K2303" s="7">
        <f>E2303</f>
        <v>518</v>
      </c>
      <c r="L2303" s="10">
        <f>SUM(F2303:G2303)</f>
        <v>344</v>
      </c>
      <c r="O2303" s="147"/>
      <c r="P2303" s="147"/>
      <c r="Q2303" s="147"/>
    </row>
    <row r="2304" spans="1:20" s="55" customFormat="1" ht="11.45" customHeight="1">
      <c r="A2304" s="190"/>
      <c r="B2304" s="185"/>
      <c r="C2304" s="46">
        <f>C2303/I2303*100</f>
        <v>8.087731322823851</v>
      </c>
      <c r="D2304" s="25">
        <f>D2303/I2303*100</f>
        <v>28.64976010966415</v>
      </c>
      <c r="E2304" s="25">
        <f>E2303/I2303*100</f>
        <v>35.503769705277591</v>
      </c>
      <c r="F2304" s="25">
        <f>F2303/I2303*100</f>
        <v>17.272104180945853</v>
      </c>
      <c r="G2304" s="25">
        <f>G2303/I2303*100</f>
        <v>6.3056888279643593</v>
      </c>
      <c r="H2304" s="26">
        <f>H2303/I2303*100</f>
        <v>4.1809458533241948</v>
      </c>
      <c r="I2304" s="27">
        <f t="shared" si="2163"/>
        <v>99.999999999999986</v>
      </c>
      <c r="J2304" s="38">
        <f>J2303/I2303*100</f>
        <v>36.737491432488007</v>
      </c>
      <c r="K2304" s="18">
        <f>K2303/I2303*100</f>
        <v>35.503769705277591</v>
      </c>
      <c r="L2304" s="19">
        <f>L2303/I2303*100</f>
        <v>23.577793008910213</v>
      </c>
      <c r="O2304" s="147"/>
      <c r="P2304" s="147"/>
      <c r="Q2304" s="147"/>
    </row>
    <row r="2305" spans="1:17" s="55" customFormat="1" ht="11.45" customHeight="1">
      <c r="A2305" s="190"/>
      <c r="B2305" s="193" t="s">
        <v>20</v>
      </c>
      <c r="C2305" s="20">
        <v>35</v>
      </c>
      <c r="D2305" s="20">
        <v>143</v>
      </c>
      <c r="E2305" s="20">
        <v>184</v>
      </c>
      <c r="F2305" s="20">
        <v>61</v>
      </c>
      <c r="G2305" s="20">
        <v>23</v>
      </c>
      <c r="H2305" s="20">
        <v>38</v>
      </c>
      <c r="I2305" s="21">
        <f t="shared" si="2163"/>
        <v>484</v>
      </c>
      <c r="J2305" s="28">
        <f>C2305+D2305</f>
        <v>178</v>
      </c>
      <c r="K2305" s="23">
        <f>E2305</f>
        <v>184</v>
      </c>
      <c r="L2305" s="24">
        <f>SUM(F2305:G2305)</f>
        <v>84</v>
      </c>
      <c r="O2305" s="147"/>
      <c r="P2305" s="147"/>
      <c r="Q2305" s="147"/>
    </row>
    <row r="2306" spans="1:17" s="55" customFormat="1" ht="11.45" customHeight="1">
      <c r="A2306" s="190"/>
      <c r="B2306" s="193"/>
      <c r="C2306" s="29">
        <f>C2305/I2305*100</f>
        <v>7.2314049586776852</v>
      </c>
      <c r="D2306" s="29">
        <f>D2305/I2305*100</f>
        <v>29.545454545454547</v>
      </c>
      <c r="E2306" s="29">
        <f>E2305/I2305*100</f>
        <v>38.016528925619838</v>
      </c>
      <c r="F2306" s="29">
        <f>F2305/I2305*100</f>
        <v>12.603305785123966</v>
      </c>
      <c r="G2306" s="29">
        <f>G2305/I2305*100</f>
        <v>4.7520661157024797</v>
      </c>
      <c r="H2306" s="30">
        <f>H2305/I2305*100</f>
        <v>7.8512396694214877</v>
      </c>
      <c r="I2306" s="27">
        <f t="shared" si="2163"/>
        <v>100</v>
      </c>
      <c r="J2306" s="38">
        <f>J2305/I2305*100</f>
        <v>36.776859504132233</v>
      </c>
      <c r="K2306" s="18">
        <f>K2305/I2305*100</f>
        <v>38.016528925619838</v>
      </c>
      <c r="L2306" s="19">
        <f>L2305/I2305*100</f>
        <v>17.355371900826448</v>
      </c>
      <c r="O2306" s="147"/>
      <c r="P2306" s="147"/>
      <c r="Q2306" s="147"/>
    </row>
    <row r="2307" spans="1:17" s="55" customFormat="1" ht="11.45" customHeight="1">
      <c r="A2307" s="190"/>
      <c r="B2307" s="184" t="s">
        <v>49</v>
      </c>
      <c r="C2307" s="20">
        <v>19</v>
      </c>
      <c r="D2307" s="20">
        <v>62</v>
      </c>
      <c r="E2307" s="20">
        <v>56</v>
      </c>
      <c r="F2307" s="20">
        <v>15</v>
      </c>
      <c r="G2307" s="20">
        <v>12</v>
      </c>
      <c r="H2307" s="20">
        <v>3</v>
      </c>
      <c r="I2307" s="21">
        <f t="shared" si="2163"/>
        <v>167</v>
      </c>
      <c r="J2307" s="28">
        <f>C2307+D2307</f>
        <v>81</v>
      </c>
      <c r="K2307" s="23">
        <f>E2307</f>
        <v>56</v>
      </c>
      <c r="L2307" s="24">
        <f>SUM(F2307:G2307)</f>
        <v>27</v>
      </c>
      <c r="O2307" s="147"/>
      <c r="P2307" s="147"/>
      <c r="Q2307" s="147"/>
    </row>
    <row r="2308" spans="1:17" s="55" customFormat="1" ht="11.45" customHeight="1">
      <c r="A2308" s="190"/>
      <c r="B2308" s="185"/>
      <c r="C2308" s="25">
        <f>C2307/I2307*100</f>
        <v>11.377245508982035</v>
      </c>
      <c r="D2308" s="25">
        <f>D2307/I2307*100</f>
        <v>37.125748502994007</v>
      </c>
      <c r="E2308" s="25">
        <f>E2307/I2307*100</f>
        <v>33.532934131736525</v>
      </c>
      <c r="F2308" s="25">
        <f>F2307/I2307*100</f>
        <v>8.9820359281437128</v>
      </c>
      <c r="G2308" s="25">
        <f>G2307/I2307*100</f>
        <v>7.1856287425149699</v>
      </c>
      <c r="H2308" s="26">
        <f>H2307/I2307*100</f>
        <v>1.7964071856287425</v>
      </c>
      <c r="I2308" s="27">
        <f t="shared" si="2163"/>
        <v>99.999999999999986</v>
      </c>
      <c r="J2308" s="38">
        <f>J2307/I2307*100</f>
        <v>48.50299401197605</v>
      </c>
      <c r="K2308" s="18">
        <f>K2307/I2307*100</f>
        <v>33.532934131736525</v>
      </c>
      <c r="L2308" s="19">
        <f>L2307/I2307*100</f>
        <v>16.167664670658681</v>
      </c>
      <c r="O2308" s="147"/>
      <c r="P2308" s="147"/>
      <c r="Q2308" s="147"/>
    </row>
    <row r="2309" spans="1:17" s="55" customFormat="1" ht="11.45" customHeight="1">
      <c r="A2309" s="190"/>
      <c r="B2309" s="193" t="s">
        <v>50</v>
      </c>
      <c r="C2309" s="20">
        <v>4</v>
      </c>
      <c r="D2309" s="20">
        <v>23</v>
      </c>
      <c r="E2309" s="20">
        <v>27</v>
      </c>
      <c r="F2309" s="20">
        <v>12</v>
      </c>
      <c r="G2309" s="20">
        <v>3</v>
      </c>
      <c r="H2309" s="20">
        <v>4</v>
      </c>
      <c r="I2309" s="21">
        <f t="shared" si="2163"/>
        <v>73</v>
      </c>
      <c r="J2309" s="28">
        <f>C2309+D2309</f>
        <v>27</v>
      </c>
      <c r="K2309" s="23">
        <f>E2309</f>
        <v>27</v>
      </c>
      <c r="L2309" s="24">
        <f>SUM(F2309:G2309)</f>
        <v>15</v>
      </c>
      <c r="O2309" s="147"/>
      <c r="P2309" s="147"/>
      <c r="Q2309" s="147"/>
    </row>
    <row r="2310" spans="1:17" s="55" customFormat="1" ht="11.45" customHeight="1" thickBot="1">
      <c r="A2310" s="190"/>
      <c r="B2310" s="193"/>
      <c r="C2310" s="33">
        <f>C2309/I2309*100</f>
        <v>5.4794520547945202</v>
      </c>
      <c r="D2310" s="33">
        <f>D2309/I2309*100</f>
        <v>31.506849315068493</v>
      </c>
      <c r="E2310" s="33">
        <f>E2309/I2309*100</f>
        <v>36.986301369863014</v>
      </c>
      <c r="F2310" s="33">
        <f>F2309/I2309*100</f>
        <v>16.43835616438356</v>
      </c>
      <c r="G2310" s="33">
        <f>G2309/I2309*100</f>
        <v>4.10958904109589</v>
      </c>
      <c r="H2310" s="34">
        <f>H2309/I2309*100</f>
        <v>5.4794520547945202</v>
      </c>
      <c r="I2310" s="58">
        <f t="shared" si="2163"/>
        <v>100</v>
      </c>
      <c r="J2310" s="38">
        <f>J2309/I2309*100</f>
        <v>36.986301369863014</v>
      </c>
      <c r="K2310" s="18">
        <f>K2309/I2309*100</f>
        <v>36.986301369863014</v>
      </c>
      <c r="L2310" s="19">
        <f>L2309/I2309*100</f>
        <v>20.547945205479451</v>
      </c>
      <c r="O2310" s="147"/>
      <c r="P2310" s="147"/>
      <c r="Q2310" s="147"/>
    </row>
    <row r="2311" spans="1:17" s="55" customFormat="1" ht="11.45" customHeight="1">
      <c r="A2311" s="189" t="s">
        <v>51</v>
      </c>
      <c r="B2311" s="192" t="s">
        <v>1</v>
      </c>
      <c r="C2311" s="20">
        <v>66</v>
      </c>
      <c r="D2311" s="20">
        <v>282</v>
      </c>
      <c r="E2311" s="20">
        <v>364</v>
      </c>
      <c r="F2311" s="20">
        <v>151</v>
      </c>
      <c r="G2311" s="20">
        <v>75</v>
      </c>
      <c r="H2311" s="20">
        <v>30</v>
      </c>
      <c r="I2311" s="8">
        <f t="shared" si="2163"/>
        <v>968</v>
      </c>
      <c r="J2311" s="9">
        <f>C2311+D2311</f>
        <v>348</v>
      </c>
      <c r="K2311" s="7">
        <f>E2311</f>
        <v>364</v>
      </c>
      <c r="L2311" s="10">
        <f>SUM(F2311:G2311)</f>
        <v>226</v>
      </c>
      <c r="O2311" s="147"/>
      <c r="P2311" s="147"/>
      <c r="Q2311" s="147"/>
    </row>
    <row r="2312" spans="1:17" s="55" customFormat="1" ht="11.45" customHeight="1">
      <c r="A2312" s="190"/>
      <c r="B2312" s="193"/>
      <c r="C2312" s="46">
        <f>C2311/I2311*100</f>
        <v>6.8181818181818175</v>
      </c>
      <c r="D2312" s="25">
        <f>D2311/I2311*100</f>
        <v>29.132231404958674</v>
      </c>
      <c r="E2312" s="25">
        <f>E2311/I2311*100</f>
        <v>37.603305785123972</v>
      </c>
      <c r="F2312" s="25">
        <f>F2311/I2311*100</f>
        <v>15.599173553719009</v>
      </c>
      <c r="G2312" s="25">
        <f>G2311/I2311*100</f>
        <v>7.7479338842975212</v>
      </c>
      <c r="H2312" s="26">
        <f>H2311/I2311*100</f>
        <v>3.0991735537190084</v>
      </c>
      <c r="I2312" s="27">
        <f t="shared" si="2163"/>
        <v>100.00000000000001</v>
      </c>
      <c r="J2312" s="38">
        <f>J2311/I2311*100</f>
        <v>35.950413223140501</v>
      </c>
      <c r="K2312" s="18">
        <f>K2311/I2311*100</f>
        <v>37.603305785123972</v>
      </c>
      <c r="L2312" s="19">
        <f>L2311/I2311*100</f>
        <v>23.347107438016529</v>
      </c>
      <c r="O2312" s="147"/>
      <c r="P2312" s="147"/>
      <c r="Q2312" s="147"/>
    </row>
    <row r="2313" spans="1:17" s="55" customFormat="1" ht="11.45" customHeight="1">
      <c r="A2313" s="190"/>
      <c r="B2313" s="184" t="s">
        <v>2</v>
      </c>
      <c r="C2313" s="20">
        <v>109</v>
      </c>
      <c r="D2313" s="20">
        <v>360</v>
      </c>
      <c r="E2313" s="20">
        <v>416</v>
      </c>
      <c r="F2313" s="20">
        <v>187</v>
      </c>
      <c r="G2313" s="20">
        <v>55</v>
      </c>
      <c r="H2313" s="20">
        <v>50</v>
      </c>
      <c r="I2313" s="21">
        <f t="shared" si="2163"/>
        <v>1177</v>
      </c>
      <c r="J2313" s="28">
        <f>C2313+D2313</f>
        <v>469</v>
      </c>
      <c r="K2313" s="23">
        <f>E2313</f>
        <v>416</v>
      </c>
      <c r="L2313" s="24">
        <f>SUM(F2313:G2313)</f>
        <v>242</v>
      </c>
      <c r="O2313" s="147"/>
      <c r="P2313" s="147"/>
      <c r="Q2313" s="147"/>
    </row>
    <row r="2314" spans="1:17" s="55" customFormat="1" ht="11.45" customHeight="1">
      <c r="A2314" s="190"/>
      <c r="B2314" s="185"/>
      <c r="C2314" s="29">
        <f>C2313/I2313*100</f>
        <v>9.2608326253186064</v>
      </c>
      <c r="D2314" s="29">
        <f>D2313/I2313*100</f>
        <v>30.586236193712828</v>
      </c>
      <c r="E2314" s="29">
        <f>E2313/I2313*100</f>
        <v>35.344095157179268</v>
      </c>
      <c r="F2314" s="29">
        <f>F2313/I2313*100</f>
        <v>15.887850467289718</v>
      </c>
      <c r="G2314" s="29">
        <f>G2313/I2313*100</f>
        <v>4.6728971962616823</v>
      </c>
      <c r="H2314" s="30">
        <f>H2313/I2313*100</f>
        <v>4.2480883602378929</v>
      </c>
      <c r="I2314" s="27">
        <f t="shared" si="2163"/>
        <v>100</v>
      </c>
      <c r="J2314" s="38">
        <f>J2313/I2313*100</f>
        <v>39.847068819031435</v>
      </c>
      <c r="K2314" s="18">
        <f>K2313/I2313*100</f>
        <v>35.344095157179268</v>
      </c>
      <c r="L2314" s="19">
        <f>L2313/I2313*100</f>
        <v>20.5607476635514</v>
      </c>
      <c r="O2314" s="147"/>
      <c r="P2314" s="147"/>
      <c r="Q2314" s="147"/>
    </row>
    <row r="2315" spans="1:17" s="55" customFormat="1" ht="11.45" customHeight="1">
      <c r="A2315" s="190"/>
      <c r="B2315" s="193" t="s">
        <v>5</v>
      </c>
      <c r="C2315" s="20">
        <v>1</v>
      </c>
      <c r="D2315" s="20">
        <v>4</v>
      </c>
      <c r="E2315" s="20">
        <v>5</v>
      </c>
      <c r="F2315" s="20">
        <v>2</v>
      </c>
      <c r="G2315" s="20">
        <v>0</v>
      </c>
      <c r="H2315" s="20">
        <v>26</v>
      </c>
      <c r="I2315" s="21">
        <f t="shared" si="2163"/>
        <v>38</v>
      </c>
      <c r="J2315" s="28">
        <f>C2315+D2315</f>
        <v>5</v>
      </c>
      <c r="K2315" s="23">
        <f>E2315</f>
        <v>5</v>
      </c>
      <c r="L2315" s="24">
        <f>SUM(F2315:G2315)</f>
        <v>2</v>
      </c>
      <c r="O2315" s="147"/>
      <c r="P2315" s="147"/>
      <c r="Q2315" s="147"/>
    </row>
    <row r="2316" spans="1:17" s="55" customFormat="1" ht="11.45" customHeight="1" thickBot="1">
      <c r="A2316" s="191"/>
      <c r="B2316" s="194"/>
      <c r="C2316" s="50">
        <f>C2315/I2315*100</f>
        <v>2.6315789473684208</v>
      </c>
      <c r="D2316" s="50">
        <f>D2315/I2315*100</f>
        <v>10.526315789473683</v>
      </c>
      <c r="E2316" s="50">
        <f>E2315/I2315*100</f>
        <v>13.157894736842104</v>
      </c>
      <c r="F2316" s="50">
        <f>F2315/I2315*100</f>
        <v>5.2631578947368416</v>
      </c>
      <c r="G2316" s="50">
        <f>G2315/I2315*100</f>
        <v>0</v>
      </c>
      <c r="H2316" s="64">
        <f>H2315/I2315*100</f>
        <v>68.421052631578945</v>
      </c>
      <c r="I2316" s="58">
        <f t="shared" si="2163"/>
        <v>100</v>
      </c>
      <c r="J2316" s="57">
        <f>J2315/I2315*100</f>
        <v>13.157894736842104</v>
      </c>
      <c r="K2316" s="35">
        <f>K2315/I2315*100</f>
        <v>13.157894736842104</v>
      </c>
      <c r="L2316" s="31">
        <f>L2315/I2315*100</f>
        <v>5.2631578947368416</v>
      </c>
      <c r="O2316" s="147"/>
      <c r="P2316" s="147"/>
      <c r="Q2316" s="147"/>
    </row>
    <row r="2317" spans="1:17" s="55" customFormat="1" ht="11.45" customHeight="1">
      <c r="A2317" s="189" t="s">
        <v>52</v>
      </c>
      <c r="B2317" s="192" t="s">
        <v>6</v>
      </c>
      <c r="C2317" s="20">
        <v>12</v>
      </c>
      <c r="D2317" s="20">
        <v>20</v>
      </c>
      <c r="E2317" s="20">
        <v>17</v>
      </c>
      <c r="F2317" s="20">
        <v>9</v>
      </c>
      <c r="G2317" s="20">
        <v>4</v>
      </c>
      <c r="H2317" s="20">
        <v>2</v>
      </c>
      <c r="I2317" s="8">
        <f t="shared" si="2163"/>
        <v>64</v>
      </c>
      <c r="J2317" s="9">
        <f>C2317+D2317</f>
        <v>32</v>
      </c>
      <c r="K2317" s="7">
        <f>E2317</f>
        <v>17</v>
      </c>
      <c r="L2317" s="10">
        <f>SUM(F2317:G2317)</f>
        <v>13</v>
      </c>
      <c r="O2317" s="147"/>
      <c r="P2317" s="147"/>
      <c r="Q2317" s="147"/>
    </row>
    <row r="2318" spans="1:17" s="55" customFormat="1" ht="11.45" customHeight="1">
      <c r="A2318" s="190"/>
      <c r="B2318" s="185"/>
      <c r="C2318" s="46">
        <f>C2317/I2317*100</f>
        <v>18.75</v>
      </c>
      <c r="D2318" s="25">
        <f>D2317/I2317*100</f>
        <v>31.25</v>
      </c>
      <c r="E2318" s="25">
        <f>E2317/I2317*100</f>
        <v>26.5625</v>
      </c>
      <c r="F2318" s="25">
        <f>F2317/I2317*100</f>
        <v>14.0625</v>
      </c>
      <c r="G2318" s="25">
        <f>G2317/I2317*100</f>
        <v>6.25</v>
      </c>
      <c r="H2318" s="26">
        <f>H2317/I2317*100</f>
        <v>3.125</v>
      </c>
      <c r="I2318" s="27">
        <f t="shared" si="2163"/>
        <v>100</v>
      </c>
      <c r="J2318" s="38">
        <f>J2317/I2317*100</f>
        <v>50</v>
      </c>
      <c r="K2318" s="18">
        <f>K2317/I2317*100</f>
        <v>26.5625</v>
      </c>
      <c r="L2318" s="19">
        <f>L2317/I2317*100</f>
        <v>20.3125</v>
      </c>
    </row>
    <row r="2319" spans="1:17" s="55" customFormat="1" ht="11.45" customHeight="1">
      <c r="A2319" s="190"/>
      <c r="B2319" s="193" t="s">
        <v>7</v>
      </c>
      <c r="C2319" s="20">
        <v>21</v>
      </c>
      <c r="D2319" s="20">
        <v>45</v>
      </c>
      <c r="E2319" s="20">
        <v>68</v>
      </c>
      <c r="F2319" s="20">
        <v>41</v>
      </c>
      <c r="G2319" s="20">
        <v>7</v>
      </c>
      <c r="H2319" s="20">
        <v>3</v>
      </c>
      <c r="I2319" s="21">
        <f t="shared" si="2163"/>
        <v>185</v>
      </c>
      <c r="J2319" s="28">
        <f>C2319+D2319</f>
        <v>66</v>
      </c>
      <c r="K2319" s="23">
        <f>E2319</f>
        <v>68</v>
      </c>
      <c r="L2319" s="24">
        <f>SUM(F2319:G2319)</f>
        <v>48</v>
      </c>
    </row>
    <row r="2320" spans="1:17" s="55" customFormat="1" ht="11.45" customHeight="1">
      <c r="A2320" s="190"/>
      <c r="B2320" s="193"/>
      <c r="C2320" s="29">
        <f>C2319/I2319*100</f>
        <v>11.351351351351353</v>
      </c>
      <c r="D2320" s="29">
        <f>D2319/I2319*100</f>
        <v>24.324324324324326</v>
      </c>
      <c r="E2320" s="29">
        <f>E2319/I2319*100</f>
        <v>36.756756756756758</v>
      </c>
      <c r="F2320" s="29">
        <f>F2319/I2319*100</f>
        <v>22.162162162162165</v>
      </c>
      <c r="G2320" s="29">
        <f>G2319/I2319*100</f>
        <v>3.7837837837837842</v>
      </c>
      <c r="H2320" s="30">
        <f>H2319/I2319*100</f>
        <v>1.6216216216216217</v>
      </c>
      <c r="I2320" s="27">
        <f t="shared" si="2163"/>
        <v>100.00000000000001</v>
      </c>
      <c r="J2320" s="38">
        <f>J2319/I2319*100</f>
        <v>35.675675675675677</v>
      </c>
      <c r="K2320" s="18">
        <f>K2319/I2319*100</f>
        <v>36.756756756756758</v>
      </c>
      <c r="L2320" s="19">
        <f>L2319/I2319*100</f>
        <v>25.945945945945947</v>
      </c>
    </row>
    <row r="2321" spans="1:17" s="55" customFormat="1" ht="11.45" customHeight="1">
      <c r="A2321" s="190"/>
      <c r="B2321" s="184" t="s">
        <v>8</v>
      </c>
      <c r="C2321" s="20">
        <v>22</v>
      </c>
      <c r="D2321" s="20">
        <v>59</v>
      </c>
      <c r="E2321" s="20">
        <v>92</v>
      </c>
      <c r="F2321" s="20">
        <v>46</v>
      </c>
      <c r="G2321" s="20">
        <v>23</v>
      </c>
      <c r="H2321" s="20">
        <v>5</v>
      </c>
      <c r="I2321" s="21">
        <f t="shared" si="2163"/>
        <v>247</v>
      </c>
      <c r="J2321" s="28">
        <f>C2321+D2321</f>
        <v>81</v>
      </c>
      <c r="K2321" s="23">
        <f>E2321</f>
        <v>92</v>
      </c>
      <c r="L2321" s="24">
        <f>SUM(F2321:G2321)</f>
        <v>69</v>
      </c>
    </row>
    <row r="2322" spans="1:17" s="55" customFormat="1" ht="11.45" customHeight="1">
      <c r="A2322" s="190"/>
      <c r="B2322" s="185"/>
      <c r="C2322" s="29">
        <f t="shared" ref="C2322" si="2164">C2321/I2321*100</f>
        <v>8.9068825910931171</v>
      </c>
      <c r="D2322" s="29">
        <f t="shared" ref="D2322" si="2165">D2321/I2321*100</f>
        <v>23.886639676113361</v>
      </c>
      <c r="E2322" s="29">
        <f t="shared" ref="E2322" si="2166">E2321/I2321*100</f>
        <v>37.246963562753038</v>
      </c>
      <c r="F2322" s="29">
        <f t="shared" ref="F2322" si="2167">F2321/I2321*100</f>
        <v>18.623481781376519</v>
      </c>
      <c r="G2322" s="29">
        <f t="shared" ref="G2322" si="2168">G2321/I2321*100</f>
        <v>9.3117408906882595</v>
      </c>
      <c r="H2322" s="30">
        <f t="shared" ref="H2322" si="2169">H2321/I2321*100</f>
        <v>2.0242914979757085</v>
      </c>
      <c r="I2322" s="27">
        <f t="shared" si="2163"/>
        <v>100</v>
      </c>
      <c r="J2322" s="38">
        <f>J2321/I2321*100</f>
        <v>32.793522267206477</v>
      </c>
      <c r="K2322" s="18">
        <f>K2321/I2321*100</f>
        <v>37.246963562753038</v>
      </c>
      <c r="L2322" s="19">
        <f>L2321/I2321*100</f>
        <v>27.935222672064778</v>
      </c>
    </row>
    <row r="2323" spans="1:17" s="55" customFormat="1" ht="11.45" customHeight="1">
      <c r="A2323" s="190"/>
      <c r="B2323" s="193" t="s">
        <v>9</v>
      </c>
      <c r="C2323" s="20">
        <v>27</v>
      </c>
      <c r="D2323" s="20">
        <v>87</v>
      </c>
      <c r="E2323" s="20">
        <v>108</v>
      </c>
      <c r="F2323" s="20">
        <v>59</v>
      </c>
      <c r="G2323" s="20">
        <v>30</v>
      </c>
      <c r="H2323" s="20">
        <v>4</v>
      </c>
      <c r="I2323" s="21">
        <f t="shared" si="2163"/>
        <v>315</v>
      </c>
      <c r="J2323" s="28">
        <f>C2323+D2323</f>
        <v>114</v>
      </c>
      <c r="K2323" s="23">
        <f>E2323</f>
        <v>108</v>
      </c>
      <c r="L2323" s="24">
        <f>SUM(F2323:G2323)</f>
        <v>89</v>
      </c>
    </row>
    <row r="2324" spans="1:17" s="55" customFormat="1" ht="11.45" customHeight="1">
      <c r="A2324" s="190"/>
      <c r="B2324" s="193"/>
      <c r="C2324" s="29">
        <f t="shared" ref="C2324" si="2170">C2323/I2323*100</f>
        <v>8.5714285714285712</v>
      </c>
      <c r="D2324" s="29">
        <f t="shared" ref="D2324" si="2171">D2323/I2323*100</f>
        <v>27.61904761904762</v>
      </c>
      <c r="E2324" s="29">
        <f t="shared" ref="E2324" si="2172">E2323/I2323*100</f>
        <v>34.285714285714285</v>
      </c>
      <c r="F2324" s="29">
        <f t="shared" ref="F2324" si="2173">F2323/I2323*100</f>
        <v>18.730158730158731</v>
      </c>
      <c r="G2324" s="29">
        <f t="shared" ref="G2324" si="2174">G2323/I2323*100</f>
        <v>9.5238095238095237</v>
      </c>
      <c r="H2324" s="30">
        <f t="shared" ref="H2324" si="2175">H2323/I2323*100</f>
        <v>1.2698412698412698</v>
      </c>
      <c r="I2324" s="27">
        <f t="shared" si="2163"/>
        <v>100</v>
      </c>
      <c r="J2324" s="38">
        <f>J2323/I2323*100</f>
        <v>36.19047619047619</v>
      </c>
      <c r="K2324" s="18">
        <f>K2323/I2323*100</f>
        <v>34.285714285714285</v>
      </c>
      <c r="L2324" s="19">
        <f>L2323/I2323*100</f>
        <v>28.253968253968253</v>
      </c>
    </row>
    <row r="2325" spans="1:17" s="55" customFormat="1" ht="11.45" customHeight="1">
      <c r="A2325" s="190"/>
      <c r="B2325" s="184" t="s">
        <v>10</v>
      </c>
      <c r="C2325" s="20">
        <v>16</v>
      </c>
      <c r="D2325" s="20">
        <v>98</v>
      </c>
      <c r="E2325" s="20">
        <v>157</v>
      </c>
      <c r="F2325" s="20">
        <v>69</v>
      </c>
      <c r="G2325" s="20">
        <v>24</v>
      </c>
      <c r="H2325" s="20">
        <v>3</v>
      </c>
      <c r="I2325" s="21">
        <f t="shared" si="2163"/>
        <v>367</v>
      </c>
      <c r="J2325" s="28">
        <f>C2325+D2325</f>
        <v>114</v>
      </c>
      <c r="K2325" s="23">
        <f>E2325</f>
        <v>157</v>
      </c>
      <c r="L2325" s="24">
        <f>SUM(F2325:G2325)</f>
        <v>93</v>
      </c>
    </row>
    <row r="2326" spans="1:17" s="55" customFormat="1" ht="11.45" customHeight="1">
      <c r="A2326" s="190"/>
      <c r="B2326" s="185"/>
      <c r="C2326" s="29">
        <f t="shared" ref="C2326" si="2176">C2325/I2325*100</f>
        <v>4.3596730245231603</v>
      </c>
      <c r="D2326" s="29">
        <f t="shared" ref="D2326" si="2177">D2325/I2325*100</f>
        <v>26.702997275204361</v>
      </c>
      <c r="E2326" s="29">
        <f t="shared" ref="E2326" si="2178">E2325/I2325*100</f>
        <v>42.779291553133511</v>
      </c>
      <c r="F2326" s="29">
        <f t="shared" ref="F2326" si="2179">F2325/I2325*100</f>
        <v>18.801089918256132</v>
      </c>
      <c r="G2326" s="29">
        <f t="shared" ref="G2326" si="2180">G2325/I2325*100</f>
        <v>6.5395095367847409</v>
      </c>
      <c r="H2326" s="30">
        <f t="shared" ref="H2326" si="2181">H2325/I2325*100</f>
        <v>0.81743869209809261</v>
      </c>
      <c r="I2326" s="27">
        <f t="shared" si="2163"/>
        <v>100</v>
      </c>
      <c r="J2326" s="38">
        <f>J2325/I2325*100</f>
        <v>31.062670299727518</v>
      </c>
      <c r="K2326" s="18">
        <f>K2325/I2325*100</f>
        <v>42.779291553133511</v>
      </c>
      <c r="L2326" s="19">
        <f>L2325/I2325*100</f>
        <v>25.340599455040874</v>
      </c>
    </row>
    <row r="2327" spans="1:17" s="55" customFormat="1" ht="11.45" customHeight="1">
      <c r="A2327" s="190"/>
      <c r="B2327" s="193" t="s">
        <v>11</v>
      </c>
      <c r="C2327" s="20">
        <v>17</v>
      </c>
      <c r="D2327" s="20">
        <v>127</v>
      </c>
      <c r="E2327" s="20">
        <v>147</v>
      </c>
      <c r="F2327" s="20">
        <v>64</v>
      </c>
      <c r="G2327" s="20">
        <v>22</v>
      </c>
      <c r="H2327" s="20">
        <v>17</v>
      </c>
      <c r="I2327" s="21">
        <f t="shared" si="2163"/>
        <v>394</v>
      </c>
      <c r="J2327" s="28">
        <f>C2327+D2327</f>
        <v>144</v>
      </c>
      <c r="K2327" s="23">
        <f>E2327</f>
        <v>147</v>
      </c>
      <c r="L2327" s="24">
        <f>SUM(F2327:G2327)</f>
        <v>86</v>
      </c>
      <c r="O2327" s="147"/>
      <c r="P2327" s="147"/>
      <c r="Q2327" s="147"/>
    </row>
    <row r="2328" spans="1:17" s="55" customFormat="1" ht="11.45" customHeight="1">
      <c r="A2328" s="190"/>
      <c r="B2328" s="193"/>
      <c r="C2328" s="29">
        <f t="shared" ref="C2328" si="2182">C2327/I2327*100</f>
        <v>4.3147208121827409</v>
      </c>
      <c r="D2328" s="29">
        <f t="shared" ref="D2328" si="2183">D2327/I2327*100</f>
        <v>32.233502538071065</v>
      </c>
      <c r="E2328" s="29">
        <f t="shared" ref="E2328" si="2184">E2327/I2327*100</f>
        <v>37.309644670050766</v>
      </c>
      <c r="F2328" s="29">
        <f t="shared" ref="F2328" si="2185">F2327/I2327*100</f>
        <v>16.243654822335024</v>
      </c>
      <c r="G2328" s="29">
        <f t="shared" ref="G2328" si="2186">G2327/I2327*100</f>
        <v>5.5837563451776653</v>
      </c>
      <c r="H2328" s="30">
        <f t="shared" ref="H2328" si="2187">H2327/I2327*100</f>
        <v>4.3147208121827409</v>
      </c>
      <c r="I2328" s="27">
        <f t="shared" si="2163"/>
        <v>100.00000000000001</v>
      </c>
      <c r="J2328" s="38">
        <f>J2327/I2327*100</f>
        <v>36.548223350253807</v>
      </c>
      <c r="K2328" s="18">
        <f>K2327/I2327*100</f>
        <v>37.309644670050766</v>
      </c>
      <c r="L2328" s="19">
        <f>L2327/I2327*100</f>
        <v>21.82741116751269</v>
      </c>
      <c r="O2328" s="147"/>
      <c r="P2328" s="147"/>
      <c r="Q2328" s="147"/>
    </row>
    <row r="2329" spans="1:17" s="55" customFormat="1" ht="11.45" customHeight="1">
      <c r="A2329" s="190"/>
      <c r="B2329" s="184" t="s">
        <v>12</v>
      </c>
      <c r="C2329" s="20">
        <v>60</v>
      </c>
      <c r="D2329" s="20">
        <v>209</v>
      </c>
      <c r="E2329" s="20">
        <v>194</v>
      </c>
      <c r="F2329" s="20">
        <v>50</v>
      </c>
      <c r="G2329" s="20">
        <v>20</v>
      </c>
      <c r="H2329" s="20">
        <v>49</v>
      </c>
      <c r="I2329" s="21">
        <f t="shared" si="2163"/>
        <v>582</v>
      </c>
      <c r="J2329" s="28">
        <f>C2329+D2329</f>
        <v>269</v>
      </c>
      <c r="K2329" s="23">
        <f>E2329</f>
        <v>194</v>
      </c>
      <c r="L2329" s="24">
        <f>SUM(F2329:G2329)</f>
        <v>70</v>
      </c>
      <c r="O2329" s="147"/>
      <c r="P2329" s="147"/>
      <c r="Q2329" s="147"/>
    </row>
    <row r="2330" spans="1:17" s="55" customFormat="1" ht="11.45" customHeight="1">
      <c r="A2330" s="190"/>
      <c r="B2330" s="185"/>
      <c r="C2330" s="29">
        <f t="shared" ref="C2330" si="2188">C2329/I2329*100</f>
        <v>10.309278350515463</v>
      </c>
      <c r="D2330" s="29">
        <f t="shared" ref="D2330" si="2189">D2329/I2329*100</f>
        <v>35.9106529209622</v>
      </c>
      <c r="E2330" s="29">
        <f t="shared" ref="E2330" si="2190">E2329/I2329*100</f>
        <v>33.333333333333329</v>
      </c>
      <c r="F2330" s="29">
        <f t="shared" ref="F2330" si="2191">F2329/I2329*100</f>
        <v>8.5910652920962196</v>
      </c>
      <c r="G2330" s="29">
        <f t="shared" ref="G2330" si="2192">G2329/I2329*100</f>
        <v>3.4364261168384882</v>
      </c>
      <c r="H2330" s="30">
        <f t="shared" ref="H2330" si="2193">H2329/I2329*100</f>
        <v>8.4192439862542958</v>
      </c>
      <c r="I2330" s="27">
        <f t="shared" si="2163"/>
        <v>100</v>
      </c>
      <c r="J2330" s="38">
        <f>J2329/I2329*100</f>
        <v>46.219931271477662</v>
      </c>
      <c r="K2330" s="18">
        <f>K2329/I2329*100</f>
        <v>33.333333333333329</v>
      </c>
      <c r="L2330" s="19">
        <f>L2329/I2329*100</f>
        <v>12.027491408934708</v>
      </c>
      <c r="O2330" s="148"/>
      <c r="P2330" s="148"/>
      <c r="Q2330" s="148"/>
    </row>
    <row r="2331" spans="1:17" s="55" customFormat="1" ht="11.45" customHeight="1">
      <c r="A2331" s="190"/>
      <c r="B2331" s="193" t="s">
        <v>24</v>
      </c>
      <c r="C2331" s="20">
        <v>1</v>
      </c>
      <c r="D2331" s="20">
        <v>1</v>
      </c>
      <c r="E2331" s="20">
        <v>2</v>
      </c>
      <c r="F2331" s="20">
        <v>2</v>
      </c>
      <c r="G2331" s="20">
        <v>0</v>
      </c>
      <c r="H2331" s="20">
        <v>23</v>
      </c>
      <c r="I2331" s="21">
        <f t="shared" si="2163"/>
        <v>29</v>
      </c>
      <c r="J2331" s="28">
        <f>C2331+D2331</f>
        <v>2</v>
      </c>
      <c r="K2331" s="23">
        <f>E2331</f>
        <v>2</v>
      </c>
      <c r="L2331" s="24">
        <f>SUM(F2331:G2331)</f>
        <v>2</v>
      </c>
      <c r="O2331" s="148"/>
      <c r="P2331" s="148"/>
      <c r="Q2331" s="148"/>
    </row>
    <row r="2332" spans="1:17" s="55" customFormat="1" ht="11.45" customHeight="1" thickBot="1">
      <c r="A2332" s="191"/>
      <c r="B2332" s="194"/>
      <c r="C2332" s="50">
        <f t="shared" ref="C2332" si="2194">C2331/I2331*100</f>
        <v>3.4482758620689653</v>
      </c>
      <c r="D2332" s="50">
        <f t="shared" ref="D2332" si="2195">D2331/I2331*100</f>
        <v>3.4482758620689653</v>
      </c>
      <c r="E2332" s="50">
        <f t="shared" ref="E2332" si="2196">E2331/I2331*100</f>
        <v>6.8965517241379306</v>
      </c>
      <c r="F2332" s="50">
        <f t="shared" ref="F2332" si="2197">F2331/I2331*100</f>
        <v>6.8965517241379306</v>
      </c>
      <c r="G2332" s="50">
        <f t="shared" ref="G2332" si="2198">G2331/I2331*100</f>
        <v>0</v>
      </c>
      <c r="H2332" s="79">
        <f t="shared" ref="H2332" si="2199">H2331/I2331*100</f>
        <v>79.310344827586206</v>
      </c>
      <c r="I2332" s="58">
        <f t="shared" si="2163"/>
        <v>100</v>
      </c>
      <c r="J2332" s="57">
        <f>J2331/I2331*100</f>
        <v>6.8965517241379306</v>
      </c>
      <c r="K2332" s="35">
        <f>K2331/I2331*100</f>
        <v>6.8965517241379306</v>
      </c>
      <c r="L2332" s="31">
        <f>L2331/I2331*100</f>
        <v>6.8965517241379306</v>
      </c>
      <c r="O2332" s="148"/>
      <c r="P2332" s="148"/>
      <c r="Q2332" s="148"/>
    </row>
    <row r="2333" spans="1:17" s="55" customFormat="1" ht="11.45" customHeight="1" thickBot="1">
      <c r="A2333" s="211" t="s">
        <v>53</v>
      </c>
      <c r="B2333" s="192" t="s">
        <v>23</v>
      </c>
      <c r="C2333" s="20">
        <v>12</v>
      </c>
      <c r="D2333" s="20">
        <v>81</v>
      </c>
      <c r="E2333" s="20">
        <v>72</v>
      </c>
      <c r="F2333" s="20">
        <v>25</v>
      </c>
      <c r="G2333" s="20">
        <v>12</v>
      </c>
      <c r="H2333" s="20">
        <v>14</v>
      </c>
      <c r="I2333" s="110">
        <f t="shared" si="2163"/>
        <v>216</v>
      </c>
      <c r="J2333" s="9">
        <f>C2333+D2333</f>
        <v>93</v>
      </c>
      <c r="K2333" s="7">
        <f>E2333</f>
        <v>72</v>
      </c>
      <c r="L2333" s="10">
        <f>SUM(F2333:G2333)</f>
        <v>37</v>
      </c>
      <c r="O2333" s="148"/>
      <c r="P2333" s="148"/>
      <c r="Q2333" s="148"/>
    </row>
    <row r="2334" spans="1:17" s="55" customFormat="1" ht="11.45" customHeight="1" thickTop="1" thickBot="1">
      <c r="A2334" s="212"/>
      <c r="B2334" s="185"/>
      <c r="C2334" s="46">
        <f>C2333/I2333*100</f>
        <v>5.5555555555555554</v>
      </c>
      <c r="D2334" s="25">
        <f>D2333/I2333*100</f>
        <v>37.5</v>
      </c>
      <c r="E2334" s="25">
        <f>E2333/I2333*100</f>
        <v>33.333333333333329</v>
      </c>
      <c r="F2334" s="25">
        <f>F2333/I2333*100</f>
        <v>11.574074074074074</v>
      </c>
      <c r="G2334" s="25">
        <f>G2333/I2333*100</f>
        <v>5.5555555555555554</v>
      </c>
      <c r="H2334" s="26">
        <f>H2333/I2333*100</f>
        <v>6.481481481481481</v>
      </c>
      <c r="I2334" s="27">
        <f t="shared" si="2163"/>
        <v>100</v>
      </c>
      <c r="J2334" s="38">
        <f>J2333/I2333*100</f>
        <v>43.055555555555557</v>
      </c>
      <c r="K2334" s="18">
        <f>K2333/I2333*100</f>
        <v>33.333333333333329</v>
      </c>
      <c r="L2334" s="19">
        <f>L2333/I2333*100</f>
        <v>17.12962962962963</v>
      </c>
      <c r="O2334" s="148"/>
      <c r="P2334" s="148"/>
      <c r="Q2334" s="148"/>
    </row>
    <row r="2335" spans="1:17" s="55" customFormat="1" ht="11.45" customHeight="1" thickTop="1" thickBot="1">
      <c r="A2335" s="212"/>
      <c r="B2335" s="193" t="s">
        <v>3</v>
      </c>
      <c r="C2335" s="20">
        <v>15</v>
      </c>
      <c r="D2335" s="20">
        <v>40</v>
      </c>
      <c r="E2335" s="20">
        <v>47</v>
      </c>
      <c r="F2335" s="20">
        <v>24</v>
      </c>
      <c r="G2335" s="20">
        <v>13</v>
      </c>
      <c r="H2335" s="20">
        <v>4</v>
      </c>
      <c r="I2335" s="21">
        <f t="shared" si="2163"/>
        <v>143</v>
      </c>
      <c r="J2335" s="28">
        <f>C2335+D2335</f>
        <v>55</v>
      </c>
      <c r="K2335" s="23">
        <f>E2335</f>
        <v>47</v>
      </c>
      <c r="L2335" s="24">
        <f>SUM(F2335:G2335)</f>
        <v>37</v>
      </c>
    </row>
    <row r="2336" spans="1:17" s="55" customFormat="1" ht="11.45" customHeight="1" thickTop="1" thickBot="1">
      <c r="A2336" s="212"/>
      <c r="B2336" s="193"/>
      <c r="C2336" s="29">
        <f>C2335/I2335*100</f>
        <v>10.48951048951049</v>
      </c>
      <c r="D2336" s="29">
        <f>D2335/I2335*100</f>
        <v>27.972027972027973</v>
      </c>
      <c r="E2336" s="29">
        <f>E2335/I2335*100</f>
        <v>32.867132867132867</v>
      </c>
      <c r="F2336" s="29">
        <f>F2335/I2335*100</f>
        <v>16.783216783216783</v>
      </c>
      <c r="G2336" s="29">
        <f>G2335/I2335*100</f>
        <v>9.0909090909090917</v>
      </c>
      <c r="H2336" s="30">
        <f>H2335/I2335*100</f>
        <v>2.7972027972027971</v>
      </c>
      <c r="I2336" s="27">
        <f t="shared" si="2163"/>
        <v>100.00000000000001</v>
      </c>
      <c r="J2336" s="38">
        <f>J2335/I2335*100</f>
        <v>38.461538461538467</v>
      </c>
      <c r="K2336" s="18">
        <f>K2335/I2335*100</f>
        <v>32.867132867132867</v>
      </c>
      <c r="L2336" s="19">
        <f>L2335/I2335*100</f>
        <v>25.874125874125873</v>
      </c>
    </row>
    <row r="2337" spans="1:20" s="55" customFormat="1" ht="11.45" customHeight="1" thickTop="1" thickBot="1">
      <c r="A2337" s="212"/>
      <c r="B2337" s="184" t="s">
        <v>13</v>
      </c>
      <c r="C2337" s="20">
        <v>63</v>
      </c>
      <c r="D2337" s="20">
        <v>239</v>
      </c>
      <c r="E2337" s="20">
        <v>351</v>
      </c>
      <c r="F2337" s="20">
        <v>181</v>
      </c>
      <c r="G2337" s="20">
        <v>57</v>
      </c>
      <c r="H2337" s="20">
        <v>12</v>
      </c>
      <c r="I2337" s="21">
        <f t="shared" si="2163"/>
        <v>903</v>
      </c>
      <c r="J2337" s="28">
        <f>C2337+D2337</f>
        <v>302</v>
      </c>
      <c r="K2337" s="23">
        <f>E2337</f>
        <v>351</v>
      </c>
      <c r="L2337" s="24">
        <f>SUM(F2337:G2337)</f>
        <v>238</v>
      </c>
    </row>
    <row r="2338" spans="1:20" s="55" customFormat="1" ht="11.45" customHeight="1" thickTop="1" thickBot="1">
      <c r="A2338" s="212"/>
      <c r="B2338" s="185"/>
      <c r="C2338" s="29">
        <f t="shared" ref="C2338" si="2200">C2337/I2337*100</f>
        <v>6.9767441860465116</v>
      </c>
      <c r="D2338" s="29">
        <f t="shared" ref="D2338" si="2201">D2337/I2337*100</f>
        <v>26.46733111849391</v>
      </c>
      <c r="E2338" s="29">
        <f t="shared" ref="E2338" si="2202">E2337/I2337*100</f>
        <v>38.870431893687709</v>
      </c>
      <c r="F2338" s="29">
        <f t="shared" ref="F2338" si="2203">F2337/I2337*100</f>
        <v>20.044296788482836</v>
      </c>
      <c r="G2338" s="29">
        <f t="shared" ref="G2338" si="2204">G2337/I2337*100</f>
        <v>6.3122923588039868</v>
      </c>
      <c r="H2338" s="30">
        <f t="shared" ref="H2338" si="2205">H2337/I2337*100</f>
        <v>1.3289036544850499</v>
      </c>
      <c r="I2338" s="27">
        <f t="shared" si="2163"/>
        <v>100</v>
      </c>
      <c r="J2338" s="38">
        <f>J2337/I2337*100</f>
        <v>33.444075304540419</v>
      </c>
      <c r="K2338" s="18">
        <f>K2337/I2337*100</f>
        <v>38.870431893687709</v>
      </c>
      <c r="L2338" s="19">
        <f>L2337/I2337*100</f>
        <v>26.356589147286826</v>
      </c>
    </row>
    <row r="2339" spans="1:20" s="55" customFormat="1" ht="11.45" customHeight="1" thickTop="1" thickBot="1">
      <c r="A2339" s="212"/>
      <c r="B2339" s="193" t="s">
        <v>14</v>
      </c>
      <c r="C2339" s="20">
        <v>22</v>
      </c>
      <c r="D2339" s="20">
        <v>66</v>
      </c>
      <c r="E2339" s="20">
        <v>71</v>
      </c>
      <c r="F2339" s="20">
        <v>23</v>
      </c>
      <c r="G2339" s="20">
        <v>9</v>
      </c>
      <c r="H2339" s="20">
        <v>7</v>
      </c>
      <c r="I2339" s="21">
        <f t="shared" si="2163"/>
        <v>198</v>
      </c>
      <c r="J2339" s="28">
        <f>C2339+D2339</f>
        <v>88</v>
      </c>
      <c r="K2339" s="23">
        <f>E2339</f>
        <v>71</v>
      </c>
      <c r="L2339" s="24">
        <f>SUM(F2339:G2339)</f>
        <v>32</v>
      </c>
    </row>
    <row r="2340" spans="1:20" s="55" customFormat="1" ht="11.45" customHeight="1" thickTop="1" thickBot="1">
      <c r="A2340" s="212"/>
      <c r="B2340" s="193"/>
      <c r="C2340" s="29">
        <f t="shared" ref="C2340" si="2206">C2339/I2339*100</f>
        <v>11.111111111111111</v>
      </c>
      <c r="D2340" s="29">
        <f t="shared" ref="D2340" si="2207">D2339/I2339*100</f>
        <v>33.333333333333329</v>
      </c>
      <c r="E2340" s="29">
        <f t="shared" ref="E2340" si="2208">E2339/I2339*100</f>
        <v>35.858585858585855</v>
      </c>
      <c r="F2340" s="29">
        <f t="shared" ref="F2340" si="2209">F2339/I2339*100</f>
        <v>11.616161616161616</v>
      </c>
      <c r="G2340" s="29">
        <f t="shared" ref="G2340" si="2210">G2339/I2339*100</f>
        <v>4.5454545454545459</v>
      </c>
      <c r="H2340" s="30">
        <f t="shared" ref="H2340" si="2211">H2339/I2339*100</f>
        <v>3.535353535353535</v>
      </c>
      <c r="I2340" s="27">
        <f t="shared" si="2163"/>
        <v>100</v>
      </c>
      <c r="J2340" s="38">
        <f>J2339/I2339*100</f>
        <v>44.444444444444443</v>
      </c>
      <c r="K2340" s="18">
        <f>K2339/I2339*100</f>
        <v>35.858585858585855</v>
      </c>
      <c r="L2340" s="19">
        <f>L2339/I2339*100</f>
        <v>16.161616161616163</v>
      </c>
    </row>
    <row r="2341" spans="1:20" s="55" customFormat="1" ht="11.45" customHeight="1" thickTop="1" thickBot="1">
      <c r="A2341" s="212"/>
      <c r="B2341" s="184" t="s">
        <v>25</v>
      </c>
      <c r="C2341" s="20">
        <v>15</v>
      </c>
      <c r="D2341" s="20">
        <v>28</v>
      </c>
      <c r="E2341" s="20">
        <v>23</v>
      </c>
      <c r="F2341" s="20">
        <v>21</v>
      </c>
      <c r="G2341" s="20">
        <v>6</v>
      </c>
      <c r="H2341" s="20">
        <v>0</v>
      </c>
      <c r="I2341" s="21">
        <f t="shared" si="2163"/>
        <v>93</v>
      </c>
      <c r="J2341" s="28">
        <f>C2341+D2341</f>
        <v>43</v>
      </c>
      <c r="K2341" s="23">
        <f>E2341</f>
        <v>23</v>
      </c>
      <c r="L2341" s="24">
        <f>SUM(F2341:G2341)</f>
        <v>27</v>
      </c>
      <c r="O2341" s="148"/>
      <c r="P2341" s="148"/>
      <c r="Q2341" s="148"/>
    </row>
    <row r="2342" spans="1:20" s="55" customFormat="1" ht="11.45" customHeight="1" thickTop="1" thickBot="1">
      <c r="A2342" s="212"/>
      <c r="B2342" s="185"/>
      <c r="C2342" s="29">
        <f t="shared" ref="C2342" si="2212">C2341/I2341*100</f>
        <v>16.129032258064516</v>
      </c>
      <c r="D2342" s="29">
        <f t="shared" ref="D2342" si="2213">D2341/I2341*100</f>
        <v>30.107526881720432</v>
      </c>
      <c r="E2342" s="29">
        <f t="shared" ref="E2342" si="2214">E2341/I2341*100</f>
        <v>24.731182795698924</v>
      </c>
      <c r="F2342" s="29">
        <f t="shared" ref="F2342" si="2215">F2341/I2341*100</f>
        <v>22.58064516129032</v>
      </c>
      <c r="G2342" s="29">
        <f t="shared" ref="G2342" si="2216">G2341/I2341*100</f>
        <v>6.4516129032258061</v>
      </c>
      <c r="H2342" s="30">
        <f t="shared" ref="H2342" si="2217">H2341/I2341*100</f>
        <v>0</v>
      </c>
      <c r="I2342" s="27">
        <f t="shared" si="2163"/>
        <v>100</v>
      </c>
      <c r="J2342" s="38">
        <f>J2341/I2341*100</f>
        <v>46.236559139784944</v>
      </c>
      <c r="K2342" s="18">
        <f>K2341/I2341*100</f>
        <v>24.731182795698924</v>
      </c>
      <c r="L2342" s="19">
        <f>L2341/I2341*100</f>
        <v>29.032258064516132</v>
      </c>
      <c r="O2342" s="148"/>
      <c r="P2342" s="148"/>
      <c r="Q2342" s="148"/>
    </row>
    <row r="2343" spans="1:20" s="1" customFormat="1" ht="11.45" customHeight="1" thickTop="1" thickBot="1">
      <c r="A2343" s="212"/>
      <c r="B2343" s="193" t="s">
        <v>26</v>
      </c>
      <c r="C2343" s="20">
        <v>43</v>
      </c>
      <c r="D2343" s="20">
        <v>166</v>
      </c>
      <c r="E2343" s="20">
        <v>178</v>
      </c>
      <c r="F2343" s="20">
        <v>53</v>
      </c>
      <c r="G2343" s="20">
        <v>23</v>
      </c>
      <c r="H2343" s="20">
        <v>35</v>
      </c>
      <c r="I2343" s="21">
        <f t="shared" si="2163"/>
        <v>498</v>
      </c>
      <c r="J2343" s="28">
        <f>C2343+D2343</f>
        <v>209</v>
      </c>
      <c r="K2343" s="23">
        <f>E2343</f>
        <v>178</v>
      </c>
      <c r="L2343" s="24">
        <f>SUM(F2343:G2343)</f>
        <v>76</v>
      </c>
      <c r="N2343" s="55"/>
      <c r="O2343" s="148"/>
      <c r="P2343" s="148"/>
      <c r="Q2343" s="148"/>
      <c r="R2343" s="55"/>
      <c r="S2343" s="55"/>
      <c r="T2343" s="55"/>
    </row>
    <row r="2344" spans="1:20" s="1" customFormat="1" ht="11.45" customHeight="1" thickTop="1" thickBot="1">
      <c r="A2344" s="212"/>
      <c r="B2344" s="193"/>
      <c r="C2344" s="29">
        <f t="shared" ref="C2344" si="2218">C2343/I2343*100</f>
        <v>8.6345381526104426</v>
      </c>
      <c r="D2344" s="29">
        <f t="shared" ref="D2344" si="2219">D2343/I2343*100</f>
        <v>33.333333333333329</v>
      </c>
      <c r="E2344" s="29">
        <f t="shared" ref="E2344" si="2220">E2343/I2343*100</f>
        <v>35.742971887550198</v>
      </c>
      <c r="F2344" s="29">
        <f t="shared" ref="F2344" si="2221">F2343/I2343*100</f>
        <v>10.642570281124499</v>
      </c>
      <c r="G2344" s="29">
        <f t="shared" ref="G2344" si="2222">G2343/I2343*100</f>
        <v>4.618473895582329</v>
      </c>
      <c r="H2344" s="30">
        <f t="shared" ref="H2344" si="2223">H2343/I2343*100</f>
        <v>7.0281124497991971</v>
      </c>
      <c r="I2344" s="27">
        <f t="shared" si="2163"/>
        <v>99.999999999999986</v>
      </c>
      <c r="J2344" s="38">
        <f>J2343/I2343*100</f>
        <v>41.967871485943775</v>
      </c>
      <c r="K2344" s="18">
        <f>K2343/I2343*100</f>
        <v>35.742971887550198</v>
      </c>
      <c r="L2344" s="19">
        <f>L2343/I2343*100</f>
        <v>15.261044176706829</v>
      </c>
      <c r="N2344" s="55"/>
      <c r="O2344" s="148"/>
      <c r="P2344" s="148"/>
      <c r="Q2344" s="148"/>
      <c r="R2344" s="55"/>
      <c r="S2344" s="55"/>
      <c r="T2344" s="55"/>
    </row>
    <row r="2345" spans="1:20" s="1" customFormat="1" ht="11.45" customHeight="1" thickTop="1" thickBot="1">
      <c r="A2345" s="212"/>
      <c r="B2345" s="184" t="s">
        <v>0</v>
      </c>
      <c r="C2345" s="20">
        <v>3</v>
      </c>
      <c r="D2345" s="20">
        <v>21</v>
      </c>
      <c r="E2345" s="20">
        <v>34</v>
      </c>
      <c r="F2345" s="20">
        <v>7</v>
      </c>
      <c r="G2345" s="20">
        <v>10</v>
      </c>
      <c r="H2345" s="20">
        <v>8</v>
      </c>
      <c r="I2345" s="21">
        <f>SUM(C2345:H2345)</f>
        <v>83</v>
      </c>
      <c r="J2345" s="28">
        <f>C2345+D2345</f>
        <v>24</v>
      </c>
      <c r="K2345" s="23">
        <f>E2345</f>
        <v>34</v>
      </c>
      <c r="L2345" s="24">
        <f>SUM(F2345:G2345)</f>
        <v>17</v>
      </c>
      <c r="N2345" s="55"/>
      <c r="O2345" s="148"/>
      <c r="P2345" s="148"/>
      <c r="Q2345" s="148"/>
      <c r="R2345" s="55"/>
      <c r="S2345" s="55"/>
      <c r="T2345" s="55"/>
    </row>
    <row r="2346" spans="1:20" s="1" customFormat="1" ht="11.45" customHeight="1" thickTop="1" thickBot="1">
      <c r="A2346" s="212"/>
      <c r="B2346" s="185"/>
      <c r="C2346" s="29">
        <f t="shared" ref="C2346" si="2224">C2345/I2345*100</f>
        <v>3.6144578313253009</v>
      </c>
      <c r="D2346" s="29">
        <f t="shared" ref="D2346" si="2225">D2345/I2345*100</f>
        <v>25.301204819277107</v>
      </c>
      <c r="E2346" s="29">
        <f t="shared" ref="E2346" si="2226">E2345/I2345*100</f>
        <v>40.963855421686745</v>
      </c>
      <c r="F2346" s="29">
        <f t="shared" ref="F2346" si="2227">F2345/I2345*100</f>
        <v>8.4337349397590362</v>
      </c>
      <c r="G2346" s="29">
        <f t="shared" ref="G2346" si="2228">G2345/I2345*100</f>
        <v>12.048192771084338</v>
      </c>
      <c r="H2346" s="30">
        <f t="shared" ref="H2346" si="2229">H2345/I2345*100</f>
        <v>9.6385542168674707</v>
      </c>
      <c r="I2346" s="27">
        <f t="shared" si="2163"/>
        <v>100</v>
      </c>
      <c r="J2346" s="38">
        <f>J2345/I2345*100</f>
        <v>28.915662650602407</v>
      </c>
      <c r="K2346" s="18">
        <f>K2345/I2345*100</f>
        <v>40.963855421686745</v>
      </c>
      <c r="L2346" s="19">
        <f>L2345/I2345*100</f>
        <v>20.481927710843372</v>
      </c>
      <c r="N2346" s="55"/>
      <c r="O2346" s="148"/>
      <c r="P2346" s="148"/>
      <c r="Q2346" s="148"/>
      <c r="R2346" s="55"/>
      <c r="S2346" s="55"/>
      <c r="T2346" s="55"/>
    </row>
    <row r="2347" spans="1:20" s="1" customFormat="1" ht="11.45" customHeight="1" thickTop="1" thickBot="1">
      <c r="A2347" s="212"/>
      <c r="B2347" s="193" t="s">
        <v>24</v>
      </c>
      <c r="C2347" s="20">
        <v>3</v>
      </c>
      <c r="D2347" s="20">
        <v>5</v>
      </c>
      <c r="E2347" s="20">
        <v>9</v>
      </c>
      <c r="F2347" s="20">
        <v>6</v>
      </c>
      <c r="G2347" s="20">
        <v>0</v>
      </c>
      <c r="H2347" s="20">
        <v>26</v>
      </c>
      <c r="I2347" s="21">
        <f t="shared" si="2163"/>
        <v>49</v>
      </c>
      <c r="J2347" s="28">
        <f>C2347+D2347</f>
        <v>8</v>
      </c>
      <c r="K2347" s="23">
        <f>E2347</f>
        <v>9</v>
      </c>
      <c r="L2347" s="24">
        <f>SUM(F2347:G2347)</f>
        <v>6</v>
      </c>
      <c r="N2347" s="55"/>
      <c r="O2347" s="148"/>
      <c r="P2347" s="148"/>
      <c r="Q2347" s="148"/>
      <c r="R2347" s="55"/>
      <c r="S2347" s="55"/>
      <c r="T2347" s="55"/>
    </row>
    <row r="2348" spans="1:20" s="1" customFormat="1" ht="11.45" customHeight="1" thickTop="1" thickBot="1">
      <c r="A2348" s="213"/>
      <c r="B2348" s="194"/>
      <c r="C2348" s="50">
        <f t="shared" ref="C2348" si="2230">C2347/I2347*100</f>
        <v>6.1224489795918364</v>
      </c>
      <c r="D2348" s="50">
        <f t="shared" ref="D2348" si="2231">D2347/I2347*100</f>
        <v>10.204081632653061</v>
      </c>
      <c r="E2348" s="50">
        <f t="shared" ref="E2348" si="2232">E2347/I2347*100</f>
        <v>18.367346938775512</v>
      </c>
      <c r="F2348" s="50">
        <f t="shared" ref="F2348" si="2233">F2347/I2347*100</f>
        <v>12.244897959183673</v>
      </c>
      <c r="G2348" s="50">
        <f t="shared" ref="G2348" si="2234">G2347/I2347*100</f>
        <v>0</v>
      </c>
      <c r="H2348" s="79">
        <f t="shared" ref="H2348" si="2235">H2347/I2347*100</f>
        <v>53.061224489795919</v>
      </c>
      <c r="I2348" s="58">
        <f>SUM(C2348:H2348)</f>
        <v>100</v>
      </c>
      <c r="J2348" s="57">
        <f>J2347/I2347*100</f>
        <v>16.326530612244898</v>
      </c>
      <c r="K2348" s="35">
        <f>K2347/I2347*100</f>
        <v>18.367346938775512</v>
      </c>
      <c r="L2348" s="31">
        <f>L2347/I2347*100</f>
        <v>12.244897959183673</v>
      </c>
      <c r="N2348" s="55"/>
      <c r="O2348" s="148"/>
      <c r="P2348" s="148"/>
      <c r="Q2348" s="148"/>
      <c r="R2348" s="55"/>
      <c r="S2348" s="55"/>
      <c r="T2348" s="55"/>
    </row>
    <row r="2349" spans="1:20" s="1" customFormat="1" ht="11.45" customHeight="1">
      <c r="A2349" s="189" t="s">
        <v>21</v>
      </c>
      <c r="B2349" s="192" t="s">
        <v>27</v>
      </c>
      <c r="C2349" s="20">
        <v>23</v>
      </c>
      <c r="D2349" s="20">
        <v>82</v>
      </c>
      <c r="E2349" s="20">
        <v>117</v>
      </c>
      <c r="F2349" s="20">
        <v>44</v>
      </c>
      <c r="G2349" s="20">
        <v>19</v>
      </c>
      <c r="H2349" s="20">
        <v>11</v>
      </c>
      <c r="I2349" s="8">
        <f t="shared" si="2163"/>
        <v>296</v>
      </c>
      <c r="J2349" s="9">
        <f>C2349+D2349</f>
        <v>105</v>
      </c>
      <c r="K2349" s="7">
        <f>E2349</f>
        <v>117</v>
      </c>
      <c r="L2349" s="10">
        <f>SUM(F2349:G2349)</f>
        <v>63</v>
      </c>
      <c r="O2349" s="148"/>
      <c r="P2349" s="148"/>
      <c r="Q2349" s="148"/>
    </row>
    <row r="2350" spans="1:20" s="1" customFormat="1" ht="11.45" customHeight="1">
      <c r="A2350" s="190"/>
      <c r="B2350" s="185"/>
      <c r="C2350" s="46">
        <f>C2349/I2349*100</f>
        <v>7.7702702702702702</v>
      </c>
      <c r="D2350" s="25">
        <f>D2349/I2349*100</f>
        <v>27.702702702702702</v>
      </c>
      <c r="E2350" s="25">
        <f>E2349/I2349*100</f>
        <v>39.527027027027032</v>
      </c>
      <c r="F2350" s="25">
        <f>F2349/I2349*100</f>
        <v>14.864864864864865</v>
      </c>
      <c r="G2350" s="25">
        <f>G2349/I2349*100</f>
        <v>6.4189189189189184</v>
      </c>
      <c r="H2350" s="26">
        <f>H2349/I2349*100</f>
        <v>3.7162162162162162</v>
      </c>
      <c r="I2350" s="27">
        <f t="shared" si="2163"/>
        <v>100</v>
      </c>
      <c r="J2350" s="38">
        <f>J2349/I2349*100</f>
        <v>35.472972972972968</v>
      </c>
      <c r="K2350" s="18">
        <f>K2349/I2349*100</f>
        <v>39.527027027027032</v>
      </c>
      <c r="L2350" s="19">
        <f>L2349/I2349*100</f>
        <v>21.283783783783782</v>
      </c>
      <c r="O2350" s="6"/>
      <c r="P2350" s="6"/>
      <c r="Q2350" s="6"/>
    </row>
    <row r="2351" spans="1:20" s="1" customFormat="1" ht="11.45" customHeight="1">
      <c r="A2351" s="190"/>
      <c r="B2351" s="193" t="s">
        <v>28</v>
      </c>
      <c r="C2351" s="20">
        <v>32</v>
      </c>
      <c r="D2351" s="20">
        <v>108</v>
      </c>
      <c r="E2351" s="20">
        <v>112</v>
      </c>
      <c r="F2351" s="20">
        <v>51</v>
      </c>
      <c r="G2351" s="20">
        <v>20</v>
      </c>
      <c r="H2351" s="20">
        <v>19</v>
      </c>
      <c r="I2351" s="21">
        <f t="shared" si="2163"/>
        <v>342</v>
      </c>
      <c r="J2351" s="28">
        <f>C2351+D2351</f>
        <v>140</v>
      </c>
      <c r="K2351" s="23">
        <f>E2351</f>
        <v>112</v>
      </c>
      <c r="L2351" s="24">
        <f>SUM(F2351:G2351)</f>
        <v>71</v>
      </c>
      <c r="O2351" s="147"/>
      <c r="P2351" s="147"/>
      <c r="Q2351" s="147"/>
    </row>
    <row r="2352" spans="1:20" s="1" customFormat="1" ht="11.45" customHeight="1">
      <c r="A2352" s="190"/>
      <c r="B2352" s="193"/>
      <c r="C2352" s="29">
        <f>C2351/I2351*100</f>
        <v>9.3567251461988299</v>
      </c>
      <c r="D2352" s="29">
        <f>D2351/I2351*100</f>
        <v>31.578947368421051</v>
      </c>
      <c r="E2352" s="29">
        <f>E2351/I2351*100</f>
        <v>32.748538011695906</v>
      </c>
      <c r="F2352" s="29">
        <f>F2351/I2351*100</f>
        <v>14.912280701754385</v>
      </c>
      <c r="G2352" s="29">
        <f>G2351/I2351*100</f>
        <v>5.8479532163742682</v>
      </c>
      <c r="H2352" s="30">
        <f>H2351/I2351*100</f>
        <v>5.5555555555555554</v>
      </c>
      <c r="I2352" s="27">
        <f t="shared" si="2163"/>
        <v>99.999999999999986</v>
      </c>
      <c r="J2352" s="38">
        <f>J2351/I2351*100</f>
        <v>40.935672514619881</v>
      </c>
      <c r="K2352" s="18">
        <f>K2351/I2351*100</f>
        <v>32.748538011695906</v>
      </c>
      <c r="L2352" s="19">
        <f>L2351/I2351*100</f>
        <v>20.760233918128655</v>
      </c>
      <c r="O2352" s="147"/>
      <c r="P2352" s="147"/>
      <c r="Q2352" s="147"/>
    </row>
    <row r="2353" spans="1:18" s="1" customFormat="1" ht="11.45" customHeight="1">
      <c r="A2353" s="190"/>
      <c r="B2353" s="184" t="s">
        <v>29</v>
      </c>
      <c r="C2353" s="20">
        <v>76</v>
      </c>
      <c r="D2353" s="20">
        <v>285</v>
      </c>
      <c r="E2353" s="20">
        <v>344</v>
      </c>
      <c r="F2353" s="20">
        <v>158</v>
      </c>
      <c r="G2353" s="20">
        <v>60</v>
      </c>
      <c r="H2353" s="20">
        <v>24</v>
      </c>
      <c r="I2353" s="21">
        <f t="shared" si="2163"/>
        <v>947</v>
      </c>
      <c r="J2353" s="28">
        <f>C2353+D2353</f>
        <v>361</v>
      </c>
      <c r="K2353" s="23">
        <f>E2353</f>
        <v>344</v>
      </c>
      <c r="L2353" s="24">
        <f>SUM(F2353:G2353)</f>
        <v>218</v>
      </c>
      <c r="O2353" s="147"/>
      <c r="P2353" s="147"/>
      <c r="Q2353" s="147"/>
    </row>
    <row r="2354" spans="1:18" s="1" customFormat="1" ht="11.45" customHeight="1">
      <c r="A2354" s="190"/>
      <c r="B2354" s="185"/>
      <c r="C2354" s="29">
        <f t="shared" ref="C2354" si="2236">C2353/I2353*100</f>
        <v>8.025343189017951</v>
      </c>
      <c r="D2354" s="29">
        <f t="shared" ref="D2354" si="2237">D2353/I2353*100</f>
        <v>30.095036958817317</v>
      </c>
      <c r="E2354" s="29">
        <f t="shared" ref="E2354" si="2238">E2353/I2353*100</f>
        <v>36.325237592397045</v>
      </c>
      <c r="F2354" s="29">
        <f t="shared" ref="F2354" si="2239">F2353/I2353*100</f>
        <v>16.684266103484688</v>
      </c>
      <c r="G2354" s="29">
        <f t="shared" ref="G2354" si="2240">G2353/I2353*100</f>
        <v>6.335797254487856</v>
      </c>
      <c r="H2354" s="30">
        <f t="shared" ref="H2354" si="2241">H2353/I2353*100</f>
        <v>2.5343189017951429</v>
      </c>
      <c r="I2354" s="27">
        <f t="shared" si="2163"/>
        <v>100</v>
      </c>
      <c r="J2354" s="38">
        <f>J2353/I2353*100</f>
        <v>38.12038014783527</v>
      </c>
      <c r="K2354" s="18">
        <f>K2353/I2353*100</f>
        <v>36.325237592397045</v>
      </c>
      <c r="L2354" s="19">
        <f>L2353/I2353*100</f>
        <v>23.020063357972546</v>
      </c>
      <c r="O2354" s="147"/>
      <c r="P2354" s="147"/>
      <c r="Q2354" s="147"/>
    </row>
    <row r="2355" spans="1:18" s="1" customFormat="1" ht="11.45" customHeight="1">
      <c r="A2355" s="190"/>
      <c r="B2355" s="193" t="s">
        <v>30</v>
      </c>
      <c r="C2355" s="20">
        <v>30</v>
      </c>
      <c r="D2355" s="20">
        <v>131</v>
      </c>
      <c r="E2355" s="20">
        <v>147</v>
      </c>
      <c r="F2355" s="20">
        <v>66</v>
      </c>
      <c r="G2355" s="20">
        <v>20</v>
      </c>
      <c r="H2355" s="20">
        <v>16</v>
      </c>
      <c r="I2355" s="21">
        <f t="shared" si="2163"/>
        <v>410</v>
      </c>
      <c r="J2355" s="28">
        <f>C2355+D2355</f>
        <v>161</v>
      </c>
      <c r="K2355" s="23">
        <f>E2355</f>
        <v>147</v>
      </c>
      <c r="L2355" s="24">
        <f>SUM(F2355:G2355)</f>
        <v>86</v>
      </c>
      <c r="O2355" s="147"/>
      <c r="P2355" s="147"/>
      <c r="Q2355" s="147"/>
    </row>
    <row r="2356" spans="1:18" s="1" customFormat="1" ht="11.45" customHeight="1">
      <c r="A2356" s="190"/>
      <c r="B2356" s="193"/>
      <c r="C2356" s="29">
        <f t="shared" ref="C2356" si="2242">C2355/I2355*100</f>
        <v>7.3170731707317067</v>
      </c>
      <c r="D2356" s="29">
        <f t="shared" ref="D2356" si="2243">D2355/I2355*100</f>
        <v>31.951219512195124</v>
      </c>
      <c r="E2356" s="29">
        <f t="shared" ref="E2356" si="2244">E2355/I2355*100</f>
        <v>35.853658536585364</v>
      </c>
      <c r="F2356" s="29">
        <f t="shared" ref="F2356" si="2245">F2355/I2355*100</f>
        <v>16.097560975609756</v>
      </c>
      <c r="G2356" s="29">
        <f t="shared" ref="G2356" si="2246">G2355/I2355*100</f>
        <v>4.8780487804878048</v>
      </c>
      <c r="H2356" s="30">
        <f t="shared" ref="H2356" si="2247">H2355/I2355*100</f>
        <v>3.9024390243902438</v>
      </c>
      <c r="I2356" s="27">
        <f t="shared" si="2163"/>
        <v>100</v>
      </c>
      <c r="J2356" s="38">
        <f>J2355/I2355*100</f>
        <v>39.268292682926834</v>
      </c>
      <c r="K2356" s="18">
        <f>K2355/I2355*100</f>
        <v>35.853658536585364</v>
      </c>
      <c r="L2356" s="19">
        <f>L2355/I2355*100</f>
        <v>20.975609756097562</v>
      </c>
      <c r="O2356" s="148"/>
      <c r="P2356" s="148"/>
      <c r="Q2356" s="148"/>
    </row>
    <row r="2357" spans="1:18" s="1" customFormat="1" ht="11.45" customHeight="1">
      <c r="A2357" s="190"/>
      <c r="B2357" s="184" t="s">
        <v>42</v>
      </c>
      <c r="C2357" s="20">
        <v>11</v>
      </c>
      <c r="D2357" s="20">
        <v>33</v>
      </c>
      <c r="E2357" s="20">
        <v>53</v>
      </c>
      <c r="F2357" s="20">
        <v>18</v>
      </c>
      <c r="G2357" s="20">
        <v>10</v>
      </c>
      <c r="H2357" s="20">
        <v>5</v>
      </c>
      <c r="I2357" s="21">
        <f t="shared" si="2163"/>
        <v>130</v>
      </c>
      <c r="J2357" s="28">
        <f>C2357+D2357</f>
        <v>44</v>
      </c>
      <c r="K2357" s="23">
        <f>E2357</f>
        <v>53</v>
      </c>
      <c r="L2357" s="24">
        <f>SUM(F2357:G2357)</f>
        <v>28</v>
      </c>
      <c r="O2357" s="148"/>
      <c r="P2357" s="148"/>
      <c r="Q2357" s="148"/>
    </row>
    <row r="2358" spans="1:18" s="1" customFormat="1" ht="11.45" customHeight="1">
      <c r="A2358" s="190"/>
      <c r="B2358" s="185"/>
      <c r="C2358" s="29">
        <f t="shared" ref="C2358" si="2248">C2357/I2357*100</f>
        <v>8.4615384615384617</v>
      </c>
      <c r="D2358" s="29">
        <f t="shared" ref="D2358" si="2249">D2357/I2357*100</f>
        <v>25.384615384615383</v>
      </c>
      <c r="E2358" s="29">
        <f t="shared" ref="E2358" si="2250">E2357/I2357*100</f>
        <v>40.769230769230766</v>
      </c>
      <c r="F2358" s="29">
        <f t="shared" ref="F2358" si="2251">F2357/I2357*100</f>
        <v>13.846153846153847</v>
      </c>
      <c r="G2358" s="29">
        <f t="shared" ref="G2358" si="2252">G2357/I2357*100</f>
        <v>7.6923076923076925</v>
      </c>
      <c r="H2358" s="30">
        <f t="shared" ref="H2358" si="2253">H2357/I2357*100</f>
        <v>3.8461538461538463</v>
      </c>
      <c r="I2358" s="27">
        <f t="shared" si="2163"/>
        <v>99.999999999999986</v>
      </c>
      <c r="J2358" s="38">
        <f>J2357/I2357*100</f>
        <v>33.846153846153847</v>
      </c>
      <c r="K2358" s="18">
        <f>K2357/I2357*100</f>
        <v>40.769230769230766</v>
      </c>
      <c r="L2358" s="19">
        <f>L2357/I2357*100</f>
        <v>21.53846153846154</v>
      </c>
      <c r="O2358" s="148"/>
      <c r="P2358" s="148"/>
      <c r="Q2358" s="148"/>
    </row>
    <row r="2359" spans="1:18" s="1" customFormat="1" ht="11.45" customHeight="1">
      <c r="A2359" s="190"/>
      <c r="B2359" s="193" t="s">
        <v>24</v>
      </c>
      <c r="C2359" s="20">
        <v>4</v>
      </c>
      <c r="D2359" s="20">
        <v>7</v>
      </c>
      <c r="E2359" s="20">
        <v>12</v>
      </c>
      <c r="F2359" s="20">
        <v>3</v>
      </c>
      <c r="G2359" s="20">
        <v>1</v>
      </c>
      <c r="H2359" s="20">
        <v>31</v>
      </c>
      <c r="I2359" s="21">
        <f t="shared" si="2163"/>
        <v>58</v>
      </c>
      <c r="J2359" s="22">
        <f>C2359+D2359</f>
        <v>11</v>
      </c>
      <c r="K2359" s="23">
        <f>E2359</f>
        <v>12</v>
      </c>
      <c r="L2359" s="24">
        <f>SUM(F2359:G2359)</f>
        <v>4</v>
      </c>
      <c r="O2359" s="151"/>
      <c r="P2359" s="151"/>
      <c r="Q2359" s="151"/>
    </row>
    <row r="2360" spans="1:18" s="1" customFormat="1" ht="11.45" customHeight="1" thickBot="1">
      <c r="A2360" s="191"/>
      <c r="B2360" s="194"/>
      <c r="C2360" s="33">
        <f>C2359/I2359*100</f>
        <v>6.8965517241379306</v>
      </c>
      <c r="D2360" s="33">
        <f>D2359/I2359*100</f>
        <v>12.068965517241379</v>
      </c>
      <c r="E2360" s="33">
        <f>E2359/I2359*100</f>
        <v>20.689655172413794</v>
      </c>
      <c r="F2360" s="33">
        <f>F2359/I2359*100</f>
        <v>5.1724137931034484</v>
      </c>
      <c r="G2360" s="33">
        <f>G2359/I2359*100</f>
        <v>1.7241379310344827</v>
      </c>
      <c r="H2360" s="34">
        <f>H2359/I2359*100</f>
        <v>53.448275862068961</v>
      </c>
      <c r="I2360" s="58">
        <f t="shared" si="2163"/>
        <v>100</v>
      </c>
      <c r="J2360" s="14">
        <f>J2359/I2359*100</f>
        <v>18.96551724137931</v>
      </c>
      <c r="K2360" s="15">
        <f>K2359/I2359*100</f>
        <v>20.689655172413794</v>
      </c>
      <c r="L2360" s="16">
        <f>L2359/I2359*100</f>
        <v>6.8965517241379306</v>
      </c>
      <c r="O2360" s="151"/>
      <c r="P2360" s="151"/>
      <c r="Q2360" s="151"/>
    </row>
    <row r="2361" spans="1:18" s="1" customFormat="1" ht="11.45" customHeight="1">
      <c r="A2361" s="40"/>
      <c r="B2361" s="41"/>
      <c r="C2361" s="97"/>
      <c r="D2361" s="97"/>
      <c r="E2361" s="97"/>
      <c r="F2361" s="97"/>
      <c r="G2361" s="97"/>
      <c r="H2361" s="97"/>
      <c r="I2361" s="42"/>
      <c r="J2361" s="42"/>
      <c r="K2361" s="42"/>
      <c r="L2361" s="42"/>
      <c r="O2361" s="148"/>
      <c r="P2361" s="148"/>
      <c r="Q2361" s="148"/>
    </row>
    <row r="2362" spans="1:18" ht="11.45" customHeight="1">
      <c r="A2362" s="40"/>
      <c r="B2362" s="41"/>
      <c r="C2362" s="97"/>
      <c r="D2362" s="97"/>
      <c r="E2362" s="97"/>
      <c r="F2362" s="97"/>
      <c r="G2362" s="97"/>
      <c r="H2362" s="97"/>
      <c r="I2362" s="42"/>
      <c r="J2362" s="42"/>
      <c r="K2362" s="42"/>
      <c r="L2362" s="42"/>
      <c r="O2362" s="147"/>
      <c r="P2362" s="147"/>
      <c r="Q2362" s="147"/>
    </row>
    <row r="2363" spans="1:18" s="3" customFormat="1" ht="30" customHeight="1" thickBot="1">
      <c r="A2363" s="177" t="s">
        <v>210</v>
      </c>
      <c r="B2363" s="177"/>
      <c r="C2363" s="177"/>
      <c r="D2363" s="177"/>
      <c r="E2363" s="177"/>
      <c r="F2363" s="177"/>
      <c r="G2363" s="177"/>
      <c r="H2363" s="177"/>
      <c r="I2363" s="177"/>
      <c r="J2363" s="177"/>
      <c r="K2363" s="177"/>
      <c r="L2363" s="177"/>
      <c r="M2363" s="1"/>
      <c r="N2363" s="1"/>
      <c r="O2363" s="147"/>
      <c r="P2363" s="147"/>
      <c r="Q2363" s="147"/>
      <c r="R2363" s="1"/>
    </row>
    <row r="2364" spans="1:18" s="1" customFormat="1" ht="10.15" customHeight="1">
      <c r="A2364" s="203"/>
      <c r="B2364" s="204"/>
      <c r="C2364" s="99">
        <v>1</v>
      </c>
      <c r="D2364" s="99">
        <v>2</v>
      </c>
      <c r="E2364" s="99">
        <v>3</v>
      </c>
      <c r="F2364" s="99">
        <v>4</v>
      </c>
      <c r="G2364" s="99">
        <v>5</v>
      </c>
      <c r="H2364" s="205" t="s">
        <v>45</v>
      </c>
      <c r="I2364" s="207" t="s">
        <v>4</v>
      </c>
      <c r="J2364" s="100" t="s">
        <v>46</v>
      </c>
      <c r="K2364" s="99">
        <v>3</v>
      </c>
      <c r="L2364" s="101" t="s">
        <v>47</v>
      </c>
      <c r="O2364" s="147"/>
      <c r="P2364" s="147"/>
      <c r="Q2364" s="147"/>
    </row>
    <row r="2365" spans="1:18" s="6" customFormat="1" ht="60" customHeight="1" thickBot="1">
      <c r="A2365" s="209" t="s">
        <v>33</v>
      </c>
      <c r="B2365" s="210"/>
      <c r="C2365" s="139" t="s">
        <v>67</v>
      </c>
      <c r="D2365" s="139" t="s">
        <v>68</v>
      </c>
      <c r="E2365" s="139" t="s">
        <v>43</v>
      </c>
      <c r="F2365" s="139" t="s">
        <v>69</v>
      </c>
      <c r="G2365" s="139" t="s">
        <v>70</v>
      </c>
      <c r="H2365" s="206"/>
      <c r="I2365" s="208"/>
      <c r="J2365" s="115" t="s">
        <v>67</v>
      </c>
      <c r="K2365" s="139" t="s">
        <v>43</v>
      </c>
      <c r="L2365" s="116" t="s">
        <v>70</v>
      </c>
      <c r="O2365" s="147"/>
      <c r="P2365" s="147"/>
      <c r="Q2365" s="147"/>
    </row>
    <row r="2366" spans="1:18" s="55" customFormat="1" ht="11.25" customHeight="1">
      <c r="A2366" s="219" t="s">
        <v>22</v>
      </c>
      <c r="B2366" s="220"/>
      <c r="C2366" s="111">
        <v>899</v>
      </c>
      <c r="D2366" s="111">
        <v>877</v>
      </c>
      <c r="E2366" s="111">
        <v>269</v>
      </c>
      <c r="F2366" s="111">
        <v>31</v>
      </c>
      <c r="G2366" s="111">
        <v>15</v>
      </c>
      <c r="H2366" s="111">
        <v>92</v>
      </c>
      <c r="I2366" s="110">
        <f t="shared" ref="I2366:I2425" si="2254">SUM(C2366:H2366)</f>
        <v>2183</v>
      </c>
      <c r="J2366" s="112">
        <f>C2366+D2366</f>
        <v>1776</v>
      </c>
      <c r="K2366" s="111">
        <f>E2366</f>
        <v>269</v>
      </c>
      <c r="L2366" s="113">
        <f>SUM(F2366:G2366)</f>
        <v>46</v>
      </c>
      <c r="O2366" s="147"/>
      <c r="P2366" s="147"/>
      <c r="Q2366" s="147"/>
    </row>
    <row r="2367" spans="1:18" s="55" customFormat="1" ht="11.25" customHeight="1" thickBot="1">
      <c r="A2367" s="201"/>
      <c r="B2367" s="202"/>
      <c r="C2367" s="56">
        <f>C2366/I2366*100</f>
        <v>41.181859825927624</v>
      </c>
      <c r="D2367" s="56">
        <f>D2366/I2366*100</f>
        <v>40.174072377462203</v>
      </c>
      <c r="E2367" s="56">
        <f>E2366/I2366*100</f>
        <v>12.322491983508934</v>
      </c>
      <c r="F2367" s="56">
        <f>F2366/I2366*100</f>
        <v>1.4200641319285385</v>
      </c>
      <c r="G2367" s="56">
        <f>G2366/I2366*100</f>
        <v>0.6871278057718736</v>
      </c>
      <c r="H2367" s="59">
        <f>H2366/I2366*100</f>
        <v>4.2143838754008245</v>
      </c>
      <c r="I2367" s="58">
        <f t="shared" si="2254"/>
        <v>100.00000000000001</v>
      </c>
      <c r="J2367" s="57">
        <f>J2366/I2366*100</f>
        <v>81.355932203389841</v>
      </c>
      <c r="K2367" s="35">
        <f>K2366/I2366*100</f>
        <v>12.322491983508934</v>
      </c>
      <c r="L2367" s="31">
        <f>L2366/I2366*100</f>
        <v>2.1071919377004122</v>
      </c>
      <c r="O2367" s="147"/>
      <c r="P2367" s="147"/>
      <c r="Q2367" s="147"/>
    </row>
    <row r="2368" spans="1:18" s="55" customFormat="1" ht="11.45" customHeight="1">
      <c r="A2368" s="189" t="s">
        <v>48</v>
      </c>
      <c r="B2368" s="192" t="s">
        <v>19</v>
      </c>
      <c r="C2368" s="20">
        <v>613</v>
      </c>
      <c r="D2368" s="20">
        <v>578</v>
      </c>
      <c r="E2368" s="20">
        <v>184</v>
      </c>
      <c r="F2368" s="20">
        <v>20</v>
      </c>
      <c r="G2368" s="20">
        <v>11</v>
      </c>
      <c r="H2368" s="20">
        <v>53</v>
      </c>
      <c r="I2368" s="8">
        <f t="shared" si="2254"/>
        <v>1459</v>
      </c>
      <c r="J2368" s="9">
        <f>C2368+D2368</f>
        <v>1191</v>
      </c>
      <c r="K2368" s="7">
        <f>E2368</f>
        <v>184</v>
      </c>
      <c r="L2368" s="10">
        <f>SUM(F2368:G2368)</f>
        <v>31</v>
      </c>
      <c r="O2368" s="147"/>
      <c r="P2368" s="147"/>
      <c r="Q2368" s="147"/>
    </row>
    <row r="2369" spans="1:17" s="55" customFormat="1" ht="11.45" customHeight="1">
      <c r="A2369" s="190"/>
      <c r="B2369" s="185"/>
      <c r="C2369" s="46">
        <f>C2368/I2368*100</f>
        <v>42.01507882111035</v>
      </c>
      <c r="D2369" s="25">
        <f>D2368/I2368*100</f>
        <v>39.61617546264565</v>
      </c>
      <c r="E2369" s="25">
        <f>E2368/I2368*100</f>
        <v>12.611377655928719</v>
      </c>
      <c r="F2369" s="25">
        <f>F2368/I2368*100</f>
        <v>1.3708019191226868</v>
      </c>
      <c r="G2369" s="25">
        <f>G2368/I2368*100</f>
        <v>0.7539410555174777</v>
      </c>
      <c r="H2369" s="26">
        <f>H2368/I2368*100</f>
        <v>3.6326250856751203</v>
      </c>
      <c r="I2369" s="27">
        <f t="shared" si="2254"/>
        <v>99.999999999999986</v>
      </c>
      <c r="J2369" s="38">
        <f>J2368/I2368*100</f>
        <v>81.631254283755993</v>
      </c>
      <c r="K2369" s="18">
        <f>K2368/I2368*100</f>
        <v>12.611377655928719</v>
      </c>
      <c r="L2369" s="19">
        <f>L2368/I2368*100</f>
        <v>2.1247429746401645</v>
      </c>
      <c r="O2369" s="147"/>
      <c r="P2369" s="147"/>
      <c r="Q2369" s="147"/>
    </row>
    <row r="2370" spans="1:17" s="55" customFormat="1" ht="11.45" customHeight="1">
      <c r="A2370" s="190"/>
      <c r="B2370" s="193" t="s">
        <v>20</v>
      </c>
      <c r="C2370" s="20">
        <v>179</v>
      </c>
      <c r="D2370" s="20">
        <v>193</v>
      </c>
      <c r="E2370" s="20">
        <v>66</v>
      </c>
      <c r="F2370" s="20">
        <v>8</v>
      </c>
      <c r="G2370" s="20">
        <v>4</v>
      </c>
      <c r="H2370" s="20">
        <v>34</v>
      </c>
      <c r="I2370" s="21">
        <f t="shared" si="2254"/>
        <v>484</v>
      </c>
      <c r="J2370" s="28">
        <f>C2370+D2370</f>
        <v>372</v>
      </c>
      <c r="K2370" s="23">
        <f>E2370</f>
        <v>66</v>
      </c>
      <c r="L2370" s="24">
        <f>SUM(F2370:G2370)</f>
        <v>12</v>
      </c>
      <c r="O2370" s="147"/>
      <c r="P2370" s="147"/>
      <c r="Q2370" s="147"/>
    </row>
    <row r="2371" spans="1:17" s="55" customFormat="1" ht="11.45" customHeight="1">
      <c r="A2371" s="190"/>
      <c r="B2371" s="193"/>
      <c r="C2371" s="29">
        <f>C2370/I2370*100</f>
        <v>36.983471074380162</v>
      </c>
      <c r="D2371" s="29">
        <f>D2370/I2370*100</f>
        <v>39.876033057851238</v>
      </c>
      <c r="E2371" s="29">
        <f>E2370/I2370*100</f>
        <v>13.636363636363635</v>
      </c>
      <c r="F2371" s="29">
        <f>F2370/I2370*100</f>
        <v>1.6528925619834711</v>
      </c>
      <c r="G2371" s="29">
        <f>G2370/I2370*100</f>
        <v>0.82644628099173556</v>
      </c>
      <c r="H2371" s="30">
        <f>H2370/I2370*100</f>
        <v>7.0247933884297522</v>
      </c>
      <c r="I2371" s="27">
        <f t="shared" si="2254"/>
        <v>100</v>
      </c>
      <c r="J2371" s="38">
        <f>J2370/I2370*100</f>
        <v>76.859504132231407</v>
      </c>
      <c r="K2371" s="18">
        <f>K2370/I2370*100</f>
        <v>13.636363636363635</v>
      </c>
      <c r="L2371" s="19">
        <f>L2370/I2370*100</f>
        <v>2.4793388429752068</v>
      </c>
      <c r="O2371" s="147"/>
      <c r="P2371" s="147"/>
      <c r="Q2371" s="147"/>
    </row>
    <row r="2372" spans="1:17" s="55" customFormat="1" ht="11.45" customHeight="1">
      <c r="A2372" s="190"/>
      <c r="B2372" s="184" t="s">
        <v>49</v>
      </c>
      <c r="C2372" s="20">
        <v>75</v>
      </c>
      <c r="D2372" s="20">
        <v>72</v>
      </c>
      <c r="E2372" s="20">
        <v>15</v>
      </c>
      <c r="F2372" s="20">
        <v>2</v>
      </c>
      <c r="G2372" s="20">
        <v>0</v>
      </c>
      <c r="H2372" s="20">
        <v>3</v>
      </c>
      <c r="I2372" s="21">
        <f t="shared" si="2254"/>
        <v>167</v>
      </c>
      <c r="J2372" s="28">
        <f>C2372+D2372</f>
        <v>147</v>
      </c>
      <c r="K2372" s="23">
        <f>E2372</f>
        <v>15</v>
      </c>
      <c r="L2372" s="24">
        <f>SUM(F2372:G2372)</f>
        <v>2</v>
      </c>
      <c r="O2372" s="147"/>
      <c r="P2372" s="147"/>
      <c r="Q2372" s="147"/>
    </row>
    <row r="2373" spans="1:17" s="55" customFormat="1" ht="11.45" customHeight="1">
      <c r="A2373" s="190"/>
      <c r="B2373" s="185"/>
      <c r="C2373" s="25">
        <f>C2372/I2372*100</f>
        <v>44.91017964071856</v>
      </c>
      <c r="D2373" s="25">
        <f>D2372/I2372*100</f>
        <v>43.113772455089823</v>
      </c>
      <c r="E2373" s="25">
        <f>E2372/I2372*100</f>
        <v>8.9820359281437128</v>
      </c>
      <c r="F2373" s="25">
        <f>F2372/I2372*100</f>
        <v>1.1976047904191618</v>
      </c>
      <c r="G2373" s="25">
        <f>G2372/I2372*100</f>
        <v>0</v>
      </c>
      <c r="H2373" s="26">
        <f>H2372/I2372*100</f>
        <v>1.7964071856287425</v>
      </c>
      <c r="I2373" s="27">
        <f t="shared" si="2254"/>
        <v>100</v>
      </c>
      <c r="J2373" s="38">
        <f>J2372/I2372*100</f>
        <v>88.023952095808383</v>
      </c>
      <c r="K2373" s="18">
        <f>K2372/I2372*100</f>
        <v>8.9820359281437128</v>
      </c>
      <c r="L2373" s="19">
        <f>L2372/I2372*100</f>
        <v>1.1976047904191618</v>
      </c>
      <c r="O2373" s="147"/>
      <c r="P2373" s="147"/>
      <c r="Q2373" s="147"/>
    </row>
    <row r="2374" spans="1:17" s="55" customFormat="1" ht="11.45" customHeight="1">
      <c r="A2374" s="190"/>
      <c r="B2374" s="193" t="s">
        <v>50</v>
      </c>
      <c r="C2374" s="20">
        <v>32</v>
      </c>
      <c r="D2374" s="20">
        <v>34</v>
      </c>
      <c r="E2374" s="20">
        <v>4</v>
      </c>
      <c r="F2374" s="20">
        <v>1</v>
      </c>
      <c r="G2374" s="20">
        <v>0</v>
      </c>
      <c r="H2374" s="20">
        <v>2</v>
      </c>
      <c r="I2374" s="21">
        <f t="shared" si="2254"/>
        <v>73</v>
      </c>
      <c r="J2374" s="28">
        <f>C2374+D2374</f>
        <v>66</v>
      </c>
      <c r="K2374" s="23">
        <f>E2374</f>
        <v>4</v>
      </c>
      <c r="L2374" s="24">
        <f>SUM(F2374:G2374)</f>
        <v>1</v>
      </c>
      <c r="O2374" s="147"/>
      <c r="P2374" s="147"/>
      <c r="Q2374" s="147"/>
    </row>
    <row r="2375" spans="1:17" s="55" customFormat="1" ht="11.45" customHeight="1" thickBot="1">
      <c r="A2375" s="190"/>
      <c r="B2375" s="193"/>
      <c r="C2375" s="33">
        <f>C2374/I2374*100</f>
        <v>43.835616438356162</v>
      </c>
      <c r="D2375" s="33">
        <f>D2374/I2374*100</f>
        <v>46.575342465753423</v>
      </c>
      <c r="E2375" s="33">
        <f>E2374/I2374*100</f>
        <v>5.4794520547945202</v>
      </c>
      <c r="F2375" s="33">
        <f>F2374/I2374*100</f>
        <v>1.3698630136986301</v>
      </c>
      <c r="G2375" s="33">
        <f>G2374/I2374*100</f>
        <v>0</v>
      </c>
      <c r="H2375" s="34">
        <f>H2374/I2374*100</f>
        <v>2.7397260273972601</v>
      </c>
      <c r="I2375" s="58">
        <f t="shared" si="2254"/>
        <v>99.999999999999986</v>
      </c>
      <c r="J2375" s="38">
        <f>J2374/I2374*100</f>
        <v>90.410958904109577</v>
      </c>
      <c r="K2375" s="18">
        <f>K2374/I2374*100</f>
        <v>5.4794520547945202</v>
      </c>
      <c r="L2375" s="19">
        <f>L2374/I2374*100</f>
        <v>1.3698630136986301</v>
      </c>
      <c r="O2375" s="147"/>
      <c r="P2375" s="147"/>
      <c r="Q2375" s="147"/>
    </row>
    <row r="2376" spans="1:17" s="55" customFormat="1" ht="11.45" customHeight="1">
      <c r="A2376" s="189" t="s">
        <v>51</v>
      </c>
      <c r="B2376" s="192" t="s">
        <v>1</v>
      </c>
      <c r="C2376" s="20">
        <v>378</v>
      </c>
      <c r="D2376" s="20">
        <v>415</v>
      </c>
      <c r="E2376" s="20">
        <v>127</v>
      </c>
      <c r="F2376" s="20">
        <v>14</v>
      </c>
      <c r="G2376" s="20">
        <v>5</v>
      </c>
      <c r="H2376" s="20">
        <v>29</v>
      </c>
      <c r="I2376" s="8">
        <f t="shared" si="2254"/>
        <v>968</v>
      </c>
      <c r="J2376" s="9">
        <f>C2376+D2376</f>
        <v>793</v>
      </c>
      <c r="K2376" s="7">
        <f>E2376</f>
        <v>127</v>
      </c>
      <c r="L2376" s="10">
        <f>SUM(F2376:G2376)</f>
        <v>19</v>
      </c>
      <c r="O2376" s="147"/>
      <c r="P2376" s="147"/>
      <c r="Q2376" s="147"/>
    </row>
    <row r="2377" spans="1:17" s="55" customFormat="1" ht="11.45" customHeight="1">
      <c r="A2377" s="190"/>
      <c r="B2377" s="193"/>
      <c r="C2377" s="46">
        <f>C2376/I2376*100</f>
        <v>39.049586776859499</v>
      </c>
      <c r="D2377" s="25">
        <f>D2376/I2376*100</f>
        <v>42.871900826446279</v>
      </c>
      <c r="E2377" s="25">
        <f>E2376/I2376*100</f>
        <v>13.119834710743802</v>
      </c>
      <c r="F2377" s="25">
        <f>F2376/I2376*100</f>
        <v>1.4462809917355373</v>
      </c>
      <c r="G2377" s="25">
        <f>G2376/I2376*100</f>
        <v>0.51652892561983477</v>
      </c>
      <c r="H2377" s="26">
        <f>H2376/I2376*100</f>
        <v>2.9958677685950414</v>
      </c>
      <c r="I2377" s="27">
        <f t="shared" si="2254"/>
        <v>100</v>
      </c>
      <c r="J2377" s="38">
        <f>J2376/I2376*100</f>
        <v>81.921487603305792</v>
      </c>
      <c r="K2377" s="18">
        <f>K2376/I2376*100</f>
        <v>13.119834710743802</v>
      </c>
      <c r="L2377" s="19">
        <f>L2376/I2376*100</f>
        <v>1.9628099173553719</v>
      </c>
      <c r="O2377" s="147"/>
      <c r="P2377" s="147"/>
      <c r="Q2377" s="147"/>
    </row>
    <row r="2378" spans="1:17" s="55" customFormat="1" ht="11.45" customHeight="1">
      <c r="A2378" s="190"/>
      <c r="B2378" s="184" t="s">
        <v>2</v>
      </c>
      <c r="C2378" s="20">
        <v>514</v>
      </c>
      <c r="D2378" s="20">
        <v>458</v>
      </c>
      <c r="E2378" s="20">
        <v>141</v>
      </c>
      <c r="F2378" s="20">
        <v>17</v>
      </c>
      <c r="G2378" s="20">
        <v>10</v>
      </c>
      <c r="H2378" s="20">
        <v>37</v>
      </c>
      <c r="I2378" s="21">
        <f t="shared" si="2254"/>
        <v>1177</v>
      </c>
      <c r="J2378" s="28">
        <f>C2378+D2378</f>
        <v>972</v>
      </c>
      <c r="K2378" s="23">
        <f>E2378</f>
        <v>141</v>
      </c>
      <c r="L2378" s="24">
        <f>SUM(F2378:G2378)</f>
        <v>27</v>
      </c>
      <c r="O2378" s="147"/>
      <c r="P2378" s="147"/>
      <c r="Q2378" s="147"/>
    </row>
    <row r="2379" spans="1:17" s="55" customFormat="1" ht="11.45" customHeight="1">
      <c r="A2379" s="190"/>
      <c r="B2379" s="185"/>
      <c r="C2379" s="29">
        <f>C2378/I2378*100</f>
        <v>43.670348343245543</v>
      </c>
      <c r="D2379" s="29">
        <f>D2378/I2378*100</f>
        <v>38.912489379779096</v>
      </c>
      <c r="E2379" s="29">
        <f>E2378/I2378*100</f>
        <v>11.979609175870857</v>
      </c>
      <c r="F2379" s="29">
        <f>F2378/I2378*100</f>
        <v>1.4443500424808835</v>
      </c>
      <c r="G2379" s="29">
        <f>G2378/I2378*100</f>
        <v>0.84961767204757865</v>
      </c>
      <c r="H2379" s="30">
        <f>H2378/I2378*100</f>
        <v>3.1435853865760408</v>
      </c>
      <c r="I2379" s="27">
        <f t="shared" si="2254"/>
        <v>99.999999999999986</v>
      </c>
      <c r="J2379" s="38">
        <f>J2378/I2378*100</f>
        <v>82.582837723024639</v>
      </c>
      <c r="K2379" s="18">
        <f>K2378/I2378*100</f>
        <v>11.979609175870857</v>
      </c>
      <c r="L2379" s="19">
        <f>L2378/I2378*100</f>
        <v>2.2939677145284625</v>
      </c>
      <c r="O2379" s="147"/>
      <c r="P2379" s="147"/>
      <c r="Q2379" s="147"/>
    </row>
    <row r="2380" spans="1:17" s="55" customFormat="1" ht="11.45" customHeight="1">
      <c r="A2380" s="190"/>
      <c r="B2380" s="193" t="s">
        <v>5</v>
      </c>
      <c r="C2380" s="20">
        <v>7</v>
      </c>
      <c r="D2380" s="20">
        <v>4</v>
      </c>
      <c r="E2380" s="20">
        <v>1</v>
      </c>
      <c r="F2380" s="20">
        <v>0</v>
      </c>
      <c r="G2380" s="20">
        <v>0</v>
      </c>
      <c r="H2380" s="20">
        <v>26</v>
      </c>
      <c r="I2380" s="21">
        <f t="shared" si="2254"/>
        <v>38</v>
      </c>
      <c r="J2380" s="28">
        <f>C2380+D2380</f>
        <v>11</v>
      </c>
      <c r="K2380" s="23">
        <f>E2380</f>
        <v>1</v>
      </c>
      <c r="L2380" s="24">
        <f>SUM(F2380:G2380)</f>
        <v>0</v>
      </c>
      <c r="O2380" s="147"/>
      <c r="P2380" s="147"/>
      <c r="Q2380" s="147"/>
    </row>
    <row r="2381" spans="1:17" s="55" customFormat="1" ht="11.45" customHeight="1" thickBot="1">
      <c r="A2381" s="191"/>
      <c r="B2381" s="194"/>
      <c r="C2381" s="50">
        <f>C2380/I2380*100</f>
        <v>18.421052631578945</v>
      </c>
      <c r="D2381" s="50">
        <f>D2380/I2380*100</f>
        <v>10.526315789473683</v>
      </c>
      <c r="E2381" s="50">
        <f>E2380/I2380*100</f>
        <v>2.6315789473684208</v>
      </c>
      <c r="F2381" s="50">
        <f>F2380/I2380*100</f>
        <v>0</v>
      </c>
      <c r="G2381" s="50">
        <f>G2380/I2380*100</f>
        <v>0</v>
      </c>
      <c r="H2381" s="64">
        <f>H2380/I2380*100</f>
        <v>68.421052631578945</v>
      </c>
      <c r="I2381" s="58">
        <f t="shared" si="2254"/>
        <v>100</v>
      </c>
      <c r="J2381" s="57">
        <f>J2380/I2380*100</f>
        <v>28.947368421052634</v>
      </c>
      <c r="K2381" s="35">
        <f>K2380/I2380*100</f>
        <v>2.6315789473684208</v>
      </c>
      <c r="L2381" s="31">
        <f>L2380/I2380*100</f>
        <v>0</v>
      </c>
      <c r="O2381" s="147"/>
      <c r="P2381" s="147"/>
      <c r="Q2381" s="147"/>
    </row>
    <row r="2382" spans="1:17" s="55" customFormat="1" ht="11.45" customHeight="1">
      <c r="A2382" s="189" t="s">
        <v>52</v>
      </c>
      <c r="B2382" s="192" t="s">
        <v>6</v>
      </c>
      <c r="C2382" s="20">
        <v>40</v>
      </c>
      <c r="D2382" s="20">
        <v>17</v>
      </c>
      <c r="E2382" s="20">
        <v>5</v>
      </c>
      <c r="F2382" s="20">
        <v>0</v>
      </c>
      <c r="G2382" s="20">
        <v>0</v>
      </c>
      <c r="H2382" s="20">
        <v>2</v>
      </c>
      <c r="I2382" s="8">
        <f t="shared" si="2254"/>
        <v>64</v>
      </c>
      <c r="J2382" s="9">
        <f>C2382+D2382</f>
        <v>57</v>
      </c>
      <c r="K2382" s="7">
        <f>E2382</f>
        <v>5</v>
      </c>
      <c r="L2382" s="10">
        <f>SUM(F2382:G2382)</f>
        <v>0</v>
      </c>
    </row>
    <row r="2383" spans="1:17" s="55" customFormat="1" ht="11.45" customHeight="1">
      <c r="A2383" s="190"/>
      <c r="B2383" s="185"/>
      <c r="C2383" s="46">
        <f>C2382/I2382*100</f>
        <v>62.5</v>
      </c>
      <c r="D2383" s="25">
        <f>D2382/I2382*100</f>
        <v>26.5625</v>
      </c>
      <c r="E2383" s="25">
        <f>E2382/I2382*100</f>
        <v>7.8125</v>
      </c>
      <c r="F2383" s="25">
        <f>F2382/I2382*100</f>
        <v>0</v>
      </c>
      <c r="G2383" s="25">
        <f>G2382/I2382*100</f>
        <v>0</v>
      </c>
      <c r="H2383" s="26">
        <f>H2382/I2382*100</f>
        <v>3.125</v>
      </c>
      <c r="I2383" s="27">
        <f t="shared" si="2254"/>
        <v>100</v>
      </c>
      <c r="J2383" s="38">
        <f>J2382/I2382*100</f>
        <v>89.0625</v>
      </c>
      <c r="K2383" s="18">
        <f>K2382/I2382*100</f>
        <v>7.8125</v>
      </c>
      <c r="L2383" s="19">
        <f>L2382/I2382*100</f>
        <v>0</v>
      </c>
    </row>
    <row r="2384" spans="1:17" s="55" customFormat="1" ht="11.45" customHeight="1">
      <c r="A2384" s="190"/>
      <c r="B2384" s="193" t="s">
        <v>7</v>
      </c>
      <c r="C2384" s="20">
        <v>91</v>
      </c>
      <c r="D2384" s="20">
        <v>64</v>
      </c>
      <c r="E2384" s="20">
        <v>26</v>
      </c>
      <c r="F2384" s="20">
        <v>1</v>
      </c>
      <c r="G2384" s="20">
        <v>0</v>
      </c>
      <c r="H2384" s="20">
        <v>3</v>
      </c>
      <c r="I2384" s="21">
        <f t="shared" si="2254"/>
        <v>185</v>
      </c>
      <c r="J2384" s="28">
        <f>C2384+D2384</f>
        <v>155</v>
      </c>
      <c r="K2384" s="23">
        <f>E2384</f>
        <v>26</v>
      </c>
      <c r="L2384" s="24">
        <f>SUM(F2384:G2384)</f>
        <v>1</v>
      </c>
    </row>
    <row r="2385" spans="1:17" s="55" customFormat="1" ht="11.45" customHeight="1">
      <c r="A2385" s="190"/>
      <c r="B2385" s="193"/>
      <c r="C2385" s="29">
        <f>C2384/I2384*100</f>
        <v>49.189189189189193</v>
      </c>
      <c r="D2385" s="29">
        <f>D2384/I2384*100</f>
        <v>34.594594594594597</v>
      </c>
      <c r="E2385" s="29">
        <f>E2384/I2384*100</f>
        <v>14.054054054054054</v>
      </c>
      <c r="F2385" s="29">
        <f>F2384/I2384*100</f>
        <v>0.54054054054054057</v>
      </c>
      <c r="G2385" s="29">
        <f>G2384/I2384*100</f>
        <v>0</v>
      </c>
      <c r="H2385" s="30">
        <f>H2384/I2384*100</f>
        <v>1.6216216216216217</v>
      </c>
      <c r="I2385" s="27">
        <f t="shared" si="2254"/>
        <v>100.00000000000001</v>
      </c>
      <c r="J2385" s="38">
        <f>J2384/I2384*100</f>
        <v>83.78378378378379</v>
      </c>
      <c r="K2385" s="18">
        <f>K2384/I2384*100</f>
        <v>14.054054054054054</v>
      </c>
      <c r="L2385" s="19">
        <f>L2384/I2384*100</f>
        <v>0.54054054054054057</v>
      </c>
    </row>
    <row r="2386" spans="1:17" s="55" customFormat="1" ht="11.45" customHeight="1">
      <c r="A2386" s="190"/>
      <c r="B2386" s="184" t="s">
        <v>8</v>
      </c>
      <c r="C2386" s="20">
        <v>100</v>
      </c>
      <c r="D2386" s="20">
        <v>100</v>
      </c>
      <c r="E2386" s="20">
        <v>36</v>
      </c>
      <c r="F2386" s="20">
        <v>4</v>
      </c>
      <c r="G2386" s="20">
        <v>2</v>
      </c>
      <c r="H2386" s="20">
        <v>5</v>
      </c>
      <c r="I2386" s="21">
        <f t="shared" si="2254"/>
        <v>247</v>
      </c>
      <c r="J2386" s="28">
        <f>C2386+D2386</f>
        <v>200</v>
      </c>
      <c r="K2386" s="23">
        <f>E2386</f>
        <v>36</v>
      </c>
      <c r="L2386" s="24">
        <f>SUM(F2386:G2386)</f>
        <v>6</v>
      </c>
    </row>
    <row r="2387" spans="1:17" s="55" customFormat="1" ht="11.45" customHeight="1">
      <c r="A2387" s="190"/>
      <c r="B2387" s="185"/>
      <c r="C2387" s="29">
        <f t="shared" ref="C2387" si="2255">C2386/I2386*100</f>
        <v>40.48582995951417</v>
      </c>
      <c r="D2387" s="29">
        <f t="shared" ref="D2387" si="2256">D2386/I2386*100</f>
        <v>40.48582995951417</v>
      </c>
      <c r="E2387" s="29">
        <f t="shared" ref="E2387" si="2257">E2386/I2386*100</f>
        <v>14.5748987854251</v>
      </c>
      <c r="F2387" s="29">
        <f t="shared" ref="F2387" si="2258">F2386/I2386*100</f>
        <v>1.6194331983805668</v>
      </c>
      <c r="G2387" s="29">
        <f t="shared" ref="G2387" si="2259">G2386/I2386*100</f>
        <v>0.80971659919028338</v>
      </c>
      <c r="H2387" s="30">
        <f t="shared" ref="H2387" si="2260">H2386/I2386*100</f>
        <v>2.0242914979757085</v>
      </c>
      <c r="I2387" s="27">
        <f t="shared" si="2254"/>
        <v>100</v>
      </c>
      <c r="J2387" s="38">
        <f>J2386/I2386*100</f>
        <v>80.97165991902834</v>
      </c>
      <c r="K2387" s="18">
        <f>K2386/I2386*100</f>
        <v>14.5748987854251</v>
      </c>
      <c r="L2387" s="19">
        <f>L2386/I2386*100</f>
        <v>2.42914979757085</v>
      </c>
    </row>
    <row r="2388" spans="1:17" s="55" customFormat="1" ht="11.45" customHeight="1">
      <c r="A2388" s="190"/>
      <c r="B2388" s="193" t="s">
        <v>9</v>
      </c>
      <c r="C2388" s="20">
        <v>109</v>
      </c>
      <c r="D2388" s="20">
        <v>148</v>
      </c>
      <c r="E2388" s="20">
        <v>44</v>
      </c>
      <c r="F2388" s="20">
        <v>8</v>
      </c>
      <c r="G2388" s="20">
        <v>2</v>
      </c>
      <c r="H2388" s="20">
        <v>4</v>
      </c>
      <c r="I2388" s="21">
        <f t="shared" si="2254"/>
        <v>315</v>
      </c>
      <c r="J2388" s="28">
        <f>C2388+D2388</f>
        <v>257</v>
      </c>
      <c r="K2388" s="23">
        <f>E2388</f>
        <v>44</v>
      </c>
      <c r="L2388" s="24">
        <f>SUM(F2388:G2388)</f>
        <v>10</v>
      </c>
    </row>
    <row r="2389" spans="1:17" s="55" customFormat="1" ht="11.45" customHeight="1">
      <c r="A2389" s="190"/>
      <c r="B2389" s="193"/>
      <c r="C2389" s="29">
        <f t="shared" ref="C2389" si="2261">C2388/I2388*100</f>
        <v>34.603174603174601</v>
      </c>
      <c r="D2389" s="29">
        <f t="shared" ref="D2389" si="2262">D2388/I2388*100</f>
        <v>46.984126984126981</v>
      </c>
      <c r="E2389" s="29">
        <f t="shared" ref="E2389" si="2263">E2388/I2388*100</f>
        <v>13.968253968253968</v>
      </c>
      <c r="F2389" s="29">
        <f t="shared" ref="F2389" si="2264">F2388/I2388*100</f>
        <v>2.5396825396825395</v>
      </c>
      <c r="G2389" s="29">
        <f t="shared" ref="G2389" si="2265">G2388/I2388*100</f>
        <v>0.63492063492063489</v>
      </c>
      <c r="H2389" s="30">
        <f t="shared" ref="H2389" si="2266">H2388/I2388*100</f>
        <v>1.2698412698412698</v>
      </c>
      <c r="I2389" s="27">
        <f t="shared" si="2254"/>
        <v>99.999999999999986</v>
      </c>
      <c r="J2389" s="38">
        <f>J2388/I2388*100</f>
        <v>81.587301587301582</v>
      </c>
      <c r="K2389" s="18">
        <f>K2388/I2388*100</f>
        <v>13.968253968253968</v>
      </c>
      <c r="L2389" s="19">
        <f>L2388/I2388*100</f>
        <v>3.1746031746031744</v>
      </c>
    </row>
    <row r="2390" spans="1:17" s="55" customFormat="1" ht="11.45" customHeight="1">
      <c r="A2390" s="190"/>
      <c r="B2390" s="184" t="s">
        <v>10</v>
      </c>
      <c r="C2390" s="20">
        <v>131</v>
      </c>
      <c r="D2390" s="20">
        <v>164</v>
      </c>
      <c r="E2390" s="20">
        <v>56</v>
      </c>
      <c r="F2390" s="20">
        <v>6</v>
      </c>
      <c r="G2390" s="20">
        <v>7</v>
      </c>
      <c r="H2390" s="20">
        <v>3</v>
      </c>
      <c r="I2390" s="21">
        <f t="shared" si="2254"/>
        <v>367</v>
      </c>
      <c r="J2390" s="28">
        <f>C2390+D2390</f>
        <v>295</v>
      </c>
      <c r="K2390" s="23">
        <f>E2390</f>
        <v>56</v>
      </c>
      <c r="L2390" s="24">
        <f>SUM(F2390:G2390)</f>
        <v>13</v>
      </c>
      <c r="O2390" s="147"/>
      <c r="P2390" s="147"/>
      <c r="Q2390" s="147"/>
    </row>
    <row r="2391" spans="1:17" s="55" customFormat="1" ht="11.45" customHeight="1">
      <c r="A2391" s="190"/>
      <c r="B2391" s="185"/>
      <c r="C2391" s="29">
        <f t="shared" ref="C2391" si="2267">C2390/I2390*100</f>
        <v>35.694822888283376</v>
      </c>
      <c r="D2391" s="29">
        <f t="shared" ref="D2391" si="2268">D2390/I2390*100</f>
        <v>44.686648501362399</v>
      </c>
      <c r="E2391" s="29">
        <f t="shared" ref="E2391" si="2269">E2390/I2390*100</f>
        <v>15.258855585831062</v>
      </c>
      <c r="F2391" s="29">
        <f t="shared" ref="F2391" si="2270">F2390/I2390*100</f>
        <v>1.6348773841961852</v>
      </c>
      <c r="G2391" s="29">
        <f t="shared" ref="G2391" si="2271">G2390/I2390*100</f>
        <v>1.9073569482288828</v>
      </c>
      <c r="H2391" s="30">
        <f t="shared" ref="H2391" si="2272">H2390/I2390*100</f>
        <v>0.81743869209809261</v>
      </c>
      <c r="I2391" s="27">
        <f t="shared" si="2254"/>
        <v>100</v>
      </c>
      <c r="J2391" s="38">
        <f>J2390/I2390*100</f>
        <v>80.381471389645782</v>
      </c>
      <c r="K2391" s="18">
        <f>K2390/I2390*100</f>
        <v>15.258855585831062</v>
      </c>
      <c r="L2391" s="19">
        <f>L2390/I2390*100</f>
        <v>3.5422343324250685</v>
      </c>
      <c r="O2391" s="147"/>
      <c r="P2391" s="147"/>
      <c r="Q2391" s="147"/>
    </row>
    <row r="2392" spans="1:17" s="55" customFormat="1" ht="11.45" customHeight="1">
      <c r="A2392" s="190"/>
      <c r="B2392" s="193" t="s">
        <v>11</v>
      </c>
      <c r="C2392" s="20">
        <v>150</v>
      </c>
      <c r="D2392" s="20">
        <v>179</v>
      </c>
      <c r="E2392" s="20">
        <v>42</v>
      </c>
      <c r="F2392" s="20">
        <v>6</v>
      </c>
      <c r="G2392" s="20">
        <v>1</v>
      </c>
      <c r="H2392" s="20">
        <v>16</v>
      </c>
      <c r="I2392" s="21">
        <f t="shared" si="2254"/>
        <v>394</v>
      </c>
      <c r="J2392" s="28">
        <f>C2392+D2392</f>
        <v>329</v>
      </c>
      <c r="K2392" s="23">
        <f>E2392</f>
        <v>42</v>
      </c>
      <c r="L2392" s="24">
        <f>SUM(F2392:G2392)</f>
        <v>7</v>
      </c>
      <c r="O2392" s="147"/>
      <c r="P2392" s="147"/>
      <c r="Q2392" s="147"/>
    </row>
    <row r="2393" spans="1:17" s="55" customFormat="1" ht="11.45" customHeight="1">
      <c r="A2393" s="190"/>
      <c r="B2393" s="193"/>
      <c r="C2393" s="29">
        <f t="shared" ref="C2393" si="2273">C2392/I2392*100</f>
        <v>38.07106598984771</v>
      </c>
      <c r="D2393" s="29">
        <f t="shared" ref="D2393" si="2274">D2392/I2392*100</f>
        <v>45.431472081218274</v>
      </c>
      <c r="E2393" s="29">
        <f t="shared" ref="E2393" si="2275">E2392/I2392*100</f>
        <v>10.659898477157361</v>
      </c>
      <c r="F2393" s="29">
        <f t="shared" ref="F2393" si="2276">F2392/I2392*100</f>
        <v>1.5228426395939088</v>
      </c>
      <c r="G2393" s="29">
        <f t="shared" ref="G2393" si="2277">G2392/I2392*100</f>
        <v>0.25380710659898476</v>
      </c>
      <c r="H2393" s="30">
        <f t="shared" ref="H2393" si="2278">H2392/I2392*100</f>
        <v>4.0609137055837561</v>
      </c>
      <c r="I2393" s="27">
        <f t="shared" si="2254"/>
        <v>99.999999999999986</v>
      </c>
      <c r="J2393" s="38">
        <f>J2392/I2392*100</f>
        <v>83.502538071065985</v>
      </c>
      <c r="K2393" s="18">
        <f>K2392/I2392*100</f>
        <v>10.659898477157361</v>
      </c>
      <c r="L2393" s="19">
        <f>L2392/I2392*100</f>
        <v>1.7766497461928936</v>
      </c>
      <c r="O2393" s="147"/>
      <c r="P2393" s="147"/>
      <c r="Q2393" s="147"/>
    </row>
    <row r="2394" spans="1:17" s="55" customFormat="1" ht="11.45" customHeight="1">
      <c r="A2394" s="190"/>
      <c r="B2394" s="184" t="s">
        <v>12</v>
      </c>
      <c r="C2394" s="20">
        <v>275</v>
      </c>
      <c r="D2394" s="20">
        <v>203</v>
      </c>
      <c r="E2394" s="20">
        <v>59</v>
      </c>
      <c r="F2394" s="20">
        <v>6</v>
      </c>
      <c r="G2394" s="20">
        <v>3</v>
      </c>
      <c r="H2394" s="20">
        <v>36</v>
      </c>
      <c r="I2394" s="21">
        <f t="shared" si="2254"/>
        <v>582</v>
      </c>
      <c r="J2394" s="28">
        <f>C2394+D2394</f>
        <v>478</v>
      </c>
      <c r="K2394" s="23">
        <f>E2394</f>
        <v>59</v>
      </c>
      <c r="L2394" s="24">
        <f>SUM(F2394:G2394)</f>
        <v>9</v>
      </c>
      <c r="O2394" s="148"/>
      <c r="P2394" s="148"/>
      <c r="Q2394" s="148"/>
    </row>
    <row r="2395" spans="1:17" s="55" customFormat="1" ht="11.45" customHeight="1">
      <c r="A2395" s="190"/>
      <c r="B2395" s="185"/>
      <c r="C2395" s="29">
        <f t="shared" ref="C2395" si="2279">C2394/I2394*100</f>
        <v>47.250859106529205</v>
      </c>
      <c r="D2395" s="29">
        <f t="shared" ref="D2395" si="2280">D2394/I2394*100</f>
        <v>34.87972508591065</v>
      </c>
      <c r="E2395" s="29">
        <f t="shared" ref="E2395" si="2281">E2394/I2394*100</f>
        <v>10.137457044673539</v>
      </c>
      <c r="F2395" s="29">
        <f t="shared" ref="F2395" si="2282">F2394/I2394*100</f>
        <v>1.0309278350515463</v>
      </c>
      <c r="G2395" s="29">
        <f t="shared" ref="G2395" si="2283">G2394/I2394*100</f>
        <v>0.51546391752577314</v>
      </c>
      <c r="H2395" s="30">
        <f t="shared" ref="H2395" si="2284">H2394/I2394*100</f>
        <v>6.1855670103092786</v>
      </c>
      <c r="I2395" s="27">
        <f t="shared" si="2254"/>
        <v>100</v>
      </c>
      <c r="J2395" s="38">
        <f>J2394/I2394*100</f>
        <v>82.130584192439855</v>
      </c>
      <c r="K2395" s="18">
        <f>K2394/I2394*100</f>
        <v>10.137457044673539</v>
      </c>
      <c r="L2395" s="19">
        <f>L2394/I2394*100</f>
        <v>1.5463917525773196</v>
      </c>
      <c r="O2395" s="148"/>
      <c r="P2395" s="148"/>
      <c r="Q2395" s="148"/>
    </row>
    <row r="2396" spans="1:17" s="55" customFormat="1" ht="11.45" customHeight="1">
      <c r="A2396" s="190"/>
      <c r="B2396" s="193" t="s">
        <v>24</v>
      </c>
      <c r="C2396" s="20">
        <v>3</v>
      </c>
      <c r="D2396" s="20">
        <v>2</v>
      </c>
      <c r="E2396" s="20">
        <v>1</v>
      </c>
      <c r="F2396" s="20">
        <v>0</v>
      </c>
      <c r="G2396" s="20">
        <v>0</v>
      </c>
      <c r="H2396" s="20">
        <v>23</v>
      </c>
      <c r="I2396" s="21">
        <f t="shared" si="2254"/>
        <v>29</v>
      </c>
      <c r="J2396" s="28">
        <f>C2396+D2396</f>
        <v>5</v>
      </c>
      <c r="K2396" s="23">
        <f>E2396</f>
        <v>1</v>
      </c>
      <c r="L2396" s="24">
        <f>SUM(F2396:G2396)</f>
        <v>0</v>
      </c>
      <c r="O2396" s="148"/>
      <c r="P2396" s="148"/>
      <c r="Q2396" s="148"/>
    </row>
    <row r="2397" spans="1:17" s="55" customFormat="1" ht="11.45" customHeight="1" thickBot="1">
      <c r="A2397" s="191"/>
      <c r="B2397" s="194"/>
      <c r="C2397" s="50">
        <f t="shared" ref="C2397" si="2285">C2396/I2396*100</f>
        <v>10.344827586206897</v>
      </c>
      <c r="D2397" s="50">
        <f t="shared" ref="D2397" si="2286">D2396/I2396*100</f>
        <v>6.8965517241379306</v>
      </c>
      <c r="E2397" s="50">
        <f t="shared" ref="E2397" si="2287">E2396/I2396*100</f>
        <v>3.4482758620689653</v>
      </c>
      <c r="F2397" s="50">
        <f t="shared" ref="F2397" si="2288">F2396/I2396*100</f>
        <v>0</v>
      </c>
      <c r="G2397" s="50">
        <f t="shared" ref="G2397" si="2289">G2396/I2396*100</f>
        <v>0</v>
      </c>
      <c r="H2397" s="79">
        <f t="shared" ref="H2397" si="2290">H2396/I2396*100</f>
        <v>79.310344827586206</v>
      </c>
      <c r="I2397" s="58">
        <f t="shared" si="2254"/>
        <v>100</v>
      </c>
      <c r="J2397" s="57">
        <f>J2396/I2396*100</f>
        <v>17.241379310344829</v>
      </c>
      <c r="K2397" s="35">
        <f>K2396/I2396*100</f>
        <v>3.4482758620689653</v>
      </c>
      <c r="L2397" s="31">
        <f>L2396/I2396*100</f>
        <v>0</v>
      </c>
    </row>
    <row r="2398" spans="1:17" s="55" customFormat="1" ht="11.45" customHeight="1" thickBot="1">
      <c r="A2398" s="211" t="s">
        <v>53</v>
      </c>
      <c r="B2398" s="192" t="s">
        <v>23</v>
      </c>
      <c r="C2398" s="20">
        <v>93</v>
      </c>
      <c r="D2398" s="20">
        <v>93</v>
      </c>
      <c r="E2398" s="20">
        <v>15</v>
      </c>
      <c r="F2398" s="20">
        <v>3</v>
      </c>
      <c r="G2398" s="20">
        <v>2</v>
      </c>
      <c r="H2398" s="20">
        <v>10</v>
      </c>
      <c r="I2398" s="110">
        <f>SUM(C2398:H2398)</f>
        <v>216</v>
      </c>
      <c r="J2398" s="9">
        <f>C2398+D2398</f>
        <v>186</v>
      </c>
      <c r="K2398" s="7">
        <f>E2398</f>
        <v>15</v>
      </c>
      <c r="L2398" s="10">
        <f>SUM(F2398:G2398)</f>
        <v>5</v>
      </c>
    </row>
    <row r="2399" spans="1:17" s="55" customFormat="1" ht="11.45" customHeight="1" thickTop="1" thickBot="1">
      <c r="A2399" s="212"/>
      <c r="B2399" s="185"/>
      <c r="C2399" s="46">
        <f>C2398/I2398*100</f>
        <v>43.055555555555557</v>
      </c>
      <c r="D2399" s="25">
        <f>D2398/I2398*100</f>
        <v>43.055555555555557</v>
      </c>
      <c r="E2399" s="25">
        <f>E2398/I2398*100</f>
        <v>6.9444444444444446</v>
      </c>
      <c r="F2399" s="25">
        <f>F2398/I2398*100</f>
        <v>1.3888888888888888</v>
      </c>
      <c r="G2399" s="25">
        <f>G2398/I2398*100</f>
        <v>0.92592592592592582</v>
      </c>
      <c r="H2399" s="26">
        <f>H2398/I2398*100</f>
        <v>4.6296296296296298</v>
      </c>
      <c r="I2399" s="27">
        <f t="shared" si="2254"/>
        <v>100</v>
      </c>
      <c r="J2399" s="38">
        <f>J2398/I2398*100</f>
        <v>86.111111111111114</v>
      </c>
      <c r="K2399" s="18">
        <f>K2398/I2398*100</f>
        <v>6.9444444444444446</v>
      </c>
      <c r="L2399" s="19">
        <f>L2398/I2398*100</f>
        <v>2.3148148148148149</v>
      </c>
    </row>
    <row r="2400" spans="1:17" s="55" customFormat="1" ht="11.45" customHeight="1" thickTop="1" thickBot="1">
      <c r="A2400" s="212"/>
      <c r="B2400" s="193" t="s">
        <v>3</v>
      </c>
      <c r="C2400" s="20">
        <v>55</v>
      </c>
      <c r="D2400" s="20">
        <v>66</v>
      </c>
      <c r="E2400" s="20">
        <v>15</v>
      </c>
      <c r="F2400" s="20">
        <v>2</v>
      </c>
      <c r="G2400" s="20">
        <v>1</v>
      </c>
      <c r="H2400" s="20">
        <v>4</v>
      </c>
      <c r="I2400" s="21">
        <f t="shared" si="2254"/>
        <v>143</v>
      </c>
      <c r="J2400" s="28">
        <f>C2400+D2400</f>
        <v>121</v>
      </c>
      <c r="K2400" s="23">
        <f>E2400</f>
        <v>15</v>
      </c>
      <c r="L2400" s="24">
        <f>SUM(F2400:G2400)</f>
        <v>3</v>
      </c>
    </row>
    <row r="2401" spans="1:20" s="55" customFormat="1" ht="11.45" customHeight="1" thickTop="1" thickBot="1">
      <c r="A2401" s="212"/>
      <c r="B2401" s="193"/>
      <c r="C2401" s="29">
        <f>C2400/I2400*100</f>
        <v>38.461538461538467</v>
      </c>
      <c r="D2401" s="29">
        <f>D2400/I2400*100</f>
        <v>46.153846153846153</v>
      </c>
      <c r="E2401" s="29">
        <f>E2400/I2400*100</f>
        <v>10.48951048951049</v>
      </c>
      <c r="F2401" s="29">
        <f>F2400/I2400*100</f>
        <v>1.3986013986013985</v>
      </c>
      <c r="G2401" s="29">
        <f>G2400/I2400*100</f>
        <v>0.69930069930069927</v>
      </c>
      <c r="H2401" s="30">
        <f>H2400/I2400*100</f>
        <v>2.7972027972027971</v>
      </c>
      <c r="I2401" s="27">
        <f t="shared" si="2254"/>
        <v>100</v>
      </c>
      <c r="J2401" s="38">
        <f>J2400/I2400*100</f>
        <v>84.615384615384613</v>
      </c>
      <c r="K2401" s="18">
        <f>K2400/I2400*100</f>
        <v>10.48951048951049</v>
      </c>
      <c r="L2401" s="19">
        <f>L2400/I2400*100</f>
        <v>2.0979020979020979</v>
      </c>
    </row>
    <row r="2402" spans="1:20" s="55" customFormat="1" ht="11.45" customHeight="1" thickTop="1" thickBot="1">
      <c r="A2402" s="212"/>
      <c r="B2402" s="184" t="s">
        <v>13</v>
      </c>
      <c r="C2402" s="20">
        <v>341</v>
      </c>
      <c r="D2402" s="20">
        <v>396</v>
      </c>
      <c r="E2402" s="20">
        <v>129</v>
      </c>
      <c r="F2402" s="20">
        <v>19</v>
      </c>
      <c r="G2402" s="20">
        <v>4</v>
      </c>
      <c r="H2402" s="20">
        <v>14</v>
      </c>
      <c r="I2402" s="21">
        <f t="shared" si="2254"/>
        <v>903</v>
      </c>
      <c r="J2402" s="28">
        <f>C2402+D2402</f>
        <v>737</v>
      </c>
      <c r="K2402" s="23">
        <f>E2402</f>
        <v>129</v>
      </c>
      <c r="L2402" s="24">
        <f>SUM(F2402:G2402)</f>
        <v>23</v>
      </c>
    </row>
    <row r="2403" spans="1:20" s="55" customFormat="1" ht="11.45" customHeight="1" thickTop="1" thickBot="1">
      <c r="A2403" s="212"/>
      <c r="B2403" s="185"/>
      <c r="C2403" s="29">
        <f t="shared" ref="C2403" si="2291">C2402/I2402*100</f>
        <v>37.763012181616837</v>
      </c>
      <c r="D2403" s="29">
        <f t="shared" ref="D2403" si="2292">D2402/I2402*100</f>
        <v>43.853820598006642</v>
      </c>
      <c r="E2403" s="29">
        <f t="shared" ref="E2403" si="2293">E2402/I2402*100</f>
        <v>14.285714285714285</v>
      </c>
      <c r="F2403" s="29">
        <f t="shared" ref="F2403" si="2294">F2402/I2402*100</f>
        <v>2.1040974529346621</v>
      </c>
      <c r="G2403" s="29">
        <f t="shared" ref="G2403" si="2295">G2402/I2402*100</f>
        <v>0.44296788482834992</v>
      </c>
      <c r="H2403" s="30">
        <f t="shared" ref="H2403" si="2296">H2402/I2402*100</f>
        <v>1.5503875968992249</v>
      </c>
      <c r="I2403" s="27">
        <f t="shared" si="2254"/>
        <v>100</v>
      </c>
      <c r="J2403" s="38">
        <f>J2402/I2402*100</f>
        <v>81.616832779623479</v>
      </c>
      <c r="K2403" s="18">
        <f>K2402/I2402*100</f>
        <v>14.285714285714285</v>
      </c>
      <c r="L2403" s="19">
        <f>L2402/I2402*100</f>
        <v>2.5470653377630121</v>
      </c>
    </row>
    <row r="2404" spans="1:20" s="55" customFormat="1" ht="11.45" customHeight="1" thickTop="1" thickBot="1">
      <c r="A2404" s="212"/>
      <c r="B2404" s="193" t="s">
        <v>14</v>
      </c>
      <c r="C2404" s="20">
        <v>89</v>
      </c>
      <c r="D2404" s="20">
        <v>76</v>
      </c>
      <c r="E2404" s="20">
        <v>23</v>
      </c>
      <c r="F2404" s="20">
        <v>2</v>
      </c>
      <c r="G2404" s="20">
        <v>2</v>
      </c>
      <c r="H2404" s="20">
        <v>6</v>
      </c>
      <c r="I2404" s="21">
        <f t="shared" si="2254"/>
        <v>198</v>
      </c>
      <c r="J2404" s="28">
        <f>C2404+D2404</f>
        <v>165</v>
      </c>
      <c r="K2404" s="23">
        <f>E2404</f>
        <v>23</v>
      </c>
      <c r="L2404" s="24">
        <f>SUM(F2404:G2404)</f>
        <v>4</v>
      </c>
    </row>
    <row r="2405" spans="1:20" s="55" customFormat="1" ht="11.45" customHeight="1" thickTop="1" thickBot="1">
      <c r="A2405" s="212"/>
      <c r="B2405" s="193"/>
      <c r="C2405" s="29">
        <f t="shared" ref="C2405" si="2297">C2404/I2404*100</f>
        <v>44.949494949494948</v>
      </c>
      <c r="D2405" s="29">
        <f t="shared" ref="D2405" si="2298">D2404/I2404*100</f>
        <v>38.383838383838381</v>
      </c>
      <c r="E2405" s="29">
        <f t="shared" ref="E2405" si="2299">E2404/I2404*100</f>
        <v>11.616161616161616</v>
      </c>
      <c r="F2405" s="29">
        <f t="shared" ref="F2405" si="2300">F2404/I2404*100</f>
        <v>1.0101010101010102</v>
      </c>
      <c r="G2405" s="29">
        <f t="shared" ref="G2405" si="2301">G2404/I2404*100</f>
        <v>1.0101010101010102</v>
      </c>
      <c r="H2405" s="30">
        <f t="shared" ref="H2405" si="2302">H2404/I2404*100</f>
        <v>3.0303030303030303</v>
      </c>
      <c r="I2405" s="27">
        <f t="shared" si="2254"/>
        <v>100</v>
      </c>
      <c r="J2405" s="38">
        <f>J2404/I2404*100</f>
        <v>83.333333333333343</v>
      </c>
      <c r="K2405" s="18">
        <f>K2404/I2404*100</f>
        <v>11.616161616161616</v>
      </c>
      <c r="L2405" s="19">
        <f>L2404/I2404*100</f>
        <v>2.0202020202020203</v>
      </c>
    </row>
    <row r="2406" spans="1:20" s="55" customFormat="1" ht="11.45" customHeight="1" thickTop="1" thickBot="1">
      <c r="A2406" s="212"/>
      <c r="B2406" s="184" t="s">
        <v>25</v>
      </c>
      <c r="C2406" s="20">
        <v>55</v>
      </c>
      <c r="D2406" s="20">
        <v>31</v>
      </c>
      <c r="E2406" s="20">
        <v>7</v>
      </c>
      <c r="F2406" s="20">
        <v>0</v>
      </c>
      <c r="G2406" s="20">
        <v>0</v>
      </c>
      <c r="H2406" s="20">
        <v>0</v>
      </c>
      <c r="I2406" s="21">
        <f t="shared" si="2254"/>
        <v>93</v>
      </c>
      <c r="J2406" s="28">
        <f>C2406+D2406</f>
        <v>86</v>
      </c>
      <c r="K2406" s="23">
        <f>E2406</f>
        <v>7</v>
      </c>
      <c r="L2406" s="24">
        <f>SUM(F2406:G2406)</f>
        <v>0</v>
      </c>
      <c r="O2406" s="148"/>
      <c r="P2406" s="148"/>
      <c r="Q2406" s="148"/>
    </row>
    <row r="2407" spans="1:20" s="55" customFormat="1" ht="11.45" customHeight="1" thickTop="1" thickBot="1">
      <c r="A2407" s="212"/>
      <c r="B2407" s="185"/>
      <c r="C2407" s="29">
        <f t="shared" ref="C2407" si="2303">C2406/I2406*100</f>
        <v>59.13978494623656</v>
      </c>
      <c r="D2407" s="29">
        <f t="shared" ref="D2407" si="2304">D2406/I2406*100</f>
        <v>33.333333333333329</v>
      </c>
      <c r="E2407" s="29">
        <f t="shared" ref="E2407" si="2305">E2406/I2406*100</f>
        <v>7.5268817204301079</v>
      </c>
      <c r="F2407" s="29">
        <f t="shared" ref="F2407" si="2306">F2406/I2406*100</f>
        <v>0</v>
      </c>
      <c r="G2407" s="29">
        <f t="shared" ref="G2407" si="2307">G2406/I2406*100</f>
        <v>0</v>
      </c>
      <c r="H2407" s="30">
        <f t="shared" ref="H2407" si="2308">H2406/I2406*100</f>
        <v>0</v>
      </c>
      <c r="I2407" s="27">
        <f t="shared" si="2254"/>
        <v>100</v>
      </c>
      <c r="J2407" s="38">
        <f>J2406/I2406*100</f>
        <v>92.473118279569889</v>
      </c>
      <c r="K2407" s="18">
        <f>K2406/I2406*100</f>
        <v>7.5268817204301079</v>
      </c>
      <c r="L2407" s="19">
        <f>L2406/I2406*100</f>
        <v>0</v>
      </c>
      <c r="O2407" s="148"/>
      <c r="P2407" s="148"/>
      <c r="Q2407" s="148"/>
    </row>
    <row r="2408" spans="1:20" s="1" customFormat="1" ht="11.45" customHeight="1" thickTop="1" thickBot="1">
      <c r="A2408" s="212"/>
      <c r="B2408" s="193" t="s">
        <v>26</v>
      </c>
      <c r="C2408" s="20">
        <v>231</v>
      </c>
      <c r="D2408" s="20">
        <v>177</v>
      </c>
      <c r="E2408" s="20">
        <v>60</v>
      </c>
      <c r="F2408" s="20">
        <v>2</v>
      </c>
      <c r="G2408" s="20">
        <v>3</v>
      </c>
      <c r="H2408" s="20">
        <v>25</v>
      </c>
      <c r="I2408" s="21">
        <f t="shared" si="2254"/>
        <v>498</v>
      </c>
      <c r="J2408" s="28">
        <f>C2408+D2408</f>
        <v>408</v>
      </c>
      <c r="K2408" s="23">
        <f>E2408</f>
        <v>60</v>
      </c>
      <c r="L2408" s="24">
        <f>SUM(F2408:G2408)</f>
        <v>5</v>
      </c>
      <c r="N2408" s="55"/>
      <c r="O2408" s="148"/>
      <c r="P2408" s="148"/>
      <c r="Q2408" s="148"/>
      <c r="R2408" s="55"/>
      <c r="S2408" s="55"/>
      <c r="T2408" s="55"/>
    </row>
    <row r="2409" spans="1:20" s="1" customFormat="1" ht="11.45" customHeight="1" thickTop="1" thickBot="1">
      <c r="A2409" s="212"/>
      <c r="B2409" s="193"/>
      <c r="C2409" s="29">
        <f t="shared" ref="C2409" si="2309">C2408/I2408*100</f>
        <v>46.385542168674696</v>
      </c>
      <c r="D2409" s="29">
        <f t="shared" ref="D2409" si="2310">D2408/I2408*100</f>
        <v>35.542168674698793</v>
      </c>
      <c r="E2409" s="29">
        <f t="shared" ref="E2409" si="2311">E2408/I2408*100</f>
        <v>12.048192771084338</v>
      </c>
      <c r="F2409" s="29">
        <f t="shared" ref="F2409" si="2312">F2408/I2408*100</f>
        <v>0.40160642570281119</v>
      </c>
      <c r="G2409" s="29">
        <f t="shared" ref="G2409" si="2313">G2408/I2408*100</f>
        <v>0.60240963855421692</v>
      </c>
      <c r="H2409" s="30">
        <f t="shared" ref="H2409" si="2314">H2408/I2408*100</f>
        <v>5.0200803212851408</v>
      </c>
      <c r="I2409" s="27">
        <f t="shared" si="2254"/>
        <v>99.999999999999986</v>
      </c>
      <c r="J2409" s="38">
        <f>J2408/I2408*100</f>
        <v>81.92771084337349</v>
      </c>
      <c r="K2409" s="18">
        <f>K2408/I2408*100</f>
        <v>12.048192771084338</v>
      </c>
      <c r="L2409" s="19">
        <f>L2408/I2408*100</f>
        <v>1.0040160642570282</v>
      </c>
      <c r="N2409" s="55"/>
      <c r="O2409" s="148"/>
      <c r="P2409" s="148"/>
      <c r="Q2409" s="148"/>
      <c r="R2409" s="55"/>
      <c r="S2409" s="55"/>
      <c r="T2409" s="55"/>
    </row>
    <row r="2410" spans="1:20" s="1" customFormat="1" ht="11.45" customHeight="1" thickTop="1" thickBot="1">
      <c r="A2410" s="212"/>
      <c r="B2410" s="184" t="s">
        <v>0</v>
      </c>
      <c r="C2410" s="20">
        <v>27</v>
      </c>
      <c r="D2410" s="20">
        <v>30</v>
      </c>
      <c r="E2410" s="20">
        <v>15</v>
      </c>
      <c r="F2410" s="20">
        <v>1</v>
      </c>
      <c r="G2410" s="20">
        <v>3</v>
      </c>
      <c r="H2410" s="20">
        <v>7</v>
      </c>
      <c r="I2410" s="21">
        <f t="shared" si="2254"/>
        <v>83</v>
      </c>
      <c r="J2410" s="28">
        <f>C2410+D2410</f>
        <v>57</v>
      </c>
      <c r="K2410" s="23">
        <f>E2410</f>
        <v>15</v>
      </c>
      <c r="L2410" s="24">
        <f>SUM(F2410:G2410)</f>
        <v>4</v>
      </c>
      <c r="N2410" s="55"/>
      <c r="O2410" s="148"/>
      <c r="P2410" s="148"/>
      <c r="Q2410" s="148"/>
      <c r="R2410" s="55"/>
      <c r="S2410" s="55"/>
      <c r="T2410" s="55"/>
    </row>
    <row r="2411" spans="1:20" s="1" customFormat="1" ht="11.45" customHeight="1" thickTop="1" thickBot="1">
      <c r="A2411" s="212"/>
      <c r="B2411" s="185"/>
      <c r="C2411" s="29">
        <f t="shared" ref="C2411" si="2315">C2410/I2410*100</f>
        <v>32.53012048192771</v>
      </c>
      <c r="D2411" s="29">
        <f t="shared" ref="D2411" si="2316">D2410/I2410*100</f>
        <v>36.144578313253014</v>
      </c>
      <c r="E2411" s="29">
        <f t="shared" ref="E2411" si="2317">E2410/I2410*100</f>
        <v>18.072289156626507</v>
      </c>
      <c r="F2411" s="29">
        <f t="shared" ref="F2411" si="2318">F2410/I2410*100</f>
        <v>1.2048192771084338</v>
      </c>
      <c r="G2411" s="29">
        <f t="shared" ref="G2411" si="2319">G2410/I2410*100</f>
        <v>3.6144578313253009</v>
      </c>
      <c r="H2411" s="30">
        <f t="shared" ref="H2411" si="2320">H2410/I2410*100</f>
        <v>8.4337349397590362</v>
      </c>
      <c r="I2411" s="27">
        <f t="shared" si="2254"/>
        <v>99.999999999999986</v>
      </c>
      <c r="J2411" s="38">
        <f>J2410/I2410*100</f>
        <v>68.674698795180717</v>
      </c>
      <c r="K2411" s="18">
        <f>K2410/I2410*100</f>
        <v>18.072289156626507</v>
      </c>
      <c r="L2411" s="19">
        <f>L2410/I2410*100</f>
        <v>4.8192771084337354</v>
      </c>
      <c r="N2411" s="55"/>
      <c r="O2411" s="148"/>
      <c r="P2411" s="148"/>
      <c r="Q2411" s="148"/>
      <c r="R2411" s="55"/>
      <c r="S2411" s="55"/>
      <c r="T2411" s="55"/>
    </row>
    <row r="2412" spans="1:20" s="1" customFormat="1" ht="11.45" customHeight="1" thickTop="1" thickBot="1">
      <c r="A2412" s="212"/>
      <c r="B2412" s="193" t="s">
        <v>24</v>
      </c>
      <c r="C2412" s="20">
        <v>8</v>
      </c>
      <c r="D2412" s="20">
        <v>8</v>
      </c>
      <c r="E2412" s="20">
        <v>5</v>
      </c>
      <c r="F2412" s="20">
        <v>2</v>
      </c>
      <c r="G2412" s="20">
        <v>0</v>
      </c>
      <c r="H2412" s="20">
        <v>26</v>
      </c>
      <c r="I2412" s="21">
        <f t="shared" si="2254"/>
        <v>49</v>
      </c>
      <c r="J2412" s="28">
        <f>C2412+D2412</f>
        <v>16</v>
      </c>
      <c r="K2412" s="23">
        <f>E2412</f>
        <v>5</v>
      </c>
      <c r="L2412" s="24">
        <f>SUM(F2412:G2412)</f>
        <v>2</v>
      </c>
      <c r="N2412" s="55"/>
      <c r="O2412" s="148"/>
      <c r="P2412" s="148"/>
      <c r="Q2412" s="148"/>
      <c r="R2412" s="55"/>
      <c r="S2412" s="55"/>
      <c r="T2412" s="55"/>
    </row>
    <row r="2413" spans="1:20" s="1" customFormat="1" ht="11.45" customHeight="1" thickTop="1" thickBot="1">
      <c r="A2413" s="213"/>
      <c r="B2413" s="194"/>
      <c r="C2413" s="50">
        <f t="shared" ref="C2413" si="2321">C2412/I2412*100</f>
        <v>16.326530612244898</v>
      </c>
      <c r="D2413" s="50">
        <f t="shared" ref="D2413" si="2322">D2412/I2412*100</f>
        <v>16.326530612244898</v>
      </c>
      <c r="E2413" s="50">
        <f t="shared" ref="E2413" si="2323">E2412/I2412*100</f>
        <v>10.204081632653061</v>
      </c>
      <c r="F2413" s="50">
        <f t="shared" ref="F2413" si="2324">F2412/I2412*100</f>
        <v>4.0816326530612246</v>
      </c>
      <c r="G2413" s="50">
        <f t="shared" ref="G2413" si="2325">G2412/I2412*100</f>
        <v>0</v>
      </c>
      <c r="H2413" s="79">
        <f t="shared" ref="H2413" si="2326">H2412/I2412*100</f>
        <v>53.061224489795919</v>
      </c>
      <c r="I2413" s="58">
        <f t="shared" si="2254"/>
        <v>100</v>
      </c>
      <c r="J2413" s="57">
        <f>J2412/I2412*100</f>
        <v>32.653061224489797</v>
      </c>
      <c r="K2413" s="35">
        <f>K2412/I2412*100</f>
        <v>10.204081632653061</v>
      </c>
      <c r="L2413" s="31">
        <f>L2412/I2412*100</f>
        <v>4.0816326530612246</v>
      </c>
      <c r="N2413" s="55"/>
      <c r="O2413" s="148"/>
      <c r="P2413" s="148"/>
      <c r="Q2413" s="148"/>
      <c r="R2413" s="55"/>
      <c r="S2413" s="55"/>
      <c r="T2413" s="55"/>
    </row>
    <row r="2414" spans="1:20" s="1" customFormat="1" ht="11.45" customHeight="1">
      <c r="A2414" s="189" t="s">
        <v>21</v>
      </c>
      <c r="B2414" s="192" t="s">
        <v>27</v>
      </c>
      <c r="C2414" s="20">
        <v>120</v>
      </c>
      <c r="D2414" s="20">
        <v>111</v>
      </c>
      <c r="E2414" s="20">
        <v>48</v>
      </c>
      <c r="F2414" s="20">
        <v>3</v>
      </c>
      <c r="G2414" s="20">
        <v>4</v>
      </c>
      <c r="H2414" s="20">
        <v>10</v>
      </c>
      <c r="I2414" s="8">
        <f t="shared" si="2254"/>
        <v>296</v>
      </c>
      <c r="J2414" s="9">
        <f>C2414+D2414</f>
        <v>231</v>
      </c>
      <c r="K2414" s="7">
        <f>E2414</f>
        <v>48</v>
      </c>
      <c r="L2414" s="10">
        <f>SUM(F2414:G2414)</f>
        <v>7</v>
      </c>
    </row>
    <row r="2415" spans="1:20" s="1" customFormat="1" ht="11.45" customHeight="1">
      <c r="A2415" s="190"/>
      <c r="B2415" s="185"/>
      <c r="C2415" s="46">
        <f>C2414/I2414*100</f>
        <v>40.54054054054054</v>
      </c>
      <c r="D2415" s="25">
        <f>D2414/I2414*100</f>
        <v>37.5</v>
      </c>
      <c r="E2415" s="25">
        <f>E2414/I2414*100</f>
        <v>16.216216216216218</v>
      </c>
      <c r="F2415" s="25">
        <f>F2414/I2414*100</f>
        <v>1.0135135135135136</v>
      </c>
      <c r="G2415" s="25">
        <f>G2414/I2414*100</f>
        <v>1.3513513513513513</v>
      </c>
      <c r="H2415" s="26">
        <f>H2414/I2414*100</f>
        <v>3.3783783783783785</v>
      </c>
      <c r="I2415" s="27">
        <f t="shared" si="2254"/>
        <v>100.00000000000001</v>
      </c>
      <c r="J2415" s="38">
        <f>J2414/I2414*100</f>
        <v>78.040540540540533</v>
      </c>
      <c r="K2415" s="18">
        <f>K2414/I2414*100</f>
        <v>16.216216216216218</v>
      </c>
      <c r="L2415" s="19">
        <f>L2414/I2414*100</f>
        <v>2.3648648648648649</v>
      </c>
    </row>
    <row r="2416" spans="1:20" s="1" customFormat="1" ht="11.45" customHeight="1">
      <c r="A2416" s="190"/>
      <c r="B2416" s="193" t="s">
        <v>28</v>
      </c>
      <c r="C2416" s="20">
        <v>146</v>
      </c>
      <c r="D2416" s="20">
        <v>138</v>
      </c>
      <c r="E2416" s="20">
        <v>37</v>
      </c>
      <c r="F2416" s="20">
        <v>4</v>
      </c>
      <c r="G2416" s="20">
        <v>2</v>
      </c>
      <c r="H2416" s="20">
        <v>15</v>
      </c>
      <c r="I2416" s="21">
        <f t="shared" si="2254"/>
        <v>342</v>
      </c>
      <c r="J2416" s="28">
        <f>C2416+D2416</f>
        <v>284</v>
      </c>
      <c r="K2416" s="23">
        <f>E2416</f>
        <v>37</v>
      </c>
      <c r="L2416" s="24">
        <f>SUM(F2416:G2416)</f>
        <v>6</v>
      </c>
    </row>
    <row r="2417" spans="1:20" s="1" customFormat="1" ht="11.45" customHeight="1">
      <c r="A2417" s="190"/>
      <c r="B2417" s="193"/>
      <c r="C2417" s="29">
        <f>C2416/I2416*100</f>
        <v>42.690058479532162</v>
      </c>
      <c r="D2417" s="29">
        <f>D2416/I2416*100</f>
        <v>40.350877192982452</v>
      </c>
      <c r="E2417" s="29">
        <f>E2416/I2416*100</f>
        <v>10.818713450292398</v>
      </c>
      <c r="F2417" s="29">
        <f>F2416/I2416*100</f>
        <v>1.1695906432748537</v>
      </c>
      <c r="G2417" s="29">
        <f>G2416/I2416*100</f>
        <v>0.58479532163742687</v>
      </c>
      <c r="H2417" s="30">
        <f>H2416/I2416*100</f>
        <v>4.3859649122807012</v>
      </c>
      <c r="I2417" s="27">
        <f t="shared" si="2254"/>
        <v>100</v>
      </c>
      <c r="J2417" s="38">
        <f>J2416/I2416*100</f>
        <v>83.040935672514621</v>
      </c>
      <c r="K2417" s="18">
        <f>K2416/I2416*100</f>
        <v>10.818713450292398</v>
      </c>
      <c r="L2417" s="19">
        <f>L2416/I2416*100</f>
        <v>1.7543859649122806</v>
      </c>
    </row>
    <row r="2418" spans="1:20" s="1" customFormat="1" ht="11.45" customHeight="1">
      <c r="A2418" s="190"/>
      <c r="B2418" s="184" t="s">
        <v>29</v>
      </c>
      <c r="C2418" s="20">
        <v>404</v>
      </c>
      <c r="D2418" s="20">
        <v>391</v>
      </c>
      <c r="E2418" s="20">
        <v>111</v>
      </c>
      <c r="F2418" s="20">
        <v>17</v>
      </c>
      <c r="G2418" s="20">
        <v>5</v>
      </c>
      <c r="H2418" s="20">
        <v>19</v>
      </c>
      <c r="I2418" s="21">
        <f t="shared" si="2254"/>
        <v>947</v>
      </c>
      <c r="J2418" s="28">
        <f>C2418+D2418</f>
        <v>795</v>
      </c>
      <c r="K2418" s="23">
        <f>E2418</f>
        <v>111</v>
      </c>
      <c r="L2418" s="24">
        <f>SUM(F2418:G2418)</f>
        <v>22</v>
      </c>
    </row>
    <row r="2419" spans="1:20" s="1" customFormat="1" ht="11.45" customHeight="1">
      <c r="A2419" s="190"/>
      <c r="B2419" s="185"/>
      <c r="C2419" s="29">
        <f t="shared" ref="C2419" si="2327">C2418/I2418*100</f>
        <v>42.661034846884895</v>
      </c>
      <c r="D2419" s="29">
        <f t="shared" ref="D2419" si="2328">D2418/I2418*100</f>
        <v>41.288278775079199</v>
      </c>
      <c r="E2419" s="29">
        <f t="shared" ref="E2419" si="2329">E2418/I2418*100</f>
        <v>11.721224920802534</v>
      </c>
      <c r="F2419" s="29">
        <f t="shared" ref="F2419" si="2330">F2418/I2418*100</f>
        <v>1.7951425554382259</v>
      </c>
      <c r="G2419" s="29">
        <f t="shared" ref="G2419" si="2331">G2418/I2418*100</f>
        <v>0.52798310454065467</v>
      </c>
      <c r="H2419" s="30">
        <f t="shared" ref="H2419" si="2332">H2418/I2418*100</f>
        <v>2.0063357972544877</v>
      </c>
      <c r="I2419" s="27">
        <f t="shared" si="2254"/>
        <v>100</v>
      </c>
      <c r="J2419" s="38">
        <f>J2418/I2418*100</f>
        <v>83.949313621964095</v>
      </c>
      <c r="K2419" s="18">
        <f>K2418/I2418*100</f>
        <v>11.721224920802534</v>
      </c>
      <c r="L2419" s="19">
        <f>L2418/I2418*100</f>
        <v>2.3231256599788805</v>
      </c>
    </row>
    <row r="2420" spans="1:20" s="1" customFormat="1" ht="11.45" customHeight="1">
      <c r="A2420" s="190"/>
      <c r="B2420" s="193" t="s">
        <v>30</v>
      </c>
      <c r="C2420" s="20">
        <v>179</v>
      </c>
      <c r="D2420" s="20">
        <v>173</v>
      </c>
      <c r="E2420" s="20">
        <v>35</v>
      </c>
      <c r="F2420" s="20">
        <v>6</v>
      </c>
      <c r="G2420" s="20">
        <v>2</v>
      </c>
      <c r="H2420" s="20">
        <v>15</v>
      </c>
      <c r="I2420" s="21">
        <f t="shared" si="2254"/>
        <v>410</v>
      </c>
      <c r="J2420" s="28">
        <f>C2420+D2420</f>
        <v>352</v>
      </c>
      <c r="K2420" s="23">
        <f>E2420</f>
        <v>35</v>
      </c>
      <c r="L2420" s="24">
        <f>SUM(F2420:G2420)</f>
        <v>8</v>
      </c>
      <c r="N2420" s="55"/>
      <c r="O2420" s="148"/>
      <c r="P2420" s="148"/>
      <c r="Q2420" s="148"/>
      <c r="R2420" s="55"/>
      <c r="S2420" s="55"/>
      <c r="T2420" s="55"/>
    </row>
    <row r="2421" spans="1:20" s="1" customFormat="1" ht="11.45" customHeight="1">
      <c r="A2421" s="190"/>
      <c r="B2421" s="193"/>
      <c r="C2421" s="29">
        <f t="shared" ref="C2421" si="2333">C2420/I2420*100</f>
        <v>43.658536585365852</v>
      </c>
      <c r="D2421" s="29">
        <f t="shared" ref="D2421" si="2334">D2420/I2420*100</f>
        <v>42.195121951219512</v>
      </c>
      <c r="E2421" s="29">
        <f t="shared" ref="E2421" si="2335">E2420/I2420*100</f>
        <v>8.536585365853659</v>
      </c>
      <c r="F2421" s="29">
        <f t="shared" ref="F2421" si="2336">F2420/I2420*100</f>
        <v>1.4634146341463417</v>
      </c>
      <c r="G2421" s="29">
        <f t="shared" ref="G2421" si="2337">G2420/I2420*100</f>
        <v>0.48780487804878048</v>
      </c>
      <c r="H2421" s="30">
        <f t="shared" ref="H2421" si="2338">H2420/I2420*100</f>
        <v>3.6585365853658534</v>
      </c>
      <c r="I2421" s="27">
        <f t="shared" si="2254"/>
        <v>99.999999999999986</v>
      </c>
      <c r="J2421" s="38">
        <f>J2420/I2420*100</f>
        <v>85.853658536585371</v>
      </c>
      <c r="K2421" s="18">
        <f>K2420/I2420*100</f>
        <v>8.536585365853659</v>
      </c>
      <c r="L2421" s="19">
        <f>L2420/I2420*100</f>
        <v>1.9512195121951219</v>
      </c>
      <c r="N2421" s="55"/>
      <c r="O2421" s="148"/>
      <c r="P2421" s="148"/>
      <c r="Q2421" s="148"/>
      <c r="R2421" s="55"/>
      <c r="S2421" s="55"/>
      <c r="T2421" s="55"/>
    </row>
    <row r="2422" spans="1:20" s="1" customFormat="1" ht="11.45" customHeight="1">
      <c r="A2422" s="190"/>
      <c r="B2422" s="184" t="s">
        <v>42</v>
      </c>
      <c r="C2422" s="20">
        <v>41</v>
      </c>
      <c r="D2422" s="20">
        <v>55</v>
      </c>
      <c r="E2422" s="20">
        <v>28</v>
      </c>
      <c r="F2422" s="20">
        <v>1</v>
      </c>
      <c r="G2422" s="20">
        <v>2</v>
      </c>
      <c r="H2422" s="20">
        <v>3</v>
      </c>
      <c r="I2422" s="21">
        <f t="shared" si="2254"/>
        <v>130</v>
      </c>
      <c r="J2422" s="28">
        <f>C2422+D2422</f>
        <v>96</v>
      </c>
      <c r="K2422" s="23">
        <f>E2422</f>
        <v>28</v>
      </c>
      <c r="L2422" s="24">
        <f>SUM(F2422:G2422)</f>
        <v>3</v>
      </c>
      <c r="O2422" s="148"/>
      <c r="P2422" s="148"/>
      <c r="Q2422" s="148"/>
    </row>
    <row r="2423" spans="1:20" s="1" customFormat="1" ht="11.45" customHeight="1">
      <c r="A2423" s="190"/>
      <c r="B2423" s="185"/>
      <c r="C2423" s="29">
        <f t="shared" ref="C2423" si="2339">C2422/I2422*100</f>
        <v>31.538461538461537</v>
      </c>
      <c r="D2423" s="29">
        <f t="shared" ref="D2423" si="2340">D2422/I2422*100</f>
        <v>42.307692307692307</v>
      </c>
      <c r="E2423" s="29">
        <f t="shared" ref="E2423" si="2341">E2422/I2422*100</f>
        <v>21.53846153846154</v>
      </c>
      <c r="F2423" s="29">
        <f t="shared" ref="F2423" si="2342">F2422/I2422*100</f>
        <v>0.76923076923076927</v>
      </c>
      <c r="G2423" s="29">
        <f t="shared" ref="G2423" si="2343">G2422/I2422*100</f>
        <v>1.5384615384615385</v>
      </c>
      <c r="H2423" s="30">
        <f t="shared" ref="H2423" si="2344">H2422/I2422*100</f>
        <v>2.3076923076923079</v>
      </c>
      <c r="I2423" s="27">
        <f t="shared" si="2254"/>
        <v>100</v>
      </c>
      <c r="J2423" s="38">
        <f>J2422/I2422*100</f>
        <v>73.846153846153854</v>
      </c>
      <c r="K2423" s="18">
        <f>K2422/I2422*100</f>
        <v>21.53846153846154</v>
      </c>
      <c r="L2423" s="19">
        <f>L2422/I2422*100</f>
        <v>2.3076923076923079</v>
      </c>
      <c r="O2423" s="148"/>
      <c r="P2423" s="148"/>
      <c r="Q2423" s="148"/>
    </row>
    <row r="2424" spans="1:20" s="1" customFormat="1" ht="11.45" customHeight="1">
      <c r="A2424" s="190"/>
      <c r="B2424" s="193" t="s">
        <v>24</v>
      </c>
      <c r="C2424" s="20">
        <v>9</v>
      </c>
      <c r="D2424" s="20">
        <v>9</v>
      </c>
      <c r="E2424" s="20">
        <v>10</v>
      </c>
      <c r="F2424" s="20">
        <v>0</v>
      </c>
      <c r="G2424" s="20">
        <v>0</v>
      </c>
      <c r="H2424" s="20">
        <v>30</v>
      </c>
      <c r="I2424" s="21">
        <f t="shared" si="2254"/>
        <v>58</v>
      </c>
      <c r="J2424" s="22">
        <f>C2424+D2424</f>
        <v>18</v>
      </c>
      <c r="K2424" s="23">
        <f>E2424</f>
        <v>10</v>
      </c>
      <c r="L2424" s="24">
        <f>SUM(F2424:G2424)</f>
        <v>0</v>
      </c>
      <c r="O2424" s="148"/>
      <c r="P2424" s="148"/>
      <c r="Q2424" s="148"/>
    </row>
    <row r="2425" spans="1:20" s="1" customFormat="1" ht="11.45" customHeight="1" thickBot="1">
      <c r="A2425" s="191"/>
      <c r="B2425" s="194"/>
      <c r="C2425" s="33">
        <f>C2424/I2424*100</f>
        <v>15.517241379310345</v>
      </c>
      <c r="D2425" s="33">
        <f>D2424/I2424*100</f>
        <v>15.517241379310345</v>
      </c>
      <c r="E2425" s="33">
        <f>E2424/I2424*100</f>
        <v>17.241379310344829</v>
      </c>
      <c r="F2425" s="33">
        <f>F2424/I2424*100</f>
        <v>0</v>
      </c>
      <c r="G2425" s="33">
        <f>G2424/I2424*100</f>
        <v>0</v>
      </c>
      <c r="H2425" s="34">
        <f>H2424/I2424*100</f>
        <v>51.724137931034484</v>
      </c>
      <c r="I2425" s="58">
        <f t="shared" si="2254"/>
        <v>100</v>
      </c>
      <c r="J2425" s="14">
        <f>J2424/I2424*100</f>
        <v>31.03448275862069</v>
      </c>
      <c r="K2425" s="15">
        <f>K2424/I2424*100</f>
        <v>17.241379310344829</v>
      </c>
      <c r="L2425" s="16">
        <f>L2424/I2424*100</f>
        <v>0</v>
      </c>
      <c r="O2425" s="148"/>
      <c r="P2425" s="148"/>
      <c r="Q2425" s="148"/>
    </row>
    <row r="2426" spans="1:20" s="88" customFormat="1" ht="11.25" customHeight="1">
      <c r="A2426" s="40"/>
      <c r="B2426" s="41"/>
      <c r="C2426" s="87"/>
      <c r="D2426" s="87"/>
      <c r="E2426" s="87"/>
      <c r="F2426" s="87"/>
      <c r="G2426" s="87"/>
      <c r="H2426" s="1"/>
      <c r="I2426" s="1"/>
      <c r="J2426" s="1"/>
      <c r="K2426" s="1"/>
      <c r="L2426" s="1"/>
      <c r="M2426" s="128"/>
      <c r="N2426" s="128"/>
      <c r="O2426" s="147"/>
      <c r="P2426" s="147"/>
      <c r="Q2426" s="147"/>
      <c r="R2426" s="128"/>
    </row>
    <row r="2427" spans="1:20" s="88" customFormat="1" ht="11.25" customHeight="1">
      <c r="A2427" s="40"/>
      <c r="B2427" s="41"/>
      <c r="C2427" s="87"/>
      <c r="D2427" s="87"/>
      <c r="E2427" s="87"/>
      <c r="F2427" s="87"/>
      <c r="G2427" s="87"/>
      <c r="H2427" s="1"/>
      <c r="I2427" s="1"/>
      <c r="J2427" s="1"/>
      <c r="K2427" s="1"/>
      <c r="L2427" s="1"/>
      <c r="M2427" s="128"/>
      <c r="N2427" s="128"/>
      <c r="O2427" s="147"/>
      <c r="P2427" s="147"/>
      <c r="Q2427" s="147"/>
      <c r="R2427" s="128"/>
    </row>
    <row r="2428" spans="1:20" s="3" customFormat="1" ht="30" customHeight="1" thickBot="1">
      <c r="A2428" s="177" t="s">
        <v>211</v>
      </c>
      <c r="B2428" s="177"/>
      <c r="C2428" s="177"/>
      <c r="D2428" s="177"/>
      <c r="E2428" s="177"/>
      <c r="F2428" s="177"/>
      <c r="G2428" s="177"/>
      <c r="H2428" s="177"/>
      <c r="I2428" s="177"/>
      <c r="J2428" s="177"/>
      <c r="K2428" s="177"/>
      <c r="L2428" s="177"/>
      <c r="M2428" s="1"/>
      <c r="N2428" s="1"/>
      <c r="O2428" s="147"/>
      <c r="P2428" s="147"/>
      <c r="Q2428" s="147"/>
      <c r="R2428" s="1"/>
    </row>
    <row r="2429" spans="1:20" s="1" customFormat="1" ht="10.15" customHeight="1">
      <c r="A2429" s="203"/>
      <c r="B2429" s="204"/>
      <c r="C2429" s="99">
        <v>1</v>
      </c>
      <c r="D2429" s="99">
        <v>2</v>
      </c>
      <c r="E2429" s="99">
        <v>3</v>
      </c>
      <c r="F2429" s="99">
        <v>4</v>
      </c>
      <c r="G2429" s="99">
        <v>5</v>
      </c>
      <c r="H2429" s="205" t="s">
        <v>45</v>
      </c>
      <c r="I2429" s="207" t="s">
        <v>4</v>
      </c>
      <c r="J2429" s="100" t="s">
        <v>46</v>
      </c>
      <c r="K2429" s="99">
        <v>3</v>
      </c>
      <c r="L2429" s="101" t="s">
        <v>47</v>
      </c>
      <c r="O2429" s="147"/>
      <c r="P2429" s="147"/>
      <c r="Q2429" s="147"/>
    </row>
    <row r="2430" spans="1:20" s="6" customFormat="1" ht="60" customHeight="1" thickBot="1">
      <c r="A2430" s="209" t="s">
        <v>33</v>
      </c>
      <c r="B2430" s="210"/>
      <c r="C2430" s="139" t="s">
        <v>67</v>
      </c>
      <c r="D2430" s="139" t="s">
        <v>68</v>
      </c>
      <c r="E2430" s="139" t="s">
        <v>43</v>
      </c>
      <c r="F2430" s="139" t="s">
        <v>69</v>
      </c>
      <c r="G2430" s="139" t="s">
        <v>70</v>
      </c>
      <c r="H2430" s="206"/>
      <c r="I2430" s="208"/>
      <c r="J2430" s="115" t="s">
        <v>67</v>
      </c>
      <c r="K2430" s="139" t="s">
        <v>43</v>
      </c>
      <c r="L2430" s="116" t="s">
        <v>70</v>
      </c>
      <c r="O2430" s="147"/>
      <c r="P2430" s="147"/>
      <c r="Q2430" s="147"/>
    </row>
    <row r="2431" spans="1:20" s="55" customFormat="1" ht="11.25" customHeight="1">
      <c r="A2431" s="219" t="s">
        <v>22</v>
      </c>
      <c r="B2431" s="220"/>
      <c r="C2431" s="111">
        <v>842</v>
      </c>
      <c r="D2431" s="111">
        <v>866</v>
      </c>
      <c r="E2431" s="111">
        <v>318</v>
      </c>
      <c r="F2431" s="111">
        <v>44</v>
      </c>
      <c r="G2431" s="111">
        <v>17</v>
      </c>
      <c r="H2431" s="111">
        <v>96</v>
      </c>
      <c r="I2431" s="110">
        <f t="shared" ref="I2431:I2490" si="2345">SUM(C2431:H2431)</f>
        <v>2183</v>
      </c>
      <c r="J2431" s="112">
        <f>C2431+D2431</f>
        <v>1708</v>
      </c>
      <c r="K2431" s="111">
        <f>E2431</f>
        <v>318</v>
      </c>
      <c r="L2431" s="113">
        <f>SUM(F2431:G2431)</f>
        <v>61</v>
      </c>
      <c r="O2431" s="147"/>
      <c r="P2431" s="147"/>
      <c r="Q2431" s="147"/>
    </row>
    <row r="2432" spans="1:20" s="55" customFormat="1" ht="11.25" customHeight="1" thickBot="1">
      <c r="A2432" s="201"/>
      <c r="B2432" s="202"/>
      <c r="C2432" s="56">
        <f>C2431/I2431*100</f>
        <v>38.5707741639945</v>
      </c>
      <c r="D2432" s="56">
        <f>D2431/I2431*100</f>
        <v>39.670178653229499</v>
      </c>
      <c r="E2432" s="56">
        <f>E2431/I2431*100</f>
        <v>14.567109482363719</v>
      </c>
      <c r="F2432" s="56">
        <f>F2431/I2431*100</f>
        <v>2.0155748969308291</v>
      </c>
      <c r="G2432" s="56">
        <f>G2431/I2431*100</f>
        <v>0.7787448465414567</v>
      </c>
      <c r="H2432" s="59">
        <f>H2431/I2431*100</f>
        <v>4.3976179569399907</v>
      </c>
      <c r="I2432" s="58">
        <f t="shared" si="2345"/>
        <v>100</v>
      </c>
      <c r="J2432" s="57">
        <f>J2431/I2431*100</f>
        <v>78.240952817224013</v>
      </c>
      <c r="K2432" s="35">
        <f>K2431/I2431*100</f>
        <v>14.567109482363719</v>
      </c>
      <c r="L2432" s="31">
        <f>L2431/I2431*100</f>
        <v>2.7943197434722857</v>
      </c>
      <c r="O2432" s="147"/>
      <c r="P2432" s="147"/>
      <c r="Q2432" s="147"/>
    </row>
    <row r="2433" spans="1:17" s="55" customFormat="1" ht="11.45" customHeight="1">
      <c r="A2433" s="189" t="s">
        <v>48</v>
      </c>
      <c r="B2433" s="192" t="s">
        <v>19</v>
      </c>
      <c r="C2433" s="20">
        <v>593</v>
      </c>
      <c r="D2433" s="20">
        <v>586</v>
      </c>
      <c r="E2433" s="20">
        <v>191</v>
      </c>
      <c r="F2433" s="20">
        <v>26</v>
      </c>
      <c r="G2433" s="20">
        <v>11</v>
      </c>
      <c r="H2433" s="20">
        <v>52</v>
      </c>
      <c r="I2433" s="8">
        <f t="shared" si="2345"/>
        <v>1459</v>
      </c>
      <c r="J2433" s="9">
        <f>C2433+D2433</f>
        <v>1179</v>
      </c>
      <c r="K2433" s="7">
        <f>E2433</f>
        <v>191</v>
      </c>
      <c r="L2433" s="10">
        <f>SUM(F2433:G2433)</f>
        <v>37</v>
      </c>
      <c r="O2433" s="147"/>
      <c r="P2433" s="147"/>
      <c r="Q2433" s="147"/>
    </row>
    <row r="2434" spans="1:17" s="55" customFormat="1" ht="11.45" customHeight="1">
      <c r="A2434" s="190"/>
      <c r="B2434" s="185"/>
      <c r="C2434" s="46">
        <f>C2433/I2433*100</f>
        <v>40.644276901987666</v>
      </c>
      <c r="D2434" s="25">
        <f>D2433/I2433*100</f>
        <v>40.164496230294723</v>
      </c>
      <c r="E2434" s="25">
        <f>E2433/I2433*100</f>
        <v>13.091158327621658</v>
      </c>
      <c r="F2434" s="25">
        <f>F2433/I2433*100</f>
        <v>1.7820424948594931</v>
      </c>
      <c r="G2434" s="25">
        <f>G2433/I2433*100</f>
        <v>0.7539410555174777</v>
      </c>
      <c r="H2434" s="26">
        <f>H2433/I2433*100</f>
        <v>3.5640849897189861</v>
      </c>
      <c r="I2434" s="27">
        <f t="shared" si="2345"/>
        <v>100.00000000000001</v>
      </c>
      <c r="J2434" s="38">
        <f>J2433/I2433*100</f>
        <v>80.808773132282383</v>
      </c>
      <c r="K2434" s="18">
        <f>K2433/I2433*100</f>
        <v>13.091158327621658</v>
      </c>
      <c r="L2434" s="19">
        <f>L2433/I2433*100</f>
        <v>2.5359835503769705</v>
      </c>
      <c r="O2434" s="147"/>
      <c r="P2434" s="147"/>
      <c r="Q2434" s="147"/>
    </row>
    <row r="2435" spans="1:17" s="55" customFormat="1" ht="11.45" customHeight="1">
      <c r="A2435" s="190"/>
      <c r="B2435" s="193" t="s">
        <v>20</v>
      </c>
      <c r="C2435" s="20">
        <v>153</v>
      </c>
      <c r="D2435" s="20">
        <v>183</v>
      </c>
      <c r="E2435" s="20">
        <v>93</v>
      </c>
      <c r="F2435" s="20">
        <v>13</v>
      </c>
      <c r="G2435" s="20">
        <v>5</v>
      </c>
      <c r="H2435" s="20">
        <v>37</v>
      </c>
      <c r="I2435" s="21">
        <f t="shared" si="2345"/>
        <v>484</v>
      </c>
      <c r="J2435" s="28">
        <f>C2435+D2435</f>
        <v>336</v>
      </c>
      <c r="K2435" s="23">
        <f>E2435</f>
        <v>93</v>
      </c>
      <c r="L2435" s="24">
        <f>SUM(F2435:G2435)</f>
        <v>18</v>
      </c>
      <c r="O2435" s="147"/>
      <c r="P2435" s="147"/>
      <c r="Q2435" s="147"/>
    </row>
    <row r="2436" spans="1:17" s="55" customFormat="1" ht="11.45" customHeight="1">
      <c r="A2436" s="190"/>
      <c r="B2436" s="193"/>
      <c r="C2436" s="29">
        <f>C2435/I2435*100</f>
        <v>31.611570247933884</v>
      </c>
      <c r="D2436" s="29">
        <f>D2435/I2435*100</f>
        <v>37.809917355371901</v>
      </c>
      <c r="E2436" s="29">
        <f>E2435/I2435*100</f>
        <v>19.214876033057852</v>
      </c>
      <c r="F2436" s="29">
        <f>F2435/I2435*100</f>
        <v>2.6859504132231407</v>
      </c>
      <c r="G2436" s="29">
        <f>G2435/I2435*100</f>
        <v>1.0330578512396695</v>
      </c>
      <c r="H2436" s="30">
        <f>H2435/I2435*100</f>
        <v>7.6446280991735529</v>
      </c>
      <c r="I2436" s="27">
        <f t="shared" si="2345"/>
        <v>100.00000000000001</v>
      </c>
      <c r="J2436" s="38">
        <f>J2435/I2435*100</f>
        <v>69.421487603305792</v>
      </c>
      <c r="K2436" s="18">
        <f>K2435/I2435*100</f>
        <v>19.214876033057852</v>
      </c>
      <c r="L2436" s="19">
        <f>L2435/I2435*100</f>
        <v>3.71900826446281</v>
      </c>
      <c r="O2436" s="147"/>
      <c r="P2436" s="147"/>
      <c r="Q2436" s="147"/>
    </row>
    <row r="2437" spans="1:17" s="55" customFormat="1" ht="11.45" customHeight="1">
      <c r="A2437" s="190"/>
      <c r="B2437" s="184" t="s">
        <v>49</v>
      </c>
      <c r="C2437" s="20">
        <v>62</v>
      </c>
      <c r="D2437" s="20">
        <v>66</v>
      </c>
      <c r="E2437" s="20">
        <v>28</v>
      </c>
      <c r="F2437" s="20">
        <v>5</v>
      </c>
      <c r="G2437" s="20">
        <v>1</v>
      </c>
      <c r="H2437" s="20">
        <v>5</v>
      </c>
      <c r="I2437" s="21">
        <f t="shared" si="2345"/>
        <v>167</v>
      </c>
      <c r="J2437" s="28">
        <f>C2437+D2437</f>
        <v>128</v>
      </c>
      <c r="K2437" s="23">
        <f>E2437</f>
        <v>28</v>
      </c>
      <c r="L2437" s="24">
        <f>SUM(F2437:G2437)</f>
        <v>6</v>
      </c>
      <c r="O2437" s="147"/>
      <c r="P2437" s="147"/>
      <c r="Q2437" s="147"/>
    </row>
    <row r="2438" spans="1:17" s="55" customFormat="1" ht="11.45" customHeight="1">
      <c r="A2438" s="190"/>
      <c r="B2438" s="185"/>
      <c r="C2438" s="25">
        <f>C2437/I2437*100</f>
        <v>37.125748502994007</v>
      </c>
      <c r="D2438" s="25">
        <f>D2437/I2437*100</f>
        <v>39.520958083832333</v>
      </c>
      <c r="E2438" s="25">
        <f>E2437/I2437*100</f>
        <v>16.766467065868262</v>
      </c>
      <c r="F2438" s="25">
        <f>F2437/I2437*100</f>
        <v>2.9940119760479043</v>
      </c>
      <c r="G2438" s="25">
        <f>G2437/I2437*100</f>
        <v>0.5988023952095809</v>
      </c>
      <c r="H2438" s="26">
        <f>H2437/I2437*100</f>
        <v>2.9940119760479043</v>
      </c>
      <c r="I2438" s="27">
        <f t="shared" si="2345"/>
        <v>99.999999999999986</v>
      </c>
      <c r="J2438" s="38">
        <f>J2437/I2437*100</f>
        <v>76.646706586826355</v>
      </c>
      <c r="K2438" s="18">
        <f>K2437/I2437*100</f>
        <v>16.766467065868262</v>
      </c>
      <c r="L2438" s="19">
        <f>L2437/I2437*100</f>
        <v>3.5928143712574849</v>
      </c>
      <c r="O2438" s="147"/>
      <c r="P2438" s="147"/>
      <c r="Q2438" s="147"/>
    </row>
    <row r="2439" spans="1:17" s="55" customFormat="1" ht="11.45" customHeight="1">
      <c r="A2439" s="190"/>
      <c r="B2439" s="193" t="s">
        <v>50</v>
      </c>
      <c r="C2439" s="20">
        <v>34</v>
      </c>
      <c r="D2439" s="20">
        <v>31</v>
      </c>
      <c r="E2439" s="20">
        <v>6</v>
      </c>
      <c r="F2439" s="20">
        <v>0</v>
      </c>
      <c r="G2439" s="20">
        <v>0</v>
      </c>
      <c r="H2439" s="20">
        <v>2</v>
      </c>
      <c r="I2439" s="21">
        <f t="shared" si="2345"/>
        <v>73</v>
      </c>
      <c r="J2439" s="28">
        <f>C2439+D2439</f>
        <v>65</v>
      </c>
      <c r="K2439" s="23">
        <f>E2439</f>
        <v>6</v>
      </c>
      <c r="L2439" s="24">
        <f>SUM(F2439:G2439)</f>
        <v>0</v>
      </c>
      <c r="O2439" s="147"/>
      <c r="P2439" s="147"/>
      <c r="Q2439" s="147"/>
    </row>
    <row r="2440" spans="1:17" s="55" customFormat="1" ht="11.45" customHeight="1" thickBot="1">
      <c r="A2440" s="190"/>
      <c r="B2440" s="193"/>
      <c r="C2440" s="33">
        <f>C2439/I2439*100</f>
        <v>46.575342465753423</v>
      </c>
      <c r="D2440" s="33">
        <f>D2439/I2439*100</f>
        <v>42.465753424657535</v>
      </c>
      <c r="E2440" s="33">
        <f>E2439/I2439*100</f>
        <v>8.2191780821917799</v>
      </c>
      <c r="F2440" s="33">
        <f>F2439/I2439*100</f>
        <v>0</v>
      </c>
      <c r="G2440" s="33">
        <f>G2439/I2439*100</f>
        <v>0</v>
      </c>
      <c r="H2440" s="34">
        <f>H2439/I2439*100</f>
        <v>2.7397260273972601</v>
      </c>
      <c r="I2440" s="58">
        <f t="shared" si="2345"/>
        <v>99.999999999999986</v>
      </c>
      <c r="J2440" s="38">
        <f>J2439/I2439*100</f>
        <v>89.041095890410958</v>
      </c>
      <c r="K2440" s="18">
        <f>K2439/I2439*100</f>
        <v>8.2191780821917799</v>
      </c>
      <c r="L2440" s="19">
        <f>L2439/I2439*100</f>
        <v>0</v>
      </c>
      <c r="O2440" s="147"/>
      <c r="P2440" s="147"/>
      <c r="Q2440" s="147"/>
    </row>
    <row r="2441" spans="1:17" s="55" customFormat="1" ht="11.45" customHeight="1">
      <c r="A2441" s="189" t="s">
        <v>51</v>
      </c>
      <c r="B2441" s="192" t="s">
        <v>1</v>
      </c>
      <c r="C2441" s="20">
        <v>350</v>
      </c>
      <c r="D2441" s="20">
        <v>418</v>
      </c>
      <c r="E2441" s="20">
        <v>145</v>
      </c>
      <c r="F2441" s="20">
        <v>20</v>
      </c>
      <c r="G2441" s="20">
        <v>7</v>
      </c>
      <c r="H2441" s="20">
        <v>28</v>
      </c>
      <c r="I2441" s="8">
        <f t="shared" si="2345"/>
        <v>968</v>
      </c>
      <c r="J2441" s="9">
        <f>C2441+D2441</f>
        <v>768</v>
      </c>
      <c r="K2441" s="7">
        <f>E2441</f>
        <v>145</v>
      </c>
      <c r="L2441" s="10">
        <f>SUM(F2441:G2441)</f>
        <v>27</v>
      </c>
      <c r="O2441" s="147"/>
      <c r="P2441" s="147"/>
      <c r="Q2441" s="147"/>
    </row>
    <row r="2442" spans="1:17" s="55" customFormat="1" ht="11.45" customHeight="1">
      <c r="A2442" s="190"/>
      <c r="B2442" s="193"/>
      <c r="C2442" s="46">
        <f>C2441/I2441*100</f>
        <v>36.15702479338843</v>
      </c>
      <c r="D2442" s="25">
        <f>D2441/I2441*100</f>
        <v>43.18181818181818</v>
      </c>
      <c r="E2442" s="25">
        <f>E2441/I2441*100</f>
        <v>14.979338842975206</v>
      </c>
      <c r="F2442" s="25">
        <f>F2441/I2441*100</f>
        <v>2.0661157024793391</v>
      </c>
      <c r="G2442" s="25">
        <f>G2441/I2441*100</f>
        <v>0.72314049586776863</v>
      </c>
      <c r="H2442" s="26">
        <f>H2441/I2441*100</f>
        <v>2.8925619834710745</v>
      </c>
      <c r="I2442" s="27">
        <f t="shared" si="2345"/>
        <v>99.999999999999986</v>
      </c>
      <c r="J2442" s="38">
        <f>J2441/I2441*100</f>
        <v>79.338842975206617</v>
      </c>
      <c r="K2442" s="18">
        <f>K2441/I2441*100</f>
        <v>14.979338842975206</v>
      </c>
      <c r="L2442" s="19">
        <f>L2441/I2441*100</f>
        <v>2.7892561983471076</v>
      </c>
      <c r="O2442" s="147"/>
      <c r="P2442" s="147"/>
      <c r="Q2442" s="147"/>
    </row>
    <row r="2443" spans="1:17" s="55" customFormat="1" ht="11.45" customHeight="1">
      <c r="A2443" s="190"/>
      <c r="B2443" s="184" t="s">
        <v>2</v>
      </c>
      <c r="C2443" s="20">
        <v>486</v>
      </c>
      <c r="D2443" s="20">
        <v>444</v>
      </c>
      <c r="E2443" s="20">
        <v>172</v>
      </c>
      <c r="F2443" s="20">
        <v>23</v>
      </c>
      <c r="G2443" s="20">
        <v>10</v>
      </c>
      <c r="H2443" s="20">
        <v>42</v>
      </c>
      <c r="I2443" s="21">
        <f t="shared" si="2345"/>
        <v>1177</v>
      </c>
      <c r="J2443" s="28">
        <f>C2443+D2443</f>
        <v>930</v>
      </c>
      <c r="K2443" s="23">
        <f>E2443</f>
        <v>172</v>
      </c>
      <c r="L2443" s="24">
        <f>SUM(F2443:G2443)</f>
        <v>33</v>
      </c>
      <c r="O2443" s="147"/>
      <c r="P2443" s="147"/>
      <c r="Q2443" s="147"/>
    </row>
    <row r="2444" spans="1:17" s="55" customFormat="1" ht="11.45" customHeight="1">
      <c r="A2444" s="190"/>
      <c r="B2444" s="185"/>
      <c r="C2444" s="29">
        <f>C2443/I2443*100</f>
        <v>41.291418861512319</v>
      </c>
      <c r="D2444" s="29">
        <f>D2443/I2443*100</f>
        <v>37.723024638912491</v>
      </c>
      <c r="E2444" s="29">
        <f>E2443/I2443*100</f>
        <v>14.613423959218352</v>
      </c>
      <c r="F2444" s="29">
        <f>F2443/I2443*100</f>
        <v>1.9541206457094309</v>
      </c>
      <c r="G2444" s="29">
        <f>G2443/I2443*100</f>
        <v>0.84961767204757865</v>
      </c>
      <c r="H2444" s="30">
        <f>H2443/I2443*100</f>
        <v>3.5683942225998297</v>
      </c>
      <c r="I2444" s="27">
        <f t="shared" si="2345"/>
        <v>100.00000000000001</v>
      </c>
      <c r="J2444" s="38">
        <f>J2443/I2443*100</f>
        <v>79.014443500424818</v>
      </c>
      <c r="K2444" s="18">
        <f>K2443/I2443*100</f>
        <v>14.613423959218352</v>
      </c>
      <c r="L2444" s="19">
        <f>L2443/I2443*100</f>
        <v>2.8037383177570092</v>
      </c>
      <c r="O2444" s="147"/>
      <c r="P2444" s="147"/>
      <c r="Q2444" s="147"/>
    </row>
    <row r="2445" spans="1:17" s="55" customFormat="1" ht="11.45" customHeight="1">
      <c r="A2445" s="190"/>
      <c r="B2445" s="193" t="s">
        <v>5</v>
      </c>
      <c r="C2445" s="20">
        <v>6</v>
      </c>
      <c r="D2445" s="20">
        <v>4</v>
      </c>
      <c r="E2445" s="20">
        <v>1</v>
      </c>
      <c r="F2445" s="20">
        <v>1</v>
      </c>
      <c r="G2445" s="20">
        <v>0</v>
      </c>
      <c r="H2445" s="20">
        <v>26</v>
      </c>
      <c r="I2445" s="21">
        <f t="shared" si="2345"/>
        <v>38</v>
      </c>
      <c r="J2445" s="28">
        <f>C2445+D2445</f>
        <v>10</v>
      </c>
      <c r="K2445" s="23">
        <f>E2445</f>
        <v>1</v>
      </c>
      <c r="L2445" s="24">
        <f>SUM(F2445:G2445)</f>
        <v>1</v>
      </c>
      <c r="O2445" s="147"/>
      <c r="P2445" s="147"/>
      <c r="Q2445" s="147"/>
    </row>
    <row r="2446" spans="1:17" s="55" customFormat="1" ht="11.45" customHeight="1" thickBot="1">
      <c r="A2446" s="191"/>
      <c r="B2446" s="194"/>
      <c r="C2446" s="50">
        <f>C2445/I2445*100</f>
        <v>15.789473684210526</v>
      </c>
      <c r="D2446" s="50">
        <f>D2445/I2445*100</f>
        <v>10.526315789473683</v>
      </c>
      <c r="E2446" s="50">
        <f>E2445/I2445*100</f>
        <v>2.6315789473684208</v>
      </c>
      <c r="F2446" s="50">
        <f>F2445/I2445*100</f>
        <v>2.6315789473684208</v>
      </c>
      <c r="G2446" s="50">
        <f>G2445/I2445*100</f>
        <v>0</v>
      </c>
      <c r="H2446" s="64">
        <f>H2445/I2445*100</f>
        <v>68.421052631578945</v>
      </c>
      <c r="I2446" s="58">
        <f t="shared" si="2345"/>
        <v>100</v>
      </c>
      <c r="J2446" s="57">
        <f>J2445/I2445*100</f>
        <v>26.315789473684209</v>
      </c>
      <c r="K2446" s="35">
        <f>K2445/I2445*100</f>
        <v>2.6315789473684208</v>
      </c>
      <c r="L2446" s="31">
        <f>L2445/I2445*100</f>
        <v>2.6315789473684208</v>
      </c>
      <c r="O2446" s="147"/>
      <c r="P2446" s="147"/>
      <c r="Q2446" s="147"/>
    </row>
    <row r="2447" spans="1:17" s="55" customFormat="1" ht="11.45" customHeight="1">
      <c r="A2447" s="189" t="s">
        <v>52</v>
      </c>
      <c r="B2447" s="192" t="s">
        <v>6</v>
      </c>
      <c r="C2447" s="20">
        <v>37</v>
      </c>
      <c r="D2447" s="20">
        <v>22</v>
      </c>
      <c r="E2447" s="20">
        <v>3</v>
      </c>
      <c r="F2447" s="20">
        <v>0</v>
      </c>
      <c r="G2447" s="20">
        <v>0</v>
      </c>
      <c r="H2447" s="20">
        <v>2</v>
      </c>
      <c r="I2447" s="8">
        <f t="shared" si="2345"/>
        <v>64</v>
      </c>
      <c r="J2447" s="9">
        <f>C2447+D2447</f>
        <v>59</v>
      </c>
      <c r="K2447" s="7">
        <f>E2447</f>
        <v>3</v>
      </c>
      <c r="L2447" s="10">
        <f>SUM(F2447:G2447)</f>
        <v>0</v>
      </c>
    </row>
    <row r="2448" spans="1:17" s="55" customFormat="1" ht="11.45" customHeight="1">
      <c r="A2448" s="190"/>
      <c r="B2448" s="185"/>
      <c r="C2448" s="46">
        <f>C2447/I2447*100</f>
        <v>57.8125</v>
      </c>
      <c r="D2448" s="25">
        <f>D2447/I2447*100</f>
        <v>34.375</v>
      </c>
      <c r="E2448" s="25">
        <f>E2447/I2447*100</f>
        <v>4.6875</v>
      </c>
      <c r="F2448" s="25">
        <f>F2447/I2447*100</f>
        <v>0</v>
      </c>
      <c r="G2448" s="25">
        <f>G2447/I2447*100</f>
        <v>0</v>
      </c>
      <c r="H2448" s="26">
        <f>H2447/I2447*100</f>
        <v>3.125</v>
      </c>
      <c r="I2448" s="27">
        <f t="shared" si="2345"/>
        <v>100</v>
      </c>
      <c r="J2448" s="38">
        <f>J2447/I2447*100</f>
        <v>92.1875</v>
      </c>
      <c r="K2448" s="18">
        <f>K2447/I2447*100</f>
        <v>4.6875</v>
      </c>
      <c r="L2448" s="19">
        <f>L2447/I2447*100</f>
        <v>0</v>
      </c>
    </row>
    <row r="2449" spans="1:17" s="55" customFormat="1" ht="11.45" customHeight="1">
      <c r="A2449" s="190"/>
      <c r="B2449" s="193" t="s">
        <v>7</v>
      </c>
      <c r="C2449" s="20">
        <v>81</v>
      </c>
      <c r="D2449" s="20">
        <v>68</v>
      </c>
      <c r="E2449" s="20">
        <v>29</v>
      </c>
      <c r="F2449" s="20">
        <v>2</v>
      </c>
      <c r="G2449" s="20">
        <v>1</v>
      </c>
      <c r="H2449" s="20">
        <v>4</v>
      </c>
      <c r="I2449" s="21">
        <f t="shared" si="2345"/>
        <v>185</v>
      </c>
      <c r="J2449" s="28">
        <f>C2449+D2449</f>
        <v>149</v>
      </c>
      <c r="K2449" s="23">
        <f>E2449</f>
        <v>29</v>
      </c>
      <c r="L2449" s="24">
        <f>SUM(F2449:G2449)</f>
        <v>3</v>
      </c>
    </row>
    <row r="2450" spans="1:17" s="55" customFormat="1" ht="11.45" customHeight="1">
      <c r="A2450" s="190"/>
      <c r="B2450" s="193"/>
      <c r="C2450" s="29">
        <f>C2449/I2449*100</f>
        <v>43.78378378378379</v>
      </c>
      <c r="D2450" s="29">
        <f>D2449/I2449*100</f>
        <v>36.756756756756758</v>
      </c>
      <c r="E2450" s="29">
        <f>E2449/I2449*100</f>
        <v>15.675675675675677</v>
      </c>
      <c r="F2450" s="29">
        <f>F2449/I2449*100</f>
        <v>1.0810810810810811</v>
      </c>
      <c r="G2450" s="29">
        <f>G2449/I2449*100</f>
        <v>0.54054054054054057</v>
      </c>
      <c r="H2450" s="30">
        <f>H2449/I2449*100</f>
        <v>2.1621621621621623</v>
      </c>
      <c r="I2450" s="27">
        <f t="shared" si="2345"/>
        <v>100.00000000000001</v>
      </c>
      <c r="J2450" s="38">
        <f>J2449/I2449*100</f>
        <v>80.540540540540533</v>
      </c>
      <c r="K2450" s="18">
        <f>K2449/I2449*100</f>
        <v>15.675675675675677</v>
      </c>
      <c r="L2450" s="19">
        <f>L2449/I2449*100</f>
        <v>1.6216216216216217</v>
      </c>
    </row>
    <row r="2451" spans="1:17" s="55" customFormat="1" ht="11.45" customHeight="1">
      <c r="A2451" s="190"/>
      <c r="B2451" s="184" t="s">
        <v>8</v>
      </c>
      <c r="C2451" s="20">
        <v>100</v>
      </c>
      <c r="D2451" s="20">
        <v>87</v>
      </c>
      <c r="E2451" s="20">
        <v>43</v>
      </c>
      <c r="F2451" s="20">
        <v>6</v>
      </c>
      <c r="G2451" s="20">
        <v>6</v>
      </c>
      <c r="H2451" s="20">
        <v>5</v>
      </c>
      <c r="I2451" s="21">
        <f t="shared" si="2345"/>
        <v>247</v>
      </c>
      <c r="J2451" s="28">
        <f>C2451+D2451</f>
        <v>187</v>
      </c>
      <c r="K2451" s="23">
        <f>E2451</f>
        <v>43</v>
      </c>
      <c r="L2451" s="24">
        <f>SUM(F2451:G2451)</f>
        <v>12</v>
      </c>
    </row>
    <row r="2452" spans="1:17" s="55" customFormat="1" ht="11.45" customHeight="1">
      <c r="A2452" s="190"/>
      <c r="B2452" s="185"/>
      <c r="C2452" s="29">
        <f t="shared" ref="C2452" si="2346">C2451/I2451*100</f>
        <v>40.48582995951417</v>
      </c>
      <c r="D2452" s="29">
        <f t="shared" ref="D2452" si="2347">D2451/I2451*100</f>
        <v>35.222672064777328</v>
      </c>
      <c r="E2452" s="29">
        <f t="shared" ref="E2452" si="2348">E2451/I2451*100</f>
        <v>17.408906882591094</v>
      </c>
      <c r="F2452" s="29">
        <f t="shared" ref="F2452" si="2349">F2451/I2451*100</f>
        <v>2.42914979757085</v>
      </c>
      <c r="G2452" s="29">
        <f t="shared" ref="G2452" si="2350">G2451/I2451*100</f>
        <v>2.42914979757085</v>
      </c>
      <c r="H2452" s="30">
        <f t="shared" ref="H2452" si="2351">H2451/I2451*100</f>
        <v>2.0242914979757085</v>
      </c>
      <c r="I2452" s="27">
        <f t="shared" si="2345"/>
        <v>100</v>
      </c>
      <c r="J2452" s="38">
        <f>J2451/I2451*100</f>
        <v>75.708502024291505</v>
      </c>
      <c r="K2452" s="18">
        <f>K2451/I2451*100</f>
        <v>17.408906882591094</v>
      </c>
      <c r="L2452" s="19">
        <f>L2451/I2451*100</f>
        <v>4.8582995951417001</v>
      </c>
    </row>
    <row r="2453" spans="1:17" s="55" customFormat="1" ht="11.45" customHeight="1">
      <c r="A2453" s="190"/>
      <c r="B2453" s="193" t="s">
        <v>9</v>
      </c>
      <c r="C2453" s="20">
        <v>109</v>
      </c>
      <c r="D2453" s="20">
        <v>146</v>
      </c>
      <c r="E2453" s="20">
        <v>47</v>
      </c>
      <c r="F2453" s="20">
        <v>8</v>
      </c>
      <c r="G2453" s="20">
        <v>1</v>
      </c>
      <c r="H2453" s="20">
        <v>4</v>
      </c>
      <c r="I2453" s="21">
        <f t="shared" si="2345"/>
        <v>315</v>
      </c>
      <c r="J2453" s="28">
        <f>C2453+D2453</f>
        <v>255</v>
      </c>
      <c r="K2453" s="23">
        <f>E2453</f>
        <v>47</v>
      </c>
      <c r="L2453" s="24">
        <f>SUM(F2453:G2453)</f>
        <v>9</v>
      </c>
    </row>
    <row r="2454" spans="1:17" s="55" customFormat="1" ht="11.45" customHeight="1">
      <c r="A2454" s="190"/>
      <c r="B2454" s="193"/>
      <c r="C2454" s="29">
        <f t="shared" ref="C2454" si="2352">C2453/I2453*100</f>
        <v>34.603174603174601</v>
      </c>
      <c r="D2454" s="29">
        <f t="shared" ref="D2454" si="2353">D2453/I2453*100</f>
        <v>46.349206349206348</v>
      </c>
      <c r="E2454" s="29">
        <f t="shared" ref="E2454" si="2354">E2453/I2453*100</f>
        <v>14.920634920634921</v>
      </c>
      <c r="F2454" s="29">
        <f t="shared" ref="F2454" si="2355">F2453/I2453*100</f>
        <v>2.5396825396825395</v>
      </c>
      <c r="G2454" s="29">
        <f t="shared" ref="G2454" si="2356">G2453/I2453*100</f>
        <v>0.31746031746031744</v>
      </c>
      <c r="H2454" s="30">
        <f t="shared" ref="H2454" si="2357">H2453/I2453*100</f>
        <v>1.2698412698412698</v>
      </c>
      <c r="I2454" s="27">
        <f t="shared" si="2345"/>
        <v>100</v>
      </c>
      <c r="J2454" s="38">
        <f>J2453/I2453*100</f>
        <v>80.952380952380949</v>
      </c>
      <c r="K2454" s="18">
        <f>K2453/I2453*100</f>
        <v>14.920634920634921</v>
      </c>
      <c r="L2454" s="19">
        <f>L2453/I2453*100</f>
        <v>2.8571428571428572</v>
      </c>
    </row>
    <row r="2455" spans="1:17" s="55" customFormat="1" ht="11.45" customHeight="1">
      <c r="A2455" s="190"/>
      <c r="B2455" s="184" t="s">
        <v>10</v>
      </c>
      <c r="C2455" s="20">
        <v>124</v>
      </c>
      <c r="D2455" s="20">
        <v>152</v>
      </c>
      <c r="E2455" s="20">
        <v>70</v>
      </c>
      <c r="F2455" s="20">
        <v>11</v>
      </c>
      <c r="G2455" s="20">
        <v>5</v>
      </c>
      <c r="H2455" s="20">
        <v>5</v>
      </c>
      <c r="I2455" s="21">
        <f t="shared" si="2345"/>
        <v>367</v>
      </c>
      <c r="J2455" s="28">
        <f>C2455+D2455</f>
        <v>276</v>
      </c>
      <c r="K2455" s="23">
        <f>E2455</f>
        <v>70</v>
      </c>
      <c r="L2455" s="24">
        <f>SUM(F2455:G2455)</f>
        <v>16</v>
      </c>
    </row>
    <row r="2456" spans="1:17" s="55" customFormat="1" ht="11.45" customHeight="1">
      <c r="A2456" s="190"/>
      <c r="B2456" s="185"/>
      <c r="C2456" s="29">
        <f t="shared" ref="C2456" si="2358">C2455/I2455*100</f>
        <v>33.787465940054496</v>
      </c>
      <c r="D2456" s="29">
        <f t="shared" ref="D2456" si="2359">D2455/I2455*100</f>
        <v>41.416893732970031</v>
      </c>
      <c r="E2456" s="29">
        <f t="shared" ref="E2456" si="2360">E2455/I2455*100</f>
        <v>19.073569482288828</v>
      </c>
      <c r="F2456" s="29">
        <f t="shared" ref="F2456" si="2361">F2455/I2455*100</f>
        <v>2.9972752043596729</v>
      </c>
      <c r="G2456" s="29">
        <f t="shared" ref="G2456" si="2362">G2455/I2455*100</f>
        <v>1.3623978201634876</v>
      </c>
      <c r="H2456" s="30">
        <f t="shared" ref="H2456" si="2363">H2455/I2455*100</f>
        <v>1.3623978201634876</v>
      </c>
      <c r="I2456" s="27">
        <f t="shared" si="2345"/>
        <v>100.00000000000001</v>
      </c>
      <c r="J2456" s="38">
        <f>J2455/I2455*100</f>
        <v>75.204359673024527</v>
      </c>
      <c r="K2456" s="18">
        <f>K2455/I2455*100</f>
        <v>19.073569482288828</v>
      </c>
      <c r="L2456" s="19">
        <f>L2455/I2455*100</f>
        <v>4.3596730245231603</v>
      </c>
      <c r="O2456" s="147"/>
      <c r="P2456" s="147"/>
      <c r="Q2456" s="147"/>
    </row>
    <row r="2457" spans="1:17" s="55" customFormat="1" ht="11.45" customHeight="1">
      <c r="A2457" s="190"/>
      <c r="B2457" s="193" t="s">
        <v>11</v>
      </c>
      <c r="C2457" s="20">
        <v>137</v>
      </c>
      <c r="D2457" s="20">
        <v>183</v>
      </c>
      <c r="E2457" s="20">
        <v>50</v>
      </c>
      <c r="F2457" s="20">
        <v>6</v>
      </c>
      <c r="G2457" s="20">
        <v>2</v>
      </c>
      <c r="H2457" s="20">
        <v>16</v>
      </c>
      <c r="I2457" s="21">
        <f t="shared" si="2345"/>
        <v>394</v>
      </c>
      <c r="J2457" s="28">
        <f>C2457+D2457</f>
        <v>320</v>
      </c>
      <c r="K2457" s="23">
        <f>E2457</f>
        <v>50</v>
      </c>
      <c r="L2457" s="24">
        <f>SUM(F2457:G2457)</f>
        <v>8</v>
      </c>
      <c r="O2457" s="147"/>
      <c r="P2457" s="147"/>
      <c r="Q2457" s="147"/>
    </row>
    <row r="2458" spans="1:17" s="55" customFormat="1" ht="11.45" customHeight="1">
      <c r="A2458" s="190"/>
      <c r="B2458" s="193"/>
      <c r="C2458" s="29">
        <f t="shared" ref="C2458" si="2364">C2457/I2457*100</f>
        <v>34.771573604060912</v>
      </c>
      <c r="D2458" s="29">
        <f t="shared" ref="D2458" si="2365">D2457/I2457*100</f>
        <v>46.44670050761421</v>
      </c>
      <c r="E2458" s="29">
        <f t="shared" ref="E2458" si="2366">E2457/I2457*100</f>
        <v>12.690355329949238</v>
      </c>
      <c r="F2458" s="29">
        <f t="shared" ref="F2458" si="2367">F2457/I2457*100</f>
        <v>1.5228426395939088</v>
      </c>
      <c r="G2458" s="29">
        <f t="shared" ref="G2458" si="2368">G2457/I2457*100</f>
        <v>0.50761421319796951</v>
      </c>
      <c r="H2458" s="30">
        <f t="shared" ref="H2458" si="2369">H2457/I2457*100</f>
        <v>4.0609137055837561</v>
      </c>
      <c r="I2458" s="27">
        <f t="shared" si="2345"/>
        <v>100</v>
      </c>
      <c r="J2458" s="38">
        <f>J2457/I2457*100</f>
        <v>81.218274111675129</v>
      </c>
      <c r="K2458" s="18">
        <f>K2457/I2457*100</f>
        <v>12.690355329949238</v>
      </c>
      <c r="L2458" s="19">
        <f>L2457/I2457*100</f>
        <v>2.030456852791878</v>
      </c>
      <c r="O2458" s="147"/>
      <c r="P2458" s="147"/>
      <c r="Q2458" s="147"/>
    </row>
    <row r="2459" spans="1:17" s="55" customFormat="1" ht="11.45" customHeight="1">
      <c r="A2459" s="190"/>
      <c r="B2459" s="184" t="s">
        <v>12</v>
      </c>
      <c r="C2459" s="20">
        <v>252</v>
      </c>
      <c r="D2459" s="20">
        <v>206</v>
      </c>
      <c r="E2459" s="20">
        <v>75</v>
      </c>
      <c r="F2459" s="20">
        <v>10</v>
      </c>
      <c r="G2459" s="20">
        <v>2</v>
      </c>
      <c r="H2459" s="20">
        <v>37</v>
      </c>
      <c r="I2459" s="21">
        <f t="shared" si="2345"/>
        <v>582</v>
      </c>
      <c r="J2459" s="28">
        <f>C2459+D2459</f>
        <v>458</v>
      </c>
      <c r="K2459" s="23">
        <f>E2459</f>
        <v>75</v>
      </c>
      <c r="L2459" s="24">
        <f>SUM(F2459:G2459)</f>
        <v>12</v>
      </c>
      <c r="O2459" s="147"/>
      <c r="P2459" s="147"/>
      <c r="Q2459" s="147"/>
    </row>
    <row r="2460" spans="1:17" s="55" customFormat="1" ht="11.45" customHeight="1">
      <c r="A2460" s="190"/>
      <c r="B2460" s="185"/>
      <c r="C2460" s="29">
        <f t="shared" ref="C2460" si="2370">C2459/I2459*100</f>
        <v>43.298969072164951</v>
      </c>
      <c r="D2460" s="29">
        <f t="shared" ref="D2460" si="2371">D2459/I2459*100</f>
        <v>35.395189003436428</v>
      </c>
      <c r="E2460" s="29">
        <f t="shared" ref="E2460" si="2372">E2459/I2459*100</f>
        <v>12.886597938144329</v>
      </c>
      <c r="F2460" s="29">
        <f t="shared" ref="F2460" si="2373">F2459/I2459*100</f>
        <v>1.7182130584192441</v>
      </c>
      <c r="G2460" s="29">
        <f t="shared" ref="G2460" si="2374">G2459/I2459*100</f>
        <v>0.3436426116838488</v>
      </c>
      <c r="H2460" s="30">
        <f t="shared" ref="H2460" si="2375">H2459/I2459*100</f>
        <v>6.3573883161512024</v>
      </c>
      <c r="I2460" s="27">
        <f t="shared" si="2345"/>
        <v>100</v>
      </c>
      <c r="J2460" s="38">
        <f>J2459/I2459*100</f>
        <v>78.694158075601379</v>
      </c>
      <c r="K2460" s="18">
        <f>K2459/I2459*100</f>
        <v>12.886597938144329</v>
      </c>
      <c r="L2460" s="19">
        <f>L2459/I2459*100</f>
        <v>2.0618556701030926</v>
      </c>
      <c r="O2460" s="148"/>
      <c r="P2460" s="148"/>
      <c r="Q2460" s="148"/>
    </row>
    <row r="2461" spans="1:17" s="55" customFormat="1" ht="11.45" customHeight="1">
      <c r="A2461" s="190"/>
      <c r="B2461" s="193" t="s">
        <v>24</v>
      </c>
      <c r="C2461" s="20">
        <v>2</v>
      </c>
      <c r="D2461" s="20">
        <v>2</v>
      </c>
      <c r="E2461" s="20">
        <v>1</v>
      </c>
      <c r="F2461" s="20">
        <v>1</v>
      </c>
      <c r="G2461" s="20">
        <v>0</v>
      </c>
      <c r="H2461" s="20">
        <v>23</v>
      </c>
      <c r="I2461" s="21">
        <f t="shared" si="2345"/>
        <v>29</v>
      </c>
      <c r="J2461" s="28">
        <f>C2461+D2461</f>
        <v>4</v>
      </c>
      <c r="K2461" s="23">
        <f>E2461</f>
        <v>1</v>
      </c>
      <c r="L2461" s="24">
        <f>SUM(F2461:G2461)</f>
        <v>1</v>
      </c>
      <c r="O2461" s="148"/>
      <c r="P2461" s="148"/>
      <c r="Q2461" s="148"/>
    </row>
    <row r="2462" spans="1:17" s="55" customFormat="1" ht="11.45" customHeight="1" thickBot="1">
      <c r="A2462" s="191"/>
      <c r="B2462" s="194"/>
      <c r="C2462" s="50">
        <f t="shared" ref="C2462" si="2376">C2461/I2461*100</f>
        <v>6.8965517241379306</v>
      </c>
      <c r="D2462" s="50">
        <f t="shared" ref="D2462" si="2377">D2461/I2461*100</f>
        <v>6.8965517241379306</v>
      </c>
      <c r="E2462" s="50">
        <f t="shared" ref="E2462" si="2378">E2461/I2461*100</f>
        <v>3.4482758620689653</v>
      </c>
      <c r="F2462" s="50">
        <f t="shared" ref="F2462" si="2379">F2461/I2461*100</f>
        <v>3.4482758620689653</v>
      </c>
      <c r="G2462" s="50">
        <f t="shared" ref="G2462" si="2380">G2461/I2461*100</f>
        <v>0</v>
      </c>
      <c r="H2462" s="79">
        <f t="shared" ref="H2462" si="2381">H2461/I2461*100</f>
        <v>79.310344827586206</v>
      </c>
      <c r="I2462" s="58">
        <f t="shared" si="2345"/>
        <v>100</v>
      </c>
      <c r="J2462" s="57">
        <f>J2461/I2461*100</f>
        <v>13.793103448275861</v>
      </c>
      <c r="K2462" s="35">
        <f>K2461/I2461*100</f>
        <v>3.4482758620689653</v>
      </c>
      <c r="L2462" s="31">
        <f>L2461/I2461*100</f>
        <v>3.4482758620689653</v>
      </c>
      <c r="O2462" s="148"/>
      <c r="P2462" s="148"/>
      <c r="Q2462" s="148"/>
    </row>
    <row r="2463" spans="1:17" s="55" customFormat="1" ht="11.45" customHeight="1" thickBot="1">
      <c r="A2463" s="211" t="s">
        <v>53</v>
      </c>
      <c r="B2463" s="192" t="s">
        <v>23</v>
      </c>
      <c r="C2463" s="20">
        <v>87</v>
      </c>
      <c r="D2463" s="20">
        <v>88</v>
      </c>
      <c r="E2463" s="20">
        <v>23</v>
      </c>
      <c r="F2463" s="20">
        <v>4</v>
      </c>
      <c r="G2463" s="20">
        <v>2</v>
      </c>
      <c r="H2463" s="20">
        <v>12</v>
      </c>
      <c r="I2463" s="110">
        <f t="shared" si="2345"/>
        <v>216</v>
      </c>
      <c r="J2463" s="9">
        <f>C2463+D2463</f>
        <v>175</v>
      </c>
      <c r="K2463" s="7">
        <f>E2463</f>
        <v>23</v>
      </c>
      <c r="L2463" s="10">
        <f>SUM(F2463:G2463)</f>
        <v>6</v>
      </c>
      <c r="O2463" s="148"/>
      <c r="P2463" s="148"/>
      <c r="Q2463" s="148"/>
    </row>
    <row r="2464" spans="1:17" s="55" customFormat="1" ht="11.45" customHeight="1" thickTop="1" thickBot="1">
      <c r="A2464" s="212"/>
      <c r="B2464" s="185"/>
      <c r="C2464" s="46">
        <f>C2463/I2463*100</f>
        <v>40.277777777777779</v>
      </c>
      <c r="D2464" s="25">
        <f>D2463/I2463*100</f>
        <v>40.74074074074074</v>
      </c>
      <c r="E2464" s="25">
        <f>E2463/I2463*100</f>
        <v>10.648148148148149</v>
      </c>
      <c r="F2464" s="25">
        <f>F2463/I2463*100</f>
        <v>1.8518518518518516</v>
      </c>
      <c r="G2464" s="25">
        <f>G2463/I2463*100</f>
        <v>0.92592592592592582</v>
      </c>
      <c r="H2464" s="26">
        <f>H2463/I2463*100</f>
        <v>5.5555555555555554</v>
      </c>
      <c r="I2464" s="27">
        <f t="shared" si="2345"/>
        <v>100</v>
      </c>
      <c r="J2464" s="38">
        <f>J2463/I2463*100</f>
        <v>81.018518518518519</v>
      </c>
      <c r="K2464" s="18">
        <f>K2463/I2463*100</f>
        <v>10.648148148148149</v>
      </c>
      <c r="L2464" s="19">
        <f>L2463/I2463*100</f>
        <v>2.7777777777777777</v>
      </c>
    </row>
    <row r="2465" spans="1:20" s="55" customFormat="1" ht="11.45" customHeight="1" thickTop="1" thickBot="1">
      <c r="A2465" s="212"/>
      <c r="B2465" s="193" t="s">
        <v>3</v>
      </c>
      <c r="C2465" s="20">
        <v>53</v>
      </c>
      <c r="D2465" s="20">
        <v>66</v>
      </c>
      <c r="E2465" s="20">
        <v>15</v>
      </c>
      <c r="F2465" s="20">
        <v>3</v>
      </c>
      <c r="G2465" s="20">
        <v>1</v>
      </c>
      <c r="H2465" s="20">
        <v>5</v>
      </c>
      <c r="I2465" s="21">
        <f t="shared" si="2345"/>
        <v>143</v>
      </c>
      <c r="J2465" s="28">
        <f>C2465+D2465</f>
        <v>119</v>
      </c>
      <c r="K2465" s="23">
        <f>E2465</f>
        <v>15</v>
      </c>
      <c r="L2465" s="24">
        <f>SUM(F2465:G2465)</f>
        <v>4</v>
      </c>
    </row>
    <row r="2466" spans="1:20" s="55" customFormat="1" ht="11.45" customHeight="1" thickTop="1" thickBot="1">
      <c r="A2466" s="212"/>
      <c r="B2466" s="193"/>
      <c r="C2466" s="29">
        <f>C2465/I2465*100</f>
        <v>37.06293706293706</v>
      </c>
      <c r="D2466" s="29">
        <f>D2465/I2465*100</f>
        <v>46.153846153846153</v>
      </c>
      <c r="E2466" s="29">
        <f>E2465/I2465*100</f>
        <v>10.48951048951049</v>
      </c>
      <c r="F2466" s="29">
        <f>F2465/I2465*100</f>
        <v>2.0979020979020979</v>
      </c>
      <c r="G2466" s="29">
        <f>G2465/I2465*100</f>
        <v>0.69930069930069927</v>
      </c>
      <c r="H2466" s="30">
        <f>H2465/I2465*100</f>
        <v>3.4965034965034967</v>
      </c>
      <c r="I2466" s="27">
        <f t="shared" si="2345"/>
        <v>99.999999999999986</v>
      </c>
      <c r="J2466" s="38">
        <f>J2465/I2465*100</f>
        <v>83.216783216783213</v>
      </c>
      <c r="K2466" s="18">
        <f>K2465/I2465*100</f>
        <v>10.48951048951049</v>
      </c>
      <c r="L2466" s="19">
        <f>L2465/I2465*100</f>
        <v>2.7972027972027971</v>
      </c>
    </row>
    <row r="2467" spans="1:20" s="55" customFormat="1" ht="11.45" customHeight="1" thickTop="1" thickBot="1">
      <c r="A2467" s="212"/>
      <c r="B2467" s="184" t="s">
        <v>13</v>
      </c>
      <c r="C2467" s="20">
        <v>332</v>
      </c>
      <c r="D2467" s="20">
        <v>370</v>
      </c>
      <c r="E2467" s="20">
        <v>154</v>
      </c>
      <c r="F2467" s="20">
        <v>27</v>
      </c>
      <c r="G2467" s="20">
        <v>6</v>
      </c>
      <c r="H2467" s="20">
        <v>14</v>
      </c>
      <c r="I2467" s="21">
        <f t="shared" si="2345"/>
        <v>903</v>
      </c>
      <c r="J2467" s="28">
        <f>C2467+D2467</f>
        <v>702</v>
      </c>
      <c r="K2467" s="23">
        <f>E2467</f>
        <v>154</v>
      </c>
      <c r="L2467" s="24">
        <f>SUM(F2467:G2467)</f>
        <v>33</v>
      </c>
    </row>
    <row r="2468" spans="1:20" s="55" customFormat="1" ht="11.45" customHeight="1" thickTop="1" thickBot="1">
      <c r="A2468" s="212"/>
      <c r="B2468" s="185"/>
      <c r="C2468" s="29">
        <f t="shared" ref="C2468" si="2382">C2467/I2467*100</f>
        <v>36.766334440753049</v>
      </c>
      <c r="D2468" s="29">
        <f t="shared" ref="D2468" si="2383">D2467/I2467*100</f>
        <v>40.974529346622369</v>
      </c>
      <c r="E2468" s="29">
        <f t="shared" ref="E2468" si="2384">E2467/I2467*100</f>
        <v>17.054263565891471</v>
      </c>
      <c r="F2468" s="29">
        <f t="shared" ref="F2468" si="2385">F2467/I2467*100</f>
        <v>2.9900332225913622</v>
      </c>
      <c r="G2468" s="29">
        <f t="shared" ref="G2468" si="2386">G2467/I2467*100</f>
        <v>0.66445182724252494</v>
      </c>
      <c r="H2468" s="30">
        <f t="shared" ref="H2468" si="2387">H2467/I2467*100</f>
        <v>1.5503875968992249</v>
      </c>
      <c r="I2468" s="27">
        <f t="shared" si="2345"/>
        <v>100.00000000000001</v>
      </c>
      <c r="J2468" s="38">
        <f>J2467/I2467*100</f>
        <v>77.740863787375417</v>
      </c>
      <c r="K2468" s="18">
        <f>K2467/I2467*100</f>
        <v>17.054263565891471</v>
      </c>
      <c r="L2468" s="19">
        <f>L2467/I2467*100</f>
        <v>3.6544850498338874</v>
      </c>
    </row>
    <row r="2469" spans="1:20" s="55" customFormat="1" ht="11.45" customHeight="1" thickTop="1" thickBot="1">
      <c r="A2469" s="212"/>
      <c r="B2469" s="193" t="s">
        <v>14</v>
      </c>
      <c r="C2469" s="20">
        <v>86</v>
      </c>
      <c r="D2469" s="20">
        <v>80</v>
      </c>
      <c r="E2469" s="20">
        <v>22</v>
      </c>
      <c r="F2469" s="20">
        <v>1</v>
      </c>
      <c r="G2469" s="20">
        <v>2</v>
      </c>
      <c r="H2469" s="20">
        <v>7</v>
      </c>
      <c r="I2469" s="21">
        <f t="shared" si="2345"/>
        <v>198</v>
      </c>
      <c r="J2469" s="28">
        <f>C2469+D2469</f>
        <v>166</v>
      </c>
      <c r="K2469" s="23">
        <f>E2469</f>
        <v>22</v>
      </c>
      <c r="L2469" s="24">
        <f>SUM(F2469:G2469)</f>
        <v>3</v>
      </c>
    </row>
    <row r="2470" spans="1:20" s="55" customFormat="1" ht="11.45" customHeight="1" thickTop="1" thickBot="1">
      <c r="A2470" s="212"/>
      <c r="B2470" s="193"/>
      <c r="C2470" s="29">
        <f t="shared" ref="C2470" si="2388">C2469/I2469*100</f>
        <v>43.43434343434344</v>
      </c>
      <c r="D2470" s="29">
        <f t="shared" ref="D2470" si="2389">D2469/I2469*100</f>
        <v>40.404040404040401</v>
      </c>
      <c r="E2470" s="29">
        <f t="shared" ref="E2470" si="2390">E2469/I2469*100</f>
        <v>11.111111111111111</v>
      </c>
      <c r="F2470" s="29">
        <f t="shared" ref="F2470" si="2391">F2469/I2469*100</f>
        <v>0.50505050505050508</v>
      </c>
      <c r="G2470" s="29">
        <f t="shared" ref="G2470" si="2392">G2469/I2469*100</f>
        <v>1.0101010101010102</v>
      </c>
      <c r="H2470" s="30">
        <f t="shared" ref="H2470" si="2393">H2469/I2469*100</f>
        <v>3.535353535353535</v>
      </c>
      <c r="I2470" s="27">
        <f t="shared" si="2345"/>
        <v>100</v>
      </c>
      <c r="J2470" s="38">
        <f>J2469/I2469*100</f>
        <v>83.838383838383834</v>
      </c>
      <c r="K2470" s="18">
        <f>K2469/I2469*100</f>
        <v>11.111111111111111</v>
      </c>
      <c r="L2470" s="19">
        <f>L2469/I2469*100</f>
        <v>1.5151515151515151</v>
      </c>
    </row>
    <row r="2471" spans="1:20" s="55" customFormat="1" ht="11.45" customHeight="1" thickTop="1" thickBot="1">
      <c r="A2471" s="212"/>
      <c r="B2471" s="184" t="s">
        <v>25</v>
      </c>
      <c r="C2471" s="20">
        <v>49</v>
      </c>
      <c r="D2471" s="20">
        <v>38</v>
      </c>
      <c r="E2471" s="20">
        <v>6</v>
      </c>
      <c r="F2471" s="20">
        <v>0</v>
      </c>
      <c r="G2471" s="20">
        <v>0</v>
      </c>
      <c r="H2471" s="20">
        <v>0</v>
      </c>
      <c r="I2471" s="21">
        <f t="shared" si="2345"/>
        <v>93</v>
      </c>
      <c r="J2471" s="28">
        <f>C2471+D2471</f>
        <v>87</v>
      </c>
      <c r="K2471" s="23">
        <f>E2471</f>
        <v>6</v>
      </c>
      <c r="L2471" s="24">
        <f>SUM(F2471:G2471)</f>
        <v>0</v>
      </c>
      <c r="O2471" s="148"/>
      <c r="P2471" s="148"/>
      <c r="Q2471" s="148"/>
    </row>
    <row r="2472" spans="1:20" s="55" customFormat="1" ht="11.45" customHeight="1" thickTop="1" thickBot="1">
      <c r="A2472" s="212"/>
      <c r="B2472" s="185"/>
      <c r="C2472" s="29">
        <f t="shared" ref="C2472" si="2394">C2471/I2471*100</f>
        <v>52.688172043010752</v>
      </c>
      <c r="D2472" s="29">
        <f t="shared" ref="D2472" si="2395">D2471/I2471*100</f>
        <v>40.86021505376344</v>
      </c>
      <c r="E2472" s="29">
        <f t="shared" ref="E2472" si="2396">E2471/I2471*100</f>
        <v>6.4516129032258061</v>
      </c>
      <c r="F2472" s="29">
        <f t="shared" ref="F2472" si="2397">F2471/I2471*100</f>
        <v>0</v>
      </c>
      <c r="G2472" s="29">
        <f t="shared" ref="G2472" si="2398">G2471/I2471*100</f>
        <v>0</v>
      </c>
      <c r="H2472" s="30">
        <f t="shared" ref="H2472" si="2399">H2471/I2471*100</f>
        <v>0</v>
      </c>
      <c r="I2472" s="27">
        <f t="shared" si="2345"/>
        <v>100</v>
      </c>
      <c r="J2472" s="38">
        <f>J2471/I2471*100</f>
        <v>93.548387096774192</v>
      </c>
      <c r="K2472" s="18">
        <f>K2471/I2471*100</f>
        <v>6.4516129032258061</v>
      </c>
      <c r="L2472" s="19">
        <f>L2471/I2471*100</f>
        <v>0</v>
      </c>
      <c r="O2472" s="148"/>
      <c r="P2472" s="148"/>
      <c r="Q2472" s="148"/>
    </row>
    <row r="2473" spans="1:20" s="1" customFormat="1" ht="11.45" customHeight="1" thickTop="1" thickBot="1">
      <c r="A2473" s="212"/>
      <c r="B2473" s="193" t="s">
        <v>26</v>
      </c>
      <c r="C2473" s="20">
        <v>203</v>
      </c>
      <c r="D2473" s="20">
        <v>187</v>
      </c>
      <c r="E2473" s="20">
        <v>73</v>
      </c>
      <c r="F2473" s="20">
        <v>7</v>
      </c>
      <c r="G2473" s="20">
        <v>3</v>
      </c>
      <c r="H2473" s="20">
        <v>25</v>
      </c>
      <c r="I2473" s="21">
        <f t="shared" si="2345"/>
        <v>498</v>
      </c>
      <c r="J2473" s="28">
        <f>C2473+D2473</f>
        <v>390</v>
      </c>
      <c r="K2473" s="23">
        <f>E2473</f>
        <v>73</v>
      </c>
      <c r="L2473" s="24">
        <f>SUM(F2473:G2473)</f>
        <v>10</v>
      </c>
      <c r="N2473" s="55"/>
      <c r="O2473" s="148"/>
      <c r="P2473" s="148"/>
      <c r="Q2473" s="148"/>
      <c r="R2473" s="55"/>
      <c r="S2473" s="55"/>
      <c r="T2473" s="55"/>
    </row>
    <row r="2474" spans="1:20" s="1" customFormat="1" ht="11.45" customHeight="1" thickTop="1" thickBot="1">
      <c r="A2474" s="212"/>
      <c r="B2474" s="193"/>
      <c r="C2474" s="29">
        <f t="shared" ref="C2474" si="2400">C2473/I2473*100</f>
        <v>40.76305220883534</v>
      </c>
      <c r="D2474" s="29">
        <f t="shared" ref="D2474" si="2401">D2473/I2473*100</f>
        <v>37.550200803212853</v>
      </c>
      <c r="E2474" s="29">
        <f t="shared" ref="E2474" si="2402">E2473/I2473*100</f>
        <v>14.65863453815261</v>
      </c>
      <c r="F2474" s="29">
        <f t="shared" ref="F2474" si="2403">F2473/I2473*100</f>
        <v>1.4056224899598393</v>
      </c>
      <c r="G2474" s="29">
        <f t="shared" ref="G2474" si="2404">G2473/I2473*100</f>
        <v>0.60240963855421692</v>
      </c>
      <c r="H2474" s="30">
        <f t="shared" ref="H2474" si="2405">H2473/I2473*100</f>
        <v>5.0200803212851408</v>
      </c>
      <c r="I2474" s="27">
        <f t="shared" si="2345"/>
        <v>100</v>
      </c>
      <c r="J2474" s="38">
        <f>J2473/I2473*100</f>
        <v>78.313253012048193</v>
      </c>
      <c r="K2474" s="18">
        <f>K2473/I2473*100</f>
        <v>14.65863453815261</v>
      </c>
      <c r="L2474" s="19">
        <f>L2473/I2473*100</f>
        <v>2.0080321285140563</v>
      </c>
      <c r="N2474" s="55"/>
      <c r="O2474" s="148"/>
      <c r="P2474" s="148"/>
      <c r="Q2474" s="148"/>
      <c r="R2474" s="55"/>
      <c r="S2474" s="55"/>
      <c r="T2474" s="55"/>
    </row>
    <row r="2475" spans="1:20" s="1" customFormat="1" ht="11.45" customHeight="1" thickTop="1" thickBot="1">
      <c r="A2475" s="212"/>
      <c r="B2475" s="184" t="s">
        <v>0</v>
      </c>
      <c r="C2475" s="20">
        <v>23</v>
      </c>
      <c r="D2475" s="20">
        <v>30</v>
      </c>
      <c r="E2475" s="20">
        <v>20</v>
      </c>
      <c r="F2475" s="20">
        <v>0</v>
      </c>
      <c r="G2475" s="20">
        <v>3</v>
      </c>
      <c r="H2475" s="20">
        <v>7</v>
      </c>
      <c r="I2475" s="21">
        <f t="shared" si="2345"/>
        <v>83</v>
      </c>
      <c r="J2475" s="28">
        <f>C2475+D2475</f>
        <v>53</v>
      </c>
      <c r="K2475" s="23">
        <f>E2475</f>
        <v>20</v>
      </c>
      <c r="L2475" s="24">
        <f>SUM(F2475:G2475)</f>
        <v>3</v>
      </c>
      <c r="N2475" s="55"/>
      <c r="O2475" s="148"/>
      <c r="P2475" s="148"/>
      <c r="Q2475" s="148"/>
      <c r="R2475" s="55"/>
      <c r="S2475" s="55"/>
      <c r="T2475" s="55"/>
    </row>
    <row r="2476" spans="1:20" s="1" customFormat="1" ht="11.45" customHeight="1" thickTop="1" thickBot="1">
      <c r="A2476" s="212"/>
      <c r="B2476" s="185"/>
      <c r="C2476" s="29">
        <f t="shared" ref="C2476" si="2406">C2475/I2475*100</f>
        <v>27.710843373493976</v>
      </c>
      <c r="D2476" s="29">
        <f t="shared" ref="D2476" si="2407">D2475/I2475*100</f>
        <v>36.144578313253014</v>
      </c>
      <c r="E2476" s="29">
        <f t="shared" ref="E2476" si="2408">E2475/I2475*100</f>
        <v>24.096385542168676</v>
      </c>
      <c r="F2476" s="29">
        <f t="shared" ref="F2476" si="2409">F2475/I2475*100</f>
        <v>0</v>
      </c>
      <c r="G2476" s="29">
        <f t="shared" ref="G2476" si="2410">G2475/I2475*100</f>
        <v>3.6144578313253009</v>
      </c>
      <c r="H2476" s="30">
        <f t="shared" ref="H2476" si="2411">H2475/I2475*100</f>
        <v>8.4337349397590362</v>
      </c>
      <c r="I2476" s="27">
        <f t="shared" si="2345"/>
        <v>100</v>
      </c>
      <c r="J2476" s="38">
        <f>J2475/I2475*100</f>
        <v>63.855421686746979</v>
      </c>
      <c r="K2476" s="18">
        <f>K2475/I2475*100</f>
        <v>24.096385542168676</v>
      </c>
      <c r="L2476" s="19">
        <f>L2475/I2475*100</f>
        <v>3.6144578313253009</v>
      </c>
      <c r="N2476" s="55"/>
      <c r="O2476" s="148"/>
      <c r="P2476" s="148"/>
      <c r="Q2476" s="148"/>
      <c r="R2476" s="55"/>
      <c r="S2476" s="55"/>
      <c r="T2476" s="55"/>
    </row>
    <row r="2477" spans="1:20" s="1" customFormat="1" ht="11.45" customHeight="1" thickTop="1" thickBot="1">
      <c r="A2477" s="212"/>
      <c r="B2477" s="193" t="s">
        <v>24</v>
      </c>
      <c r="C2477" s="20">
        <v>9</v>
      </c>
      <c r="D2477" s="20">
        <v>7</v>
      </c>
      <c r="E2477" s="20">
        <v>5</v>
      </c>
      <c r="F2477" s="20">
        <v>2</v>
      </c>
      <c r="G2477" s="20">
        <v>0</v>
      </c>
      <c r="H2477" s="20">
        <v>26</v>
      </c>
      <c r="I2477" s="21">
        <f t="shared" si="2345"/>
        <v>49</v>
      </c>
      <c r="J2477" s="28">
        <f>C2477+D2477</f>
        <v>16</v>
      </c>
      <c r="K2477" s="23">
        <f>E2477</f>
        <v>5</v>
      </c>
      <c r="L2477" s="24">
        <f>SUM(F2477:G2477)</f>
        <v>2</v>
      </c>
      <c r="N2477" s="55"/>
      <c r="O2477" s="148"/>
      <c r="P2477" s="148"/>
      <c r="Q2477" s="148"/>
      <c r="R2477" s="55"/>
      <c r="S2477" s="55"/>
      <c r="T2477" s="55"/>
    </row>
    <row r="2478" spans="1:20" s="1" customFormat="1" ht="11.45" customHeight="1" thickTop="1" thickBot="1">
      <c r="A2478" s="213"/>
      <c r="B2478" s="194"/>
      <c r="C2478" s="50">
        <f t="shared" ref="C2478" si="2412">C2477/I2477*100</f>
        <v>18.367346938775512</v>
      </c>
      <c r="D2478" s="50">
        <f t="shared" ref="D2478" si="2413">D2477/I2477*100</f>
        <v>14.285714285714285</v>
      </c>
      <c r="E2478" s="50">
        <f t="shared" ref="E2478" si="2414">E2477/I2477*100</f>
        <v>10.204081632653061</v>
      </c>
      <c r="F2478" s="50">
        <f t="shared" ref="F2478" si="2415">F2477/I2477*100</f>
        <v>4.0816326530612246</v>
      </c>
      <c r="G2478" s="50">
        <f t="shared" ref="G2478" si="2416">G2477/I2477*100</f>
        <v>0</v>
      </c>
      <c r="H2478" s="79">
        <f t="shared" ref="H2478" si="2417">H2477/I2477*100</f>
        <v>53.061224489795919</v>
      </c>
      <c r="I2478" s="58">
        <f t="shared" si="2345"/>
        <v>100</v>
      </c>
      <c r="J2478" s="57">
        <f>J2477/I2477*100</f>
        <v>32.653061224489797</v>
      </c>
      <c r="K2478" s="35">
        <f>K2477/I2477*100</f>
        <v>10.204081632653061</v>
      </c>
      <c r="L2478" s="31">
        <f>L2477/I2477*100</f>
        <v>4.0816326530612246</v>
      </c>
      <c r="N2478" s="55"/>
      <c r="O2478" s="148"/>
      <c r="P2478" s="148"/>
      <c r="Q2478" s="148"/>
      <c r="R2478" s="55"/>
      <c r="S2478" s="55"/>
      <c r="T2478" s="55"/>
    </row>
    <row r="2479" spans="1:20" s="1" customFormat="1" ht="11.45" customHeight="1">
      <c r="A2479" s="189" t="s">
        <v>21</v>
      </c>
      <c r="B2479" s="192" t="s">
        <v>27</v>
      </c>
      <c r="C2479" s="20">
        <v>114</v>
      </c>
      <c r="D2479" s="20">
        <v>107</v>
      </c>
      <c r="E2479" s="20">
        <v>58</v>
      </c>
      <c r="F2479" s="20">
        <v>4</v>
      </c>
      <c r="G2479" s="20">
        <v>3</v>
      </c>
      <c r="H2479" s="20">
        <v>10</v>
      </c>
      <c r="I2479" s="8">
        <f t="shared" si="2345"/>
        <v>296</v>
      </c>
      <c r="J2479" s="9">
        <f>C2479+D2479</f>
        <v>221</v>
      </c>
      <c r="K2479" s="7">
        <f>E2479</f>
        <v>58</v>
      </c>
      <c r="L2479" s="10">
        <f>SUM(F2479:G2479)</f>
        <v>7</v>
      </c>
      <c r="O2479" s="148"/>
      <c r="P2479" s="148"/>
      <c r="Q2479" s="148"/>
    </row>
    <row r="2480" spans="1:20" s="1" customFormat="1" ht="11.45" customHeight="1">
      <c r="A2480" s="190"/>
      <c r="B2480" s="185"/>
      <c r="C2480" s="46">
        <f>C2479/I2479*100</f>
        <v>38.513513513513516</v>
      </c>
      <c r="D2480" s="25">
        <f>D2479/I2479*100</f>
        <v>36.148648648648653</v>
      </c>
      <c r="E2480" s="25">
        <f>E2479/I2479*100</f>
        <v>19.594594594594593</v>
      </c>
      <c r="F2480" s="25">
        <f>F2479/I2479*100</f>
        <v>1.3513513513513513</v>
      </c>
      <c r="G2480" s="25">
        <f>G2479/I2479*100</f>
        <v>1.0135135135135136</v>
      </c>
      <c r="H2480" s="26">
        <f>H2479/I2479*100</f>
        <v>3.3783783783783785</v>
      </c>
      <c r="I2480" s="27">
        <f t="shared" si="2345"/>
        <v>100</v>
      </c>
      <c r="J2480" s="38">
        <f>J2479/I2479*100</f>
        <v>74.662162162162161</v>
      </c>
      <c r="K2480" s="18">
        <f>K2479/I2479*100</f>
        <v>19.594594594594593</v>
      </c>
      <c r="L2480" s="19">
        <f>L2479/I2479*100</f>
        <v>2.3648648648648649</v>
      </c>
      <c r="O2480" s="6"/>
      <c r="P2480" s="6"/>
      <c r="Q2480" s="6"/>
    </row>
    <row r="2481" spans="1:20" s="1" customFormat="1" ht="11.45" customHeight="1">
      <c r="A2481" s="190"/>
      <c r="B2481" s="193" t="s">
        <v>28</v>
      </c>
      <c r="C2481" s="20">
        <v>144</v>
      </c>
      <c r="D2481" s="20">
        <v>131</v>
      </c>
      <c r="E2481" s="20">
        <v>43</v>
      </c>
      <c r="F2481" s="20">
        <v>7</v>
      </c>
      <c r="G2481" s="20">
        <v>2</v>
      </c>
      <c r="H2481" s="20">
        <v>15</v>
      </c>
      <c r="I2481" s="21">
        <f t="shared" si="2345"/>
        <v>342</v>
      </c>
      <c r="J2481" s="28">
        <f>C2481+D2481</f>
        <v>275</v>
      </c>
      <c r="K2481" s="23">
        <f>E2481</f>
        <v>43</v>
      </c>
      <c r="L2481" s="24">
        <f>SUM(F2481:G2481)</f>
        <v>9</v>
      </c>
      <c r="O2481" s="147"/>
      <c r="P2481" s="147"/>
      <c r="Q2481" s="147"/>
    </row>
    <row r="2482" spans="1:20" s="1" customFormat="1" ht="11.45" customHeight="1">
      <c r="A2482" s="190"/>
      <c r="B2482" s="193"/>
      <c r="C2482" s="29">
        <f>C2481/I2481*100</f>
        <v>42.105263157894733</v>
      </c>
      <c r="D2482" s="29">
        <f>D2481/I2481*100</f>
        <v>38.304093567251464</v>
      </c>
      <c r="E2482" s="29">
        <f>E2481/I2481*100</f>
        <v>12.573099415204677</v>
      </c>
      <c r="F2482" s="29">
        <f>F2481/I2481*100</f>
        <v>2.0467836257309941</v>
      </c>
      <c r="G2482" s="29">
        <f>G2481/I2481*100</f>
        <v>0.58479532163742687</v>
      </c>
      <c r="H2482" s="30">
        <f>H2481/I2481*100</f>
        <v>4.3859649122807012</v>
      </c>
      <c r="I2482" s="27">
        <f t="shared" si="2345"/>
        <v>100</v>
      </c>
      <c r="J2482" s="38">
        <f>J2481/I2481*100</f>
        <v>80.409356725146196</v>
      </c>
      <c r="K2482" s="18">
        <f>K2481/I2481*100</f>
        <v>12.573099415204677</v>
      </c>
      <c r="L2482" s="19">
        <f>L2481/I2481*100</f>
        <v>2.6315789473684208</v>
      </c>
      <c r="O2482" s="147"/>
      <c r="P2482" s="147"/>
      <c r="Q2482" s="147"/>
    </row>
    <row r="2483" spans="1:20" s="1" customFormat="1" ht="11.45" customHeight="1">
      <c r="A2483" s="190"/>
      <c r="B2483" s="184" t="s">
        <v>29</v>
      </c>
      <c r="C2483" s="20">
        <v>367</v>
      </c>
      <c r="D2483" s="20">
        <v>403</v>
      </c>
      <c r="E2483" s="20">
        <v>123</v>
      </c>
      <c r="F2483" s="20">
        <v>24</v>
      </c>
      <c r="G2483" s="20">
        <v>7</v>
      </c>
      <c r="H2483" s="20">
        <v>23</v>
      </c>
      <c r="I2483" s="21">
        <f t="shared" si="2345"/>
        <v>947</v>
      </c>
      <c r="J2483" s="28">
        <f>C2483+D2483</f>
        <v>770</v>
      </c>
      <c r="K2483" s="23">
        <f>E2483</f>
        <v>123</v>
      </c>
      <c r="L2483" s="24">
        <f>SUM(F2483:G2483)</f>
        <v>31</v>
      </c>
      <c r="O2483" s="147"/>
      <c r="P2483" s="147"/>
      <c r="Q2483" s="147"/>
    </row>
    <row r="2484" spans="1:20" s="1" customFormat="1" ht="11.45" customHeight="1">
      <c r="A2484" s="190"/>
      <c r="B2484" s="185"/>
      <c r="C2484" s="29">
        <f t="shared" ref="C2484" si="2418">C2483/I2483*100</f>
        <v>38.753959873284053</v>
      </c>
      <c r="D2484" s="29">
        <f t="shared" ref="D2484" si="2419">D2483/I2483*100</f>
        <v>42.555438225976765</v>
      </c>
      <c r="E2484" s="29">
        <f t="shared" ref="E2484" si="2420">E2483/I2483*100</f>
        <v>12.988384371700107</v>
      </c>
      <c r="F2484" s="29">
        <f t="shared" ref="F2484" si="2421">F2483/I2483*100</f>
        <v>2.5343189017951429</v>
      </c>
      <c r="G2484" s="29">
        <f t="shared" ref="G2484" si="2422">G2483/I2483*100</f>
        <v>0.73917634635691654</v>
      </c>
      <c r="H2484" s="30">
        <f t="shared" ref="H2484" si="2423">H2483/I2483*100</f>
        <v>2.4287222808870119</v>
      </c>
      <c r="I2484" s="27">
        <f t="shared" si="2345"/>
        <v>100</v>
      </c>
      <c r="J2484" s="38">
        <f>J2483/I2483*100</f>
        <v>81.309398099260818</v>
      </c>
      <c r="K2484" s="18">
        <f>K2483/I2483*100</f>
        <v>12.988384371700107</v>
      </c>
      <c r="L2484" s="19">
        <f>L2483/I2483*100</f>
        <v>3.2734952481520594</v>
      </c>
      <c r="O2484" s="147"/>
      <c r="P2484" s="147"/>
      <c r="Q2484" s="147"/>
    </row>
    <row r="2485" spans="1:20" s="1" customFormat="1" ht="11.45" customHeight="1">
      <c r="A2485" s="190"/>
      <c r="B2485" s="193" t="s">
        <v>30</v>
      </c>
      <c r="C2485" s="20">
        <v>170</v>
      </c>
      <c r="D2485" s="20">
        <v>166</v>
      </c>
      <c r="E2485" s="20">
        <v>52</v>
      </c>
      <c r="F2485" s="20">
        <v>5</v>
      </c>
      <c r="G2485" s="20">
        <v>2</v>
      </c>
      <c r="H2485" s="20">
        <v>15</v>
      </c>
      <c r="I2485" s="21">
        <f t="shared" si="2345"/>
        <v>410</v>
      </c>
      <c r="J2485" s="28">
        <f>C2485+D2485</f>
        <v>336</v>
      </c>
      <c r="K2485" s="23">
        <f>E2485</f>
        <v>52</v>
      </c>
      <c r="L2485" s="24">
        <f>SUM(F2485:G2485)</f>
        <v>7</v>
      </c>
      <c r="N2485" s="55"/>
      <c r="O2485" s="148"/>
      <c r="P2485" s="148"/>
      <c r="Q2485" s="148"/>
      <c r="R2485" s="55"/>
      <c r="S2485" s="55"/>
      <c r="T2485" s="55"/>
    </row>
    <row r="2486" spans="1:20" s="1" customFormat="1" ht="11.45" customHeight="1">
      <c r="A2486" s="190"/>
      <c r="B2486" s="193"/>
      <c r="C2486" s="29">
        <f t="shared" ref="C2486" si="2424">C2485/I2485*100</f>
        <v>41.463414634146339</v>
      </c>
      <c r="D2486" s="29">
        <f t="shared" ref="D2486" si="2425">D2485/I2485*100</f>
        <v>40.487804878048784</v>
      </c>
      <c r="E2486" s="29">
        <f t="shared" ref="E2486" si="2426">E2485/I2485*100</f>
        <v>12.682926829268293</v>
      </c>
      <c r="F2486" s="29">
        <f t="shared" ref="F2486" si="2427">F2485/I2485*100</f>
        <v>1.2195121951219512</v>
      </c>
      <c r="G2486" s="29">
        <f t="shared" ref="G2486" si="2428">G2485/I2485*100</f>
        <v>0.48780487804878048</v>
      </c>
      <c r="H2486" s="30">
        <f t="shared" ref="H2486" si="2429">H2485/I2485*100</f>
        <v>3.6585365853658534</v>
      </c>
      <c r="I2486" s="27">
        <f t="shared" si="2345"/>
        <v>100</v>
      </c>
      <c r="J2486" s="38">
        <f>J2485/I2485*100</f>
        <v>81.951219512195124</v>
      </c>
      <c r="K2486" s="18">
        <f>K2485/I2485*100</f>
        <v>12.682926829268293</v>
      </c>
      <c r="L2486" s="19">
        <f>L2485/I2485*100</f>
        <v>1.7073170731707319</v>
      </c>
      <c r="O2486" s="148"/>
      <c r="P2486" s="148"/>
      <c r="Q2486" s="148"/>
    </row>
    <row r="2487" spans="1:20" s="1" customFormat="1" ht="11.45" customHeight="1">
      <c r="A2487" s="190"/>
      <c r="B2487" s="184" t="s">
        <v>42</v>
      </c>
      <c r="C2487" s="20">
        <v>40</v>
      </c>
      <c r="D2487" s="20">
        <v>51</v>
      </c>
      <c r="E2487" s="20">
        <v>32</v>
      </c>
      <c r="F2487" s="20">
        <v>1</v>
      </c>
      <c r="G2487" s="20">
        <v>3</v>
      </c>
      <c r="H2487" s="20">
        <v>3</v>
      </c>
      <c r="I2487" s="21">
        <f t="shared" si="2345"/>
        <v>130</v>
      </c>
      <c r="J2487" s="28">
        <f>C2487+D2487</f>
        <v>91</v>
      </c>
      <c r="K2487" s="23">
        <f>E2487</f>
        <v>32</v>
      </c>
      <c r="L2487" s="24">
        <f>SUM(F2487:G2487)</f>
        <v>4</v>
      </c>
      <c r="O2487" s="148"/>
      <c r="P2487" s="148"/>
      <c r="Q2487" s="148"/>
    </row>
    <row r="2488" spans="1:20" s="1" customFormat="1" ht="11.45" customHeight="1">
      <c r="A2488" s="190"/>
      <c r="B2488" s="185"/>
      <c r="C2488" s="29">
        <f t="shared" ref="C2488" si="2430">C2487/I2487*100</f>
        <v>30.76923076923077</v>
      </c>
      <c r="D2488" s="29">
        <f t="shared" ref="D2488" si="2431">D2487/I2487*100</f>
        <v>39.230769230769234</v>
      </c>
      <c r="E2488" s="29">
        <f t="shared" ref="E2488" si="2432">E2487/I2487*100</f>
        <v>24.615384615384617</v>
      </c>
      <c r="F2488" s="29">
        <f t="shared" ref="F2488" si="2433">F2487/I2487*100</f>
        <v>0.76923076923076927</v>
      </c>
      <c r="G2488" s="29">
        <f t="shared" ref="G2488" si="2434">G2487/I2487*100</f>
        <v>2.3076923076923079</v>
      </c>
      <c r="H2488" s="30">
        <f t="shared" ref="H2488" si="2435">H2487/I2487*100</f>
        <v>2.3076923076923079</v>
      </c>
      <c r="I2488" s="27">
        <f t="shared" si="2345"/>
        <v>100</v>
      </c>
      <c r="J2488" s="38">
        <f>J2487/I2487*100</f>
        <v>70</v>
      </c>
      <c r="K2488" s="18">
        <f>K2487/I2487*100</f>
        <v>24.615384615384617</v>
      </c>
      <c r="L2488" s="19">
        <f>L2487/I2487*100</f>
        <v>3.0769230769230771</v>
      </c>
      <c r="O2488" s="148"/>
      <c r="P2488" s="148"/>
      <c r="Q2488" s="148"/>
    </row>
    <row r="2489" spans="1:20" s="1" customFormat="1" ht="11.45" customHeight="1">
      <c r="A2489" s="190"/>
      <c r="B2489" s="193" t="s">
        <v>24</v>
      </c>
      <c r="C2489" s="20">
        <v>7</v>
      </c>
      <c r="D2489" s="20">
        <v>8</v>
      </c>
      <c r="E2489" s="20">
        <v>10</v>
      </c>
      <c r="F2489" s="20">
        <v>3</v>
      </c>
      <c r="G2489" s="20">
        <v>0</v>
      </c>
      <c r="H2489" s="20">
        <v>30</v>
      </c>
      <c r="I2489" s="21">
        <f t="shared" si="2345"/>
        <v>58</v>
      </c>
      <c r="J2489" s="22">
        <f>C2489+D2489</f>
        <v>15</v>
      </c>
      <c r="K2489" s="23">
        <f>E2489</f>
        <v>10</v>
      </c>
      <c r="L2489" s="24">
        <f>SUM(F2489:G2489)</f>
        <v>3</v>
      </c>
      <c r="O2489" s="148"/>
      <c r="P2489" s="148"/>
      <c r="Q2489" s="148"/>
    </row>
    <row r="2490" spans="1:20" s="1" customFormat="1" ht="11.45" customHeight="1" thickBot="1">
      <c r="A2490" s="191"/>
      <c r="B2490" s="194"/>
      <c r="C2490" s="33">
        <f>C2489/I2489*100</f>
        <v>12.068965517241379</v>
      </c>
      <c r="D2490" s="33">
        <f>D2489/I2489*100</f>
        <v>13.793103448275861</v>
      </c>
      <c r="E2490" s="33">
        <f>E2489/I2489*100</f>
        <v>17.241379310344829</v>
      </c>
      <c r="F2490" s="33">
        <f>F2489/I2489*100</f>
        <v>5.1724137931034484</v>
      </c>
      <c r="G2490" s="33">
        <f>G2489/I2489*100</f>
        <v>0</v>
      </c>
      <c r="H2490" s="34">
        <f>H2489/I2489*100</f>
        <v>51.724137931034484</v>
      </c>
      <c r="I2490" s="58">
        <f t="shared" si="2345"/>
        <v>100</v>
      </c>
      <c r="J2490" s="14">
        <f>J2489/I2489*100</f>
        <v>25.862068965517242</v>
      </c>
      <c r="K2490" s="15">
        <f>K2489/I2489*100</f>
        <v>17.241379310344829</v>
      </c>
      <c r="L2490" s="16">
        <f>L2489/I2489*100</f>
        <v>5.1724137931034484</v>
      </c>
      <c r="O2490" s="148"/>
      <c r="P2490" s="148"/>
      <c r="Q2490" s="148"/>
    </row>
    <row r="2491" spans="1:20" s="1" customFormat="1" ht="11.45" customHeight="1">
      <c r="A2491" s="40"/>
      <c r="B2491" s="41"/>
      <c r="C2491" s="97"/>
      <c r="D2491" s="97"/>
      <c r="E2491" s="97"/>
      <c r="F2491" s="97"/>
      <c r="G2491" s="97"/>
      <c r="H2491" s="97"/>
      <c r="I2491" s="42"/>
      <c r="J2491" s="42"/>
      <c r="K2491" s="42"/>
      <c r="L2491" s="42"/>
      <c r="O2491" s="147"/>
      <c r="P2491" s="147"/>
      <c r="Q2491" s="147"/>
    </row>
    <row r="2492" spans="1:20" ht="11.45" customHeight="1">
      <c r="A2492" s="40"/>
      <c r="B2492" s="41"/>
      <c r="C2492" s="97"/>
      <c r="D2492" s="97"/>
      <c r="E2492" s="97"/>
      <c r="F2492" s="97"/>
      <c r="G2492" s="97"/>
      <c r="H2492" s="97"/>
      <c r="I2492" s="42"/>
      <c r="J2492" s="42"/>
      <c r="K2492" s="42"/>
      <c r="L2492" s="42"/>
      <c r="O2492" s="147"/>
      <c r="P2492" s="147"/>
      <c r="Q2492" s="147"/>
    </row>
    <row r="2493" spans="1:20" s="3" customFormat="1" ht="30" customHeight="1" thickBot="1">
      <c r="A2493" s="177" t="s">
        <v>212</v>
      </c>
      <c r="B2493" s="177"/>
      <c r="C2493" s="177"/>
      <c r="D2493" s="177"/>
      <c r="E2493" s="177"/>
      <c r="F2493" s="177"/>
      <c r="G2493" s="177"/>
      <c r="H2493" s="177"/>
      <c r="I2493" s="177"/>
      <c r="J2493" s="177"/>
      <c r="K2493" s="177"/>
      <c r="L2493" s="177"/>
      <c r="M2493" s="1"/>
      <c r="N2493" s="1"/>
      <c r="O2493" s="147"/>
      <c r="P2493" s="147"/>
      <c r="Q2493" s="147"/>
      <c r="R2493" s="1"/>
    </row>
    <row r="2494" spans="1:20" s="1" customFormat="1" ht="10.15" customHeight="1">
      <c r="A2494" s="203"/>
      <c r="B2494" s="204"/>
      <c r="C2494" s="99">
        <v>1</v>
      </c>
      <c r="D2494" s="99">
        <v>2</v>
      </c>
      <c r="E2494" s="99">
        <v>3</v>
      </c>
      <c r="F2494" s="99">
        <v>4</v>
      </c>
      <c r="G2494" s="99">
        <v>5</v>
      </c>
      <c r="H2494" s="205" t="s">
        <v>45</v>
      </c>
      <c r="I2494" s="207" t="s">
        <v>4</v>
      </c>
      <c r="J2494" s="100" t="s">
        <v>46</v>
      </c>
      <c r="K2494" s="99">
        <v>3</v>
      </c>
      <c r="L2494" s="101" t="s">
        <v>47</v>
      </c>
      <c r="O2494" s="147"/>
      <c r="P2494" s="147"/>
      <c r="Q2494" s="147"/>
    </row>
    <row r="2495" spans="1:20" s="6" customFormat="1" ht="60" customHeight="1" thickBot="1">
      <c r="A2495" s="209" t="s">
        <v>33</v>
      </c>
      <c r="B2495" s="210"/>
      <c r="C2495" s="139" t="s">
        <v>67</v>
      </c>
      <c r="D2495" s="139" t="s">
        <v>68</v>
      </c>
      <c r="E2495" s="139" t="s">
        <v>43</v>
      </c>
      <c r="F2495" s="139" t="s">
        <v>69</v>
      </c>
      <c r="G2495" s="139" t="s">
        <v>70</v>
      </c>
      <c r="H2495" s="206"/>
      <c r="I2495" s="208"/>
      <c r="J2495" s="115" t="s">
        <v>67</v>
      </c>
      <c r="K2495" s="139" t="s">
        <v>43</v>
      </c>
      <c r="L2495" s="116" t="s">
        <v>70</v>
      </c>
      <c r="O2495" s="147"/>
      <c r="P2495" s="147"/>
      <c r="Q2495" s="147"/>
    </row>
    <row r="2496" spans="1:20" s="55" customFormat="1" ht="11.25" customHeight="1">
      <c r="A2496" s="219" t="s">
        <v>22</v>
      </c>
      <c r="B2496" s="220"/>
      <c r="C2496" s="111">
        <v>232</v>
      </c>
      <c r="D2496" s="111">
        <v>542</v>
      </c>
      <c r="E2496" s="111">
        <v>759</v>
      </c>
      <c r="F2496" s="111">
        <v>364</v>
      </c>
      <c r="G2496" s="111">
        <v>187</v>
      </c>
      <c r="H2496" s="111">
        <v>99</v>
      </c>
      <c r="I2496" s="110">
        <f t="shared" ref="I2496:I2555" si="2436">SUM(C2496:H2496)</f>
        <v>2183</v>
      </c>
      <c r="J2496" s="112">
        <f>C2496+D2496</f>
        <v>774</v>
      </c>
      <c r="K2496" s="111">
        <f>E2496</f>
        <v>759</v>
      </c>
      <c r="L2496" s="113">
        <f>SUM(F2496:G2496)</f>
        <v>551</v>
      </c>
      <c r="O2496" s="147"/>
      <c r="P2496" s="147"/>
      <c r="Q2496" s="147"/>
    </row>
    <row r="2497" spans="1:17" s="55" customFormat="1" ht="11.25" customHeight="1" thickBot="1">
      <c r="A2497" s="201"/>
      <c r="B2497" s="202"/>
      <c r="C2497" s="56">
        <f>C2496/I2496*100</f>
        <v>10.627576729271643</v>
      </c>
      <c r="D2497" s="56">
        <f>D2496/I2496*100</f>
        <v>24.828218048557034</v>
      </c>
      <c r="E2497" s="56">
        <f>E2496/I2496*100</f>
        <v>34.768666972056799</v>
      </c>
      <c r="F2497" s="56">
        <f>F2496/I2496*100</f>
        <v>16.674301420064133</v>
      </c>
      <c r="G2497" s="56">
        <f>G2496/I2496*100</f>
        <v>8.5661933119560238</v>
      </c>
      <c r="H2497" s="59">
        <f>H2496/I2496*100</f>
        <v>4.5350435180943656</v>
      </c>
      <c r="I2497" s="58">
        <f t="shared" si="2436"/>
        <v>100</v>
      </c>
      <c r="J2497" s="57">
        <f>J2496/I2496*100</f>
        <v>35.455794777828672</v>
      </c>
      <c r="K2497" s="35">
        <f>K2496/I2496*100</f>
        <v>34.768666972056799</v>
      </c>
      <c r="L2497" s="31">
        <f>L2496/I2496*100</f>
        <v>25.240494732020156</v>
      </c>
      <c r="O2497" s="147"/>
      <c r="P2497" s="147"/>
      <c r="Q2497" s="147"/>
    </row>
    <row r="2498" spans="1:17" s="55" customFormat="1" ht="11.45" customHeight="1">
      <c r="A2498" s="189" t="s">
        <v>48</v>
      </c>
      <c r="B2498" s="192" t="s">
        <v>19</v>
      </c>
      <c r="C2498" s="20">
        <v>168</v>
      </c>
      <c r="D2498" s="20">
        <v>398</v>
      </c>
      <c r="E2498" s="20">
        <v>501</v>
      </c>
      <c r="F2498" s="20">
        <v>238</v>
      </c>
      <c r="G2498" s="20">
        <v>98</v>
      </c>
      <c r="H2498" s="20">
        <v>56</v>
      </c>
      <c r="I2498" s="8">
        <f t="shared" si="2436"/>
        <v>1459</v>
      </c>
      <c r="J2498" s="9">
        <f>C2498+D2498</f>
        <v>566</v>
      </c>
      <c r="K2498" s="7">
        <f>E2498</f>
        <v>501</v>
      </c>
      <c r="L2498" s="10">
        <f>SUM(F2498:G2498)</f>
        <v>336</v>
      </c>
      <c r="O2498" s="147"/>
      <c r="P2498" s="147"/>
      <c r="Q2498" s="147"/>
    </row>
    <row r="2499" spans="1:17" s="55" customFormat="1" ht="11.45" customHeight="1">
      <c r="A2499" s="190"/>
      <c r="B2499" s="185"/>
      <c r="C2499" s="46">
        <f>C2498/I2498*100</f>
        <v>11.514736120630568</v>
      </c>
      <c r="D2499" s="25">
        <f>D2498/I2498*100</f>
        <v>27.27895819054147</v>
      </c>
      <c r="E2499" s="25">
        <f>E2498/I2498*100</f>
        <v>34.338588074023299</v>
      </c>
      <c r="F2499" s="25">
        <f>F2498/I2498*100</f>
        <v>16.312542837559974</v>
      </c>
      <c r="G2499" s="25">
        <f>G2498/I2498*100</f>
        <v>6.7169294037011644</v>
      </c>
      <c r="H2499" s="26">
        <f>H2498/I2498*100</f>
        <v>3.8382453735435229</v>
      </c>
      <c r="I2499" s="27">
        <f t="shared" si="2436"/>
        <v>100</v>
      </c>
      <c r="J2499" s="38">
        <f>J2498/I2498*100</f>
        <v>38.793694311172032</v>
      </c>
      <c r="K2499" s="18">
        <f>K2498/I2498*100</f>
        <v>34.338588074023299</v>
      </c>
      <c r="L2499" s="19">
        <f>L2498/I2498*100</f>
        <v>23.029472241261136</v>
      </c>
      <c r="O2499" s="147"/>
      <c r="P2499" s="147"/>
      <c r="Q2499" s="147"/>
    </row>
    <row r="2500" spans="1:17" s="55" customFormat="1" ht="11.45" customHeight="1">
      <c r="A2500" s="190"/>
      <c r="B2500" s="193" t="s">
        <v>20</v>
      </c>
      <c r="C2500" s="20">
        <v>40</v>
      </c>
      <c r="D2500" s="20">
        <v>83</v>
      </c>
      <c r="E2500" s="20">
        <v>174</v>
      </c>
      <c r="F2500" s="20">
        <v>90</v>
      </c>
      <c r="G2500" s="20">
        <v>61</v>
      </c>
      <c r="H2500" s="20">
        <v>36</v>
      </c>
      <c r="I2500" s="21">
        <f t="shared" si="2436"/>
        <v>484</v>
      </c>
      <c r="J2500" s="28">
        <f>C2500+D2500</f>
        <v>123</v>
      </c>
      <c r="K2500" s="23">
        <f>E2500</f>
        <v>174</v>
      </c>
      <c r="L2500" s="24">
        <f>SUM(F2500:G2500)</f>
        <v>151</v>
      </c>
      <c r="O2500" s="147"/>
      <c r="P2500" s="147"/>
      <c r="Q2500" s="147"/>
    </row>
    <row r="2501" spans="1:17" s="55" customFormat="1" ht="11.45" customHeight="1">
      <c r="A2501" s="190"/>
      <c r="B2501" s="193"/>
      <c r="C2501" s="29">
        <f>C2500/I2500*100</f>
        <v>8.2644628099173563</v>
      </c>
      <c r="D2501" s="29">
        <f>D2500/I2500*100</f>
        <v>17.148760330578515</v>
      </c>
      <c r="E2501" s="29">
        <f>E2500/I2500*100</f>
        <v>35.950413223140501</v>
      </c>
      <c r="F2501" s="29">
        <f>F2500/I2500*100</f>
        <v>18.595041322314049</v>
      </c>
      <c r="G2501" s="29">
        <f>G2500/I2500*100</f>
        <v>12.603305785123966</v>
      </c>
      <c r="H2501" s="30">
        <f>H2500/I2500*100</f>
        <v>7.4380165289256199</v>
      </c>
      <c r="I2501" s="27">
        <f t="shared" si="2436"/>
        <v>100</v>
      </c>
      <c r="J2501" s="38">
        <f>J2500/I2500*100</f>
        <v>25.413223140495866</v>
      </c>
      <c r="K2501" s="18">
        <f>K2500/I2500*100</f>
        <v>35.950413223140501</v>
      </c>
      <c r="L2501" s="19">
        <f>L2500/I2500*100</f>
        <v>31.198347107438018</v>
      </c>
      <c r="O2501" s="147"/>
      <c r="P2501" s="147"/>
      <c r="Q2501" s="147"/>
    </row>
    <row r="2502" spans="1:17" s="55" customFormat="1" ht="11.45" customHeight="1">
      <c r="A2502" s="190"/>
      <c r="B2502" s="184" t="s">
        <v>49</v>
      </c>
      <c r="C2502" s="20">
        <v>18</v>
      </c>
      <c r="D2502" s="20">
        <v>48</v>
      </c>
      <c r="E2502" s="20">
        <v>59</v>
      </c>
      <c r="F2502" s="20">
        <v>24</v>
      </c>
      <c r="G2502" s="20">
        <v>14</v>
      </c>
      <c r="H2502" s="20">
        <v>4</v>
      </c>
      <c r="I2502" s="21">
        <f t="shared" si="2436"/>
        <v>167</v>
      </c>
      <c r="J2502" s="28">
        <f>C2502+D2502</f>
        <v>66</v>
      </c>
      <c r="K2502" s="23">
        <f>E2502</f>
        <v>59</v>
      </c>
      <c r="L2502" s="24">
        <f>SUM(F2502:G2502)</f>
        <v>38</v>
      </c>
      <c r="O2502" s="147"/>
      <c r="P2502" s="147"/>
      <c r="Q2502" s="147"/>
    </row>
    <row r="2503" spans="1:17" s="55" customFormat="1" ht="11.45" customHeight="1">
      <c r="A2503" s="190"/>
      <c r="B2503" s="185"/>
      <c r="C2503" s="25">
        <f>C2502/I2502*100</f>
        <v>10.778443113772456</v>
      </c>
      <c r="D2503" s="25">
        <f>D2502/I2502*100</f>
        <v>28.742514970059879</v>
      </c>
      <c r="E2503" s="25">
        <f>E2502/I2502*100</f>
        <v>35.32934131736527</v>
      </c>
      <c r="F2503" s="25">
        <f>F2502/I2502*100</f>
        <v>14.37125748502994</v>
      </c>
      <c r="G2503" s="25">
        <f>G2502/I2502*100</f>
        <v>8.3832335329341312</v>
      </c>
      <c r="H2503" s="26">
        <f>H2502/I2502*100</f>
        <v>2.3952095808383236</v>
      </c>
      <c r="I2503" s="27">
        <f t="shared" si="2436"/>
        <v>100</v>
      </c>
      <c r="J2503" s="38">
        <f>J2502/I2502*100</f>
        <v>39.520958083832333</v>
      </c>
      <c r="K2503" s="18">
        <f>K2502/I2502*100</f>
        <v>35.32934131736527</v>
      </c>
      <c r="L2503" s="19">
        <f>L2502/I2502*100</f>
        <v>22.754491017964071</v>
      </c>
      <c r="O2503" s="147"/>
      <c r="P2503" s="147"/>
      <c r="Q2503" s="147"/>
    </row>
    <row r="2504" spans="1:17" s="55" customFormat="1" ht="11.45" customHeight="1">
      <c r="A2504" s="190"/>
      <c r="B2504" s="193" t="s">
        <v>50</v>
      </c>
      <c r="C2504" s="20">
        <v>6</v>
      </c>
      <c r="D2504" s="20">
        <v>13</v>
      </c>
      <c r="E2504" s="20">
        <v>25</v>
      </c>
      <c r="F2504" s="20">
        <v>12</v>
      </c>
      <c r="G2504" s="20">
        <v>14</v>
      </c>
      <c r="H2504" s="20">
        <v>3</v>
      </c>
      <c r="I2504" s="21">
        <f t="shared" si="2436"/>
        <v>73</v>
      </c>
      <c r="J2504" s="28">
        <f>C2504+D2504</f>
        <v>19</v>
      </c>
      <c r="K2504" s="23">
        <f>E2504</f>
        <v>25</v>
      </c>
      <c r="L2504" s="24">
        <f>SUM(F2504:G2504)</f>
        <v>26</v>
      </c>
      <c r="O2504" s="147"/>
      <c r="P2504" s="147"/>
      <c r="Q2504" s="147"/>
    </row>
    <row r="2505" spans="1:17" s="55" customFormat="1" ht="11.45" customHeight="1" thickBot="1">
      <c r="A2505" s="190"/>
      <c r="B2505" s="193"/>
      <c r="C2505" s="33">
        <f>C2504/I2504*100</f>
        <v>8.2191780821917799</v>
      </c>
      <c r="D2505" s="33">
        <f>D2504/I2504*100</f>
        <v>17.80821917808219</v>
      </c>
      <c r="E2505" s="33">
        <f>E2504/I2504*100</f>
        <v>34.246575342465754</v>
      </c>
      <c r="F2505" s="33">
        <f>F2504/I2504*100</f>
        <v>16.43835616438356</v>
      </c>
      <c r="G2505" s="33">
        <f>G2504/I2504*100</f>
        <v>19.17808219178082</v>
      </c>
      <c r="H2505" s="34">
        <f>H2504/I2504*100</f>
        <v>4.10958904109589</v>
      </c>
      <c r="I2505" s="58">
        <f t="shared" si="2436"/>
        <v>99.999999999999986</v>
      </c>
      <c r="J2505" s="38">
        <f>J2504/I2504*100</f>
        <v>26.027397260273972</v>
      </c>
      <c r="K2505" s="18">
        <f>K2504/I2504*100</f>
        <v>34.246575342465754</v>
      </c>
      <c r="L2505" s="19">
        <f>L2504/I2504*100</f>
        <v>35.61643835616438</v>
      </c>
      <c r="O2505" s="147"/>
      <c r="P2505" s="147"/>
      <c r="Q2505" s="147"/>
    </row>
    <row r="2506" spans="1:17" s="55" customFormat="1" ht="11.45" customHeight="1">
      <c r="A2506" s="189" t="s">
        <v>51</v>
      </c>
      <c r="B2506" s="192" t="s">
        <v>1</v>
      </c>
      <c r="C2506" s="20">
        <v>88</v>
      </c>
      <c r="D2506" s="20">
        <v>234</v>
      </c>
      <c r="E2506" s="20">
        <v>362</v>
      </c>
      <c r="F2506" s="20">
        <v>156</v>
      </c>
      <c r="G2506" s="20">
        <v>97</v>
      </c>
      <c r="H2506" s="20">
        <v>31</v>
      </c>
      <c r="I2506" s="8">
        <f t="shared" si="2436"/>
        <v>968</v>
      </c>
      <c r="J2506" s="9">
        <f>C2506+D2506</f>
        <v>322</v>
      </c>
      <c r="K2506" s="7">
        <f>E2506</f>
        <v>362</v>
      </c>
      <c r="L2506" s="10">
        <f>SUM(F2506:G2506)</f>
        <v>253</v>
      </c>
      <c r="O2506" s="147"/>
      <c r="P2506" s="147"/>
      <c r="Q2506" s="147"/>
    </row>
    <row r="2507" spans="1:17" s="55" customFormat="1" ht="11.45" customHeight="1">
      <c r="A2507" s="190"/>
      <c r="B2507" s="193"/>
      <c r="C2507" s="46">
        <f>C2506/I2506*100</f>
        <v>9.0909090909090917</v>
      </c>
      <c r="D2507" s="25">
        <f>D2506/I2506*100</f>
        <v>24.173553719008265</v>
      </c>
      <c r="E2507" s="25">
        <f>E2506/I2506*100</f>
        <v>37.396694214876028</v>
      </c>
      <c r="F2507" s="25">
        <f>F2506/I2506*100</f>
        <v>16.115702479338843</v>
      </c>
      <c r="G2507" s="25">
        <f>G2506/I2506*100</f>
        <v>10.020661157024794</v>
      </c>
      <c r="H2507" s="26">
        <f>H2506/I2506*100</f>
        <v>3.2024793388429749</v>
      </c>
      <c r="I2507" s="27">
        <f t="shared" si="2436"/>
        <v>100</v>
      </c>
      <c r="J2507" s="38">
        <f>J2506/I2506*100</f>
        <v>33.264462809917354</v>
      </c>
      <c r="K2507" s="18">
        <f>K2506/I2506*100</f>
        <v>37.396694214876028</v>
      </c>
      <c r="L2507" s="19">
        <f>L2506/I2506*100</f>
        <v>26.136363636363637</v>
      </c>
      <c r="O2507" s="147"/>
      <c r="P2507" s="147"/>
      <c r="Q2507" s="147"/>
    </row>
    <row r="2508" spans="1:17" s="55" customFormat="1" ht="11.45" customHeight="1">
      <c r="A2508" s="190"/>
      <c r="B2508" s="184" t="s">
        <v>2</v>
      </c>
      <c r="C2508" s="20">
        <v>142</v>
      </c>
      <c r="D2508" s="20">
        <v>305</v>
      </c>
      <c r="E2508" s="20">
        <v>392</v>
      </c>
      <c r="F2508" s="20">
        <v>208</v>
      </c>
      <c r="G2508" s="20">
        <v>88</v>
      </c>
      <c r="H2508" s="20">
        <v>42</v>
      </c>
      <c r="I2508" s="21">
        <f t="shared" si="2436"/>
        <v>1177</v>
      </c>
      <c r="J2508" s="28">
        <f>C2508+D2508</f>
        <v>447</v>
      </c>
      <c r="K2508" s="23">
        <f>E2508</f>
        <v>392</v>
      </c>
      <c r="L2508" s="24">
        <f>SUM(F2508:G2508)</f>
        <v>296</v>
      </c>
      <c r="O2508" s="147"/>
      <c r="P2508" s="147"/>
      <c r="Q2508" s="147"/>
    </row>
    <row r="2509" spans="1:17" s="55" customFormat="1" ht="11.45" customHeight="1">
      <c r="A2509" s="190"/>
      <c r="B2509" s="185"/>
      <c r="C2509" s="29">
        <f>C2508/I2508*100</f>
        <v>12.064570943075616</v>
      </c>
      <c r="D2509" s="29">
        <f>D2508/I2508*100</f>
        <v>25.913338997451145</v>
      </c>
      <c r="E2509" s="29">
        <f>E2508/I2508*100</f>
        <v>33.305012744265085</v>
      </c>
      <c r="F2509" s="29">
        <f>F2508/I2508*100</f>
        <v>17.672047578589634</v>
      </c>
      <c r="G2509" s="29">
        <f>G2508/I2508*100</f>
        <v>7.4766355140186906</v>
      </c>
      <c r="H2509" s="30">
        <f>H2508/I2508*100</f>
        <v>3.5683942225998297</v>
      </c>
      <c r="I2509" s="27">
        <f t="shared" si="2436"/>
        <v>100.00000000000001</v>
      </c>
      <c r="J2509" s="38">
        <f>J2508/I2508*100</f>
        <v>37.977909940526757</v>
      </c>
      <c r="K2509" s="18">
        <f>K2508/I2508*100</f>
        <v>33.305012744265085</v>
      </c>
      <c r="L2509" s="19">
        <f>L2508/I2508*100</f>
        <v>25.148683092608326</v>
      </c>
      <c r="O2509" s="147"/>
      <c r="P2509" s="147"/>
      <c r="Q2509" s="147"/>
    </row>
    <row r="2510" spans="1:17" s="55" customFormat="1" ht="11.45" customHeight="1">
      <c r="A2510" s="190"/>
      <c r="B2510" s="193" t="s">
        <v>5</v>
      </c>
      <c r="C2510" s="20">
        <v>2</v>
      </c>
      <c r="D2510" s="20">
        <v>3</v>
      </c>
      <c r="E2510" s="20">
        <v>5</v>
      </c>
      <c r="F2510" s="20">
        <v>0</v>
      </c>
      <c r="G2510" s="20">
        <v>2</v>
      </c>
      <c r="H2510" s="20">
        <v>26</v>
      </c>
      <c r="I2510" s="21">
        <f t="shared" si="2436"/>
        <v>38</v>
      </c>
      <c r="J2510" s="28">
        <f>C2510+D2510</f>
        <v>5</v>
      </c>
      <c r="K2510" s="23">
        <f>E2510</f>
        <v>5</v>
      </c>
      <c r="L2510" s="24">
        <f>SUM(F2510:G2510)</f>
        <v>2</v>
      </c>
      <c r="O2510" s="147"/>
      <c r="P2510" s="147"/>
      <c r="Q2510" s="147"/>
    </row>
    <row r="2511" spans="1:17" s="55" customFormat="1" ht="11.45" customHeight="1" thickBot="1">
      <c r="A2511" s="191"/>
      <c r="B2511" s="194"/>
      <c r="C2511" s="50">
        <f>C2510/I2510*100</f>
        <v>5.2631578947368416</v>
      </c>
      <c r="D2511" s="50">
        <f>D2510/I2510*100</f>
        <v>7.8947368421052628</v>
      </c>
      <c r="E2511" s="50">
        <f>E2510/I2510*100</f>
        <v>13.157894736842104</v>
      </c>
      <c r="F2511" s="50">
        <f>F2510/I2510*100</f>
        <v>0</v>
      </c>
      <c r="G2511" s="50">
        <f>G2510/I2510*100</f>
        <v>5.2631578947368416</v>
      </c>
      <c r="H2511" s="64">
        <f>H2510/I2510*100</f>
        <v>68.421052631578945</v>
      </c>
      <c r="I2511" s="58">
        <f t="shared" si="2436"/>
        <v>100</v>
      </c>
      <c r="J2511" s="57">
        <f>J2510/I2510*100</f>
        <v>13.157894736842104</v>
      </c>
      <c r="K2511" s="35">
        <f>K2510/I2510*100</f>
        <v>13.157894736842104</v>
      </c>
      <c r="L2511" s="31">
        <f>L2510/I2510*100</f>
        <v>5.2631578947368416</v>
      </c>
      <c r="O2511" s="147"/>
      <c r="P2511" s="147"/>
      <c r="Q2511" s="147"/>
    </row>
    <row r="2512" spans="1:17" s="55" customFormat="1" ht="11.45" customHeight="1">
      <c r="A2512" s="189" t="s">
        <v>52</v>
      </c>
      <c r="B2512" s="192" t="s">
        <v>6</v>
      </c>
      <c r="C2512" s="20">
        <v>14</v>
      </c>
      <c r="D2512" s="20">
        <v>18</v>
      </c>
      <c r="E2512" s="20">
        <v>14</v>
      </c>
      <c r="F2512" s="20">
        <v>10</v>
      </c>
      <c r="G2512" s="20">
        <v>6</v>
      </c>
      <c r="H2512" s="20">
        <v>2</v>
      </c>
      <c r="I2512" s="8">
        <f t="shared" si="2436"/>
        <v>64</v>
      </c>
      <c r="J2512" s="9">
        <f>C2512+D2512</f>
        <v>32</v>
      </c>
      <c r="K2512" s="7">
        <f>E2512</f>
        <v>14</v>
      </c>
      <c r="L2512" s="10">
        <f>SUM(F2512:G2512)</f>
        <v>16</v>
      </c>
    </row>
    <row r="2513" spans="1:17" s="55" customFormat="1" ht="11.45" customHeight="1">
      <c r="A2513" s="190"/>
      <c r="B2513" s="185"/>
      <c r="C2513" s="46">
        <f>C2512/I2512*100</f>
        <v>21.875</v>
      </c>
      <c r="D2513" s="25">
        <f>D2512/I2512*100</f>
        <v>28.125</v>
      </c>
      <c r="E2513" s="25">
        <f>E2512/I2512*100</f>
        <v>21.875</v>
      </c>
      <c r="F2513" s="25">
        <f>F2512/I2512*100</f>
        <v>15.625</v>
      </c>
      <c r="G2513" s="25">
        <f>G2512/I2512*100</f>
        <v>9.375</v>
      </c>
      <c r="H2513" s="26">
        <f>H2512/I2512*100</f>
        <v>3.125</v>
      </c>
      <c r="I2513" s="27">
        <f t="shared" si="2436"/>
        <v>100</v>
      </c>
      <c r="J2513" s="38">
        <f>J2512/I2512*100</f>
        <v>50</v>
      </c>
      <c r="K2513" s="18">
        <f>K2512/I2512*100</f>
        <v>21.875</v>
      </c>
      <c r="L2513" s="19">
        <f>L2512/I2512*100</f>
        <v>25</v>
      </c>
    </row>
    <row r="2514" spans="1:17" s="55" customFormat="1" ht="11.45" customHeight="1">
      <c r="A2514" s="190"/>
      <c r="B2514" s="193" t="s">
        <v>7</v>
      </c>
      <c r="C2514" s="20">
        <v>30</v>
      </c>
      <c r="D2514" s="20">
        <v>38</v>
      </c>
      <c r="E2514" s="20">
        <v>58</v>
      </c>
      <c r="F2514" s="20">
        <v>40</v>
      </c>
      <c r="G2514" s="20">
        <v>16</v>
      </c>
      <c r="H2514" s="20">
        <v>3</v>
      </c>
      <c r="I2514" s="21">
        <f t="shared" si="2436"/>
        <v>185</v>
      </c>
      <c r="J2514" s="28">
        <f>C2514+D2514</f>
        <v>68</v>
      </c>
      <c r="K2514" s="23">
        <f>E2514</f>
        <v>58</v>
      </c>
      <c r="L2514" s="24">
        <f>SUM(F2514:G2514)</f>
        <v>56</v>
      </c>
    </row>
    <row r="2515" spans="1:17" s="55" customFormat="1" ht="11.45" customHeight="1">
      <c r="A2515" s="190"/>
      <c r="B2515" s="193"/>
      <c r="C2515" s="29">
        <f>C2514/I2514*100</f>
        <v>16.216216216216218</v>
      </c>
      <c r="D2515" s="29">
        <f>D2514/I2514*100</f>
        <v>20.54054054054054</v>
      </c>
      <c r="E2515" s="29">
        <f>E2514/I2514*100</f>
        <v>31.351351351351354</v>
      </c>
      <c r="F2515" s="29">
        <f>F2514/I2514*100</f>
        <v>21.621621621621621</v>
      </c>
      <c r="G2515" s="29">
        <f>G2514/I2514*100</f>
        <v>8.6486486486486491</v>
      </c>
      <c r="H2515" s="30">
        <f>H2514/I2514*100</f>
        <v>1.6216216216216217</v>
      </c>
      <c r="I2515" s="27">
        <f t="shared" si="2436"/>
        <v>100.00000000000001</v>
      </c>
      <c r="J2515" s="38">
        <f>J2514/I2514*100</f>
        <v>36.756756756756758</v>
      </c>
      <c r="K2515" s="18">
        <f>K2514/I2514*100</f>
        <v>31.351351351351354</v>
      </c>
      <c r="L2515" s="19">
        <f>L2514/I2514*100</f>
        <v>30.270270270270274</v>
      </c>
    </row>
    <row r="2516" spans="1:17" s="55" customFormat="1" ht="11.45" customHeight="1">
      <c r="A2516" s="190"/>
      <c r="B2516" s="184" t="s">
        <v>8</v>
      </c>
      <c r="C2516" s="20">
        <v>26</v>
      </c>
      <c r="D2516" s="20">
        <v>58</v>
      </c>
      <c r="E2516" s="20">
        <v>83</v>
      </c>
      <c r="F2516" s="20">
        <v>50</v>
      </c>
      <c r="G2516" s="20">
        <v>25</v>
      </c>
      <c r="H2516" s="20">
        <v>5</v>
      </c>
      <c r="I2516" s="21">
        <f t="shared" si="2436"/>
        <v>247</v>
      </c>
      <c r="J2516" s="28">
        <f>C2516+D2516</f>
        <v>84</v>
      </c>
      <c r="K2516" s="23">
        <f>E2516</f>
        <v>83</v>
      </c>
      <c r="L2516" s="24">
        <f>SUM(F2516:G2516)</f>
        <v>75</v>
      </c>
    </row>
    <row r="2517" spans="1:17" s="55" customFormat="1" ht="11.45" customHeight="1">
      <c r="A2517" s="190"/>
      <c r="B2517" s="185"/>
      <c r="C2517" s="29">
        <f t="shared" ref="C2517" si="2437">C2516/I2516*100</f>
        <v>10.526315789473683</v>
      </c>
      <c r="D2517" s="29">
        <f t="shared" ref="D2517" si="2438">D2516/I2516*100</f>
        <v>23.481781376518217</v>
      </c>
      <c r="E2517" s="29">
        <f t="shared" ref="E2517" si="2439">E2516/I2516*100</f>
        <v>33.603238866396765</v>
      </c>
      <c r="F2517" s="29">
        <f t="shared" ref="F2517" si="2440">F2516/I2516*100</f>
        <v>20.242914979757085</v>
      </c>
      <c r="G2517" s="29">
        <f t="shared" ref="G2517" si="2441">G2516/I2516*100</f>
        <v>10.121457489878543</v>
      </c>
      <c r="H2517" s="30">
        <f t="shared" ref="H2517" si="2442">H2516/I2516*100</f>
        <v>2.0242914979757085</v>
      </c>
      <c r="I2517" s="27">
        <f t="shared" si="2436"/>
        <v>100</v>
      </c>
      <c r="J2517" s="38">
        <f>J2516/I2516*100</f>
        <v>34.008097165991899</v>
      </c>
      <c r="K2517" s="18">
        <f>K2516/I2516*100</f>
        <v>33.603238866396765</v>
      </c>
      <c r="L2517" s="19">
        <f>L2516/I2516*100</f>
        <v>30.364372469635626</v>
      </c>
    </row>
    <row r="2518" spans="1:17" s="55" customFormat="1" ht="11.45" customHeight="1">
      <c r="A2518" s="190"/>
      <c r="B2518" s="193" t="s">
        <v>9</v>
      </c>
      <c r="C2518" s="20">
        <v>30</v>
      </c>
      <c r="D2518" s="20">
        <v>71</v>
      </c>
      <c r="E2518" s="20">
        <v>110</v>
      </c>
      <c r="F2518" s="20">
        <v>71</v>
      </c>
      <c r="G2518" s="20">
        <v>30</v>
      </c>
      <c r="H2518" s="20">
        <v>3</v>
      </c>
      <c r="I2518" s="21">
        <f t="shared" si="2436"/>
        <v>315</v>
      </c>
      <c r="J2518" s="28">
        <f>C2518+D2518</f>
        <v>101</v>
      </c>
      <c r="K2518" s="23">
        <f>E2518</f>
        <v>110</v>
      </c>
      <c r="L2518" s="24">
        <f>SUM(F2518:G2518)</f>
        <v>101</v>
      </c>
    </row>
    <row r="2519" spans="1:17" s="55" customFormat="1" ht="11.45" customHeight="1">
      <c r="A2519" s="190"/>
      <c r="B2519" s="193"/>
      <c r="C2519" s="29">
        <f t="shared" ref="C2519" si="2443">C2518/I2518*100</f>
        <v>9.5238095238095237</v>
      </c>
      <c r="D2519" s="29">
        <f t="shared" ref="D2519" si="2444">D2518/I2518*100</f>
        <v>22.539682539682541</v>
      </c>
      <c r="E2519" s="29">
        <f t="shared" ref="E2519" si="2445">E2518/I2518*100</f>
        <v>34.920634920634917</v>
      </c>
      <c r="F2519" s="29">
        <f t="shared" ref="F2519" si="2446">F2518/I2518*100</f>
        <v>22.539682539682541</v>
      </c>
      <c r="G2519" s="29">
        <f t="shared" ref="G2519" si="2447">G2518/I2518*100</f>
        <v>9.5238095238095237</v>
      </c>
      <c r="H2519" s="30">
        <f t="shared" ref="H2519" si="2448">H2518/I2518*100</f>
        <v>0.95238095238095244</v>
      </c>
      <c r="I2519" s="27">
        <f t="shared" si="2436"/>
        <v>100</v>
      </c>
      <c r="J2519" s="38">
        <f>J2518/I2518*100</f>
        <v>32.063492063492063</v>
      </c>
      <c r="K2519" s="18">
        <f>K2518/I2518*100</f>
        <v>34.920634920634917</v>
      </c>
      <c r="L2519" s="19">
        <f>L2518/I2518*100</f>
        <v>32.063492063492063</v>
      </c>
    </row>
    <row r="2520" spans="1:17" s="55" customFormat="1" ht="11.45" customHeight="1">
      <c r="A2520" s="190"/>
      <c r="B2520" s="184" t="s">
        <v>10</v>
      </c>
      <c r="C2520" s="20">
        <v>25</v>
      </c>
      <c r="D2520" s="20">
        <v>83</v>
      </c>
      <c r="E2520" s="20">
        <v>138</v>
      </c>
      <c r="F2520" s="20">
        <v>76</v>
      </c>
      <c r="G2520" s="20">
        <v>41</v>
      </c>
      <c r="H2520" s="20">
        <v>4</v>
      </c>
      <c r="I2520" s="21">
        <f t="shared" si="2436"/>
        <v>367</v>
      </c>
      <c r="J2520" s="28">
        <f>C2520+D2520</f>
        <v>108</v>
      </c>
      <c r="K2520" s="23">
        <f>E2520</f>
        <v>138</v>
      </c>
      <c r="L2520" s="24">
        <f>SUM(F2520:G2520)</f>
        <v>117</v>
      </c>
    </row>
    <row r="2521" spans="1:17" s="55" customFormat="1" ht="11.45" customHeight="1">
      <c r="A2521" s="190"/>
      <c r="B2521" s="185"/>
      <c r="C2521" s="29">
        <f t="shared" ref="C2521" si="2449">C2520/I2520*100</f>
        <v>6.8119891008174394</v>
      </c>
      <c r="D2521" s="29">
        <f t="shared" ref="D2521" si="2450">D2520/I2520*100</f>
        <v>22.615803814713896</v>
      </c>
      <c r="E2521" s="29">
        <f t="shared" ref="E2521" si="2451">E2520/I2520*100</f>
        <v>37.602179836512263</v>
      </c>
      <c r="F2521" s="29">
        <f t="shared" ref="F2521" si="2452">F2520/I2520*100</f>
        <v>20.708446866485016</v>
      </c>
      <c r="G2521" s="29">
        <f t="shared" ref="G2521" si="2453">G2520/I2520*100</f>
        <v>11.1716621253406</v>
      </c>
      <c r="H2521" s="30">
        <f t="shared" ref="H2521" si="2454">H2520/I2520*100</f>
        <v>1.0899182561307901</v>
      </c>
      <c r="I2521" s="27">
        <f t="shared" si="2436"/>
        <v>100</v>
      </c>
      <c r="J2521" s="38">
        <f>J2520/I2520*100</f>
        <v>29.427792915531338</v>
      </c>
      <c r="K2521" s="18">
        <f>K2520/I2520*100</f>
        <v>37.602179836512263</v>
      </c>
      <c r="L2521" s="19">
        <f>L2520/I2520*100</f>
        <v>31.880108991825612</v>
      </c>
      <c r="O2521" s="147"/>
      <c r="P2521" s="147"/>
      <c r="Q2521" s="147"/>
    </row>
    <row r="2522" spans="1:17" s="55" customFormat="1" ht="11.45" customHeight="1">
      <c r="A2522" s="190"/>
      <c r="B2522" s="193" t="s">
        <v>11</v>
      </c>
      <c r="C2522" s="20">
        <v>26</v>
      </c>
      <c r="D2522" s="20">
        <v>100</v>
      </c>
      <c r="E2522" s="20">
        <v>149</v>
      </c>
      <c r="F2522" s="20">
        <v>63</v>
      </c>
      <c r="G2522" s="20">
        <v>40</v>
      </c>
      <c r="H2522" s="20">
        <v>16</v>
      </c>
      <c r="I2522" s="21">
        <f t="shared" si="2436"/>
        <v>394</v>
      </c>
      <c r="J2522" s="28">
        <f>C2522+D2522</f>
        <v>126</v>
      </c>
      <c r="K2522" s="23">
        <f>E2522</f>
        <v>149</v>
      </c>
      <c r="L2522" s="24">
        <f>SUM(F2522:G2522)</f>
        <v>103</v>
      </c>
      <c r="O2522" s="147"/>
      <c r="P2522" s="147"/>
      <c r="Q2522" s="147"/>
    </row>
    <row r="2523" spans="1:17" s="55" customFormat="1" ht="11.45" customHeight="1">
      <c r="A2523" s="190"/>
      <c r="B2523" s="193"/>
      <c r="C2523" s="29">
        <f t="shared" ref="C2523" si="2455">C2522/I2522*100</f>
        <v>6.5989847715736047</v>
      </c>
      <c r="D2523" s="29">
        <f t="shared" ref="D2523" si="2456">D2522/I2522*100</f>
        <v>25.380710659898476</v>
      </c>
      <c r="E2523" s="29">
        <f t="shared" ref="E2523" si="2457">E2522/I2522*100</f>
        <v>37.817258883248734</v>
      </c>
      <c r="F2523" s="29">
        <f t="shared" ref="F2523" si="2458">F2522/I2522*100</f>
        <v>15.989847715736042</v>
      </c>
      <c r="G2523" s="29">
        <f t="shared" ref="G2523" si="2459">G2522/I2522*100</f>
        <v>10.152284263959391</v>
      </c>
      <c r="H2523" s="30">
        <f t="shared" ref="H2523" si="2460">H2522/I2522*100</f>
        <v>4.0609137055837561</v>
      </c>
      <c r="I2523" s="27">
        <f t="shared" si="2436"/>
        <v>100</v>
      </c>
      <c r="J2523" s="38">
        <f>J2522/I2522*100</f>
        <v>31.979695431472084</v>
      </c>
      <c r="K2523" s="18">
        <f>K2522/I2522*100</f>
        <v>37.817258883248734</v>
      </c>
      <c r="L2523" s="19">
        <f>L2522/I2522*100</f>
        <v>26.142131979695431</v>
      </c>
      <c r="O2523" s="147"/>
      <c r="P2523" s="147"/>
      <c r="Q2523" s="147"/>
    </row>
    <row r="2524" spans="1:17" s="55" customFormat="1" ht="11.45" customHeight="1">
      <c r="A2524" s="190"/>
      <c r="B2524" s="184" t="s">
        <v>12</v>
      </c>
      <c r="C2524" s="20">
        <v>80</v>
      </c>
      <c r="D2524" s="20">
        <v>173</v>
      </c>
      <c r="E2524" s="20">
        <v>204</v>
      </c>
      <c r="F2524" s="20">
        <v>54</v>
      </c>
      <c r="G2524" s="20">
        <v>28</v>
      </c>
      <c r="H2524" s="20">
        <v>43</v>
      </c>
      <c r="I2524" s="21">
        <f t="shared" si="2436"/>
        <v>582</v>
      </c>
      <c r="J2524" s="28">
        <f>C2524+D2524</f>
        <v>253</v>
      </c>
      <c r="K2524" s="23">
        <f>E2524</f>
        <v>204</v>
      </c>
      <c r="L2524" s="24">
        <f>SUM(F2524:G2524)</f>
        <v>82</v>
      </c>
      <c r="O2524" s="147"/>
      <c r="P2524" s="147"/>
      <c r="Q2524" s="147"/>
    </row>
    <row r="2525" spans="1:17" s="55" customFormat="1" ht="11.45" customHeight="1">
      <c r="A2525" s="190"/>
      <c r="B2525" s="185"/>
      <c r="C2525" s="29">
        <f t="shared" ref="C2525" si="2461">C2524/I2524*100</f>
        <v>13.745704467353953</v>
      </c>
      <c r="D2525" s="29">
        <f t="shared" ref="D2525" si="2462">D2524/I2524*100</f>
        <v>29.725085910652922</v>
      </c>
      <c r="E2525" s="29">
        <f t="shared" ref="E2525" si="2463">E2524/I2524*100</f>
        <v>35.051546391752574</v>
      </c>
      <c r="F2525" s="29">
        <f t="shared" ref="F2525" si="2464">F2524/I2524*100</f>
        <v>9.2783505154639183</v>
      </c>
      <c r="G2525" s="29">
        <f t="shared" ref="G2525" si="2465">G2524/I2524*100</f>
        <v>4.8109965635738838</v>
      </c>
      <c r="H2525" s="30">
        <f t="shared" ref="H2525" si="2466">H2524/I2524*100</f>
        <v>7.3883161512027495</v>
      </c>
      <c r="I2525" s="27">
        <f t="shared" si="2436"/>
        <v>99.999999999999986</v>
      </c>
      <c r="J2525" s="38">
        <f>J2524/I2524*100</f>
        <v>43.470790378006875</v>
      </c>
      <c r="K2525" s="18">
        <f>K2524/I2524*100</f>
        <v>35.051546391752574</v>
      </c>
      <c r="L2525" s="19">
        <f>L2524/I2524*100</f>
        <v>14.0893470790378</v>
      </c>
      <c r="O2525" s="148"/>
      <c r="P2525" s="148"/>
      <c r="Q2525" s="148"/>
    </row>
    <row r="2526" spans="1:17" s="55" customFormat="1" ht="11.45" customHeight="1">
      <c r="A2526" s="190"/>
      <c r="B2526" s="193" t="s">
        <v>24</v>
      </c>
      <c r="C2526" s="20">
        <v>1</v>
      </c>
      <c r="D2526" s="20">
        <v>1</v>
      </c>
      <c r="E2526" s="20">
        <v>3</v>
      </c>
      <c r="F2526" s="20">
        <v>0</v>
      </c>
      <c r="G2526" s="20">
        <v>1</v>
      </c>
      <c r="H2526" s="20">
        <v>23</v>
      </c>
      <c r="I2526" s="21">
        <f t="shared" si="2436"/>
        <v>29</v>
      </c>
      <c r="J2526" s="28">
        <f>C2526+D2526</f>
        <v>2</v>
      </c>
      <c r="K2526" s="23">
        <f>E2526</f>
        <v>3</v>
      </c>
      <c r="L2526" s="24">
        <f>SUM(F2526:G2526)</f>
        <v>1</v>
      </c>
      <c r="O2526" s="148"/>
      <c r="P2526" s="148"/>
      <c r="Q2526" s="148"/>
    </row>
    <row r="2527" spans="1:17" s="55" customFormat="1" ht="11.45" customHeight="1" thickBot="1">
      <c r="A2527" s="191"/>
      <c r="B2527" s="194"/>
      <c r="C2527" s="50">
        <f t="shared" ref="C2527" si="2467">C2526/I2526*100</f>
        <v>3.4482758620689653</v>
      </c>
      <c r="D2527" s="50">
        <f t="shared" ref="D2527" si="2468">D2526/I2526*100</f>
        <v>3.4482758620689653</v>
      </c>
      <c r="E2527" s="50">
        <f t="shared" ref="E2527" si="2469">E2526/I2526*100</f>
        <v>10.344827586206897</v>
      </c>
      <c r="F2527" s="50">
        <f t="shared" ref="F2527" si="2470">F2526/I2526*100</f>
        <v>0</v>
      </c>
      <c r="G2527" s="50">
        <f t="shared" ref="G2527" si="2471">G2526/I2526*100</f>
        <v>3.4482758620689653</v>
      </c>
      <c r="H2527" s="79">
        <f t="shared" ref="H2527" si="2472">H2526/I2526*100</f>
        <v>79.310344827586206</v>
      </c>
      <c r="I2527" s="58">
        <f t="shared" si="2436"/>
        <v>100</v>
      </c>
      <c r="J2527" s="57">
        <f>J2526/I2526*100</f>
        <v>6.8965517241379306</v>
      </c>
      <c r="K2527" s="35">
        <f>K2526/I2526*100</f>
        <v>10.344827586206897</v>
      </c>
      <c r="L2527" s="31">
        <f>L2526/I2526*100</f>
        <v>3.4482758620689653</v>
      </c>
      <c r="O2527" s="148"/>
      <c r="P2527" s="148"/>
      <c r="Q2527" s="148"/>
    </row>
    <row r="2528" spans="1:17" s="55" customFormat="1" ht="11.45" customHeight="1" thickBot="1">
      <c r="A2528" s="211" t="s">
        <v>53</v>
      </c>
      <c r="B2528" s="192" t="s">
        <v>23</v>
      </c>
      <c r="C2528" s="20">
        <v>19</v>
      </c>
      <c r="D2528" s="20">
        <v>50</v>
      </c>
      <c r="E2528" s="20">
        <v>72</v>
      </c>
      <c r="F2528" s="20">
        <v>41</v>
      </c>
      <c r="G2528" s="20">
        <v>23</v>
      </c>
      <c r="H2528" s="20">
        <v>11</v>
      </c>
      <c r="I2528" s="110">
        <f t="shared" si="2436"/>
        <v>216</v>
      </c>
      <c r="J2528" s="9">
        <f>C2528+D2528</f>
        <v>69</v>
      </c>
      <c r="K2528" s="7">
        <f>E2528</f>
        <v>72</v>
      </c>
      <c r="L2528" s="10">
        <f>SUM(F2528:G2528)</f>
        <v>64</v>
      </c>
      <c r="O2528" s="148"/>
      <c r="P2528" s="148"/>
      <c r="Q2528" s="148"/>
    </row>
    <row r="2529" spans="1:20" s="55" customFormat="1" ht="11.45" customHeight="1" thickTop="1" thickBot="1">
      <c r="A2529" s="212"/>
      <c r="B2529" s="185"/>
      <c r="C2529" s="46">
        <f>C2528/I2528*100</f>
        <v>8.7962962962962958</v>
      </c>
      <c r="D2529" s="25">
        <f>D2528/I2528*100</f>
        <v>23.148148148148149</v>
      </c>
      <c r="E2529" s="25">
        <f>E2528/I2528*100</f>
        <v>33.333333333333329</v>
      </c>
      <c r="F2529" s="25">
        <f>F2528/I2528*100</f>
        <v>18.981481481481481</v>
      </c>
      <c r="G2529" s="25">
        <f>G2528/I2528*100</f>
        <v>10.648148148148149</v>
      </c>
      <c r="H2529" s="26">
        <f>H2528/I2528*100</f>
        <v>5.0925925925925926</v>
      </c>
      <c r="I2529" s="27">
        <f t="shared" si="2436"/>
        <v>100</v>
      </c>
      <c r="J2529" s="38">
        <f>J2528/I2528*100</f>
        <v>31.944444444444443</v>
      </c>
      <c r="K2529" s="18">
        <f>K2528/I2528*100</f>
        <v>33.333333333333329</v>
      </c>
      <c r="L2529" s="19">
        <f>L2528/I2528*100</f>
        <v>29.629629629629626</v>
      </c>
    </row>
    <row r="2530" spans="1:20" s="55" customFormat="1" ht="11.45" customHeight="1" thickTop="1" thickBot="1">
      <c r="A2530" s="212"/>
      <c r="B2530" s="193" t="s">
        <v>3</v>
      </c>
      <c r="C2530" s="20">
        <v>12</v>
      </c>
      <c r="D2530" s="20">
        <v>44</v>
      </c>
      <c r="E2530" s="20">
        <v>58</v>
      </c>
      <c r="F2530" s="20">
        <v>16</v>
      </c>
      <c r="G2530" s="20">
        <v>10</v>
      </c>
      <c r="H2530" s="20">
        <v>3</v>
      </c>
      <c r="I2530" s="21">
        <f t="shared" si="2436"/>
        <v>143</v>
      </c>
      <c r="J2530" s="28">
        <f>C2530+D2530</f>
        <v>56</v>
      </c>
      <c r="K2530" s="23">
        <f>E2530</f>
        <v>58</v>
      </c>
      <c r="L2530" s="24">
        <f>SUM(F2530:G2530)</f>
        <v>26</v>
      </c>
    </row>
    <row r="2531" spans="1:20" s="55" customFormat="1" ht="11.45" customHeight="1" thickTop="1" thickBot="1">
      <c r="A2531" s="212"/>
      <c r="B2531" s="193"/>
      <c r="C2531" s="29">
        <f>C2530/I2530*100</f>
        <v>8.3916083916083917</v>
      </c>
      <c r="D2531" s="29">
        <f>D2530/I2530*100</f>
        <v>30.76923076923077</v>
      </c>
      <c r="E2531" s="29">
        <f>E2530/I2530*100</f>
        <v>40.55944055944056</v>
      </c>
      <c r="F2531" s="29">
        <f>F2530/I2530*100</f>
        <v>11.188811188811188</v>
      </c>
      <c r="G2531" s="29">
        <f>G2530/I2530*100</f>
        <v>6.9930069930069934</v>
      </c>
      <c r="H2531" s="30">
        <f>H2530/I2530*100</f>
        <v>2.0979020979020979</v>
      </c>
      <c r="I2531" s="27">
        <f t="shared" si="2436"/>
        <v>99.999999999999986</v>
      </c>
      <c r="J2531" s="38">
        <f>J2530/I2530*100</f>
        <v>39.16083916083916</v>
      </c>
      <c r="K2531" s="18">
        <f>K2530/I2530*100</f>
        <v>40.55944055944056</v>
      </c>
      <c r="L2531" s="19">
        <f>L2530/I2530*100</f>
        <v>18.181818181818183</v>
      </c>
    </row>
    <row r="2532" spans="1:20" s="55" customFormat="1" ht="11.45" customHeight="1" thickTop="1" thickBot="1">
      <c r="A2532" s="212"/>
      <c r="B2532" s="184" t="s">
        <v>13</v>
      </c>
      <c r="C2532" s="20">
        <v>88</v>
      </c>
      <c r="D2532" s="20">
        <v>200</v>
      </c>
      <c r="E2532" s="20">
        <v>324</v>
      </c>
      <c r="F2532" s="20">
        <v>191</v>
      </c>
      <c r="G2532" s="20">
        <v>87</v>
      </c>
      <c r="H2532" s="20">
        <v>13</v>
      </c>
      <c r="I2532" s="21">
        <f t="shared" si="2436"/>
        <v>903</v>
      </c>
      <c r="J2532" s="28">
        <f>C2532+D2532</f>
        <v>288</v>
      </c>
      <c r="K2532" s="23">
        <f>E2532</f>
        <v>324</v>
      </c>
      <c r="L2532" s="24">
        <f>SUM(F2532:G2532)</f>
        <v>278</v>
      </c>
    </row>
    <row r="2533" spans="1:20" s="55" customFormat="1" ht="11.45" customHeight="1" thickTop="1" thickBot="1">
      <c r="A2533" s="212"/>
      <c r="B2533" s="185"/>
      <c r="C2533" s="29">
        <f t="shared" ref="C2533" si="2473">C2532/I2532*100</f>
        <v>9.7452934662236999</v>
      </c>
      <c r="D2533" s="29">
        <f t="shared" ref="D2533" si="2474">D2532/I2532*100</f>
        <v>22.148394241417495</v>
      </c>
      <c r="E2533" s="29">
        <f t="shared" ref="E2533" si="2475">E2532/I2532*100</f>
        <v>35.880398671096344</v>
      </c>
      <c r="F2533" s="29">
        <f t="shared" ref="F2533" si="2476">F2532/I2532*100</f>
        <v>21.151716500553711</v>
      </c>
      <c r="G2533" s="29">
        <f t="shared" ref="G2533" si="2477">G2532/I2532*100</f>
        <v>9.6345514950166127</v>
      </c>
      <c r="H2533" s="30">
        <f t="shared" ref="H2533" si="2478">H2532/I2532*100</f>
        <v>1.4396456256921373</v>
      </c>
      <c r="I2533" s="27">
        <f t="shared" si="2436"/>
        <v>99.999999999999986</v>
      </c>
      <c r="J2533" s="38">
        <f>J2532/I2532*100</f>
        <v>31.893687707641195</v>
      </c>
      <c r="K2533" s="18">
        <f>K2532/I2532*100</f>
        <v>35.880398671096344</v>
      </c>
      <c r="L2533" s="19">
        <f>L2532/I2532*100</f>
        <v>30.78626799557032</v>
      </c>
    </row>
    <row r="2534" spans="1:20" s="55" customFormat="1" ht="11.45" customHeight="1" thickTop="1" thickBot="1">
      <c r="A2534" s="212"/>
      <c r="B2534" s="193" t="s">
        <v>14</v>
      </c>
      <c r="C2534" s="20">
        <v>30</v>
      </c>
      <c r="D2534" s="20">
        <v>53</v>
      </c>
      <c r="E2534" s="20">
        <v>73</v>
      </c>
      <c r="F2534" s="20">
        <v>26</v>
      </c>
      <c r="G2534" s="20">
        <v>8</v>
      </c>
      <c r="H2534" s="20">
        <v>8</v>
      </c>
      <c r="I2534" s="21">
        <f t="shared" si="2436"/>
        <v>198</v>
      </c>
      <c r="J2534" s="28">
        <f>C2534+D2534</f>
        <v>83</v>
      </c>
      <c r="K2534" s="23">
        <f>E2534</f>
        <v>73</v>
      </c>
      <c r="L2534" s="24">
        <f>SUM(F2534:G2534)</f>
        <v>34</v>
      </c>
    </row>
    <row r="2535" spans="1:20" s="55" customFormat="1" ht="11.45" customHeight="1" thickTop="1" thickBot="1">
      <c r="A2535" s="212"/>
      <c r="B2535" s="193"/>
      <c r="C2535" s="29">
        <f t="shared" ref="C2535" si="2479">C2534/I2534*100</f>
        <v>15.151515151515152</v>
      </c>
      <c r="D2535" s="29">
        <f t="shared" ref="D2535" si="2480">D2534/I2534*100</f>
        <v>26.767676767676768</v>
      </c>
      <c r="E2535" s="29">
        <f t="shared" ref="E2535" si="2481">E2534/I2534*100</f>
        <v>36.868686868686865</v>
      </c>
      <c r="F2535" s="29">
        <f t="shared" ref="F2535" si="2482">F2534/I2534*100</f>
        <v>13.131313131313133</v>
      </c>
      <c r="G2535" s="29">
        <f t="shared" ref="G2535" si="2483">G2534/I2534*100</f>
        <v>4.0404040404040407</v>
      </c>
      <c r="H2535" s="30">
        <f t="shared" ref="H2535" si="2484">H2534/I2534*100</f>
        <v>4.0404040404040407</v>
      </c>
      <c r="I2535" s="27">
        <f t="shared" si="2436"/>
        <v>100</v>
      </c>
      <c r="J2535" s="38">
        <f>J2534/I2534*100</f>
        <v>41.919191919191917</v>
      </c>
      <c r="K2535" s="18">
        <f>K2534/I2534*100</f>
        <v>36.868686868686865</v>
      </c>
      <c r="L2535" s="19">
        <f>L2534/I2534*100</f>
        <v>17.171717171717169</v>
      </c>
    </row>
    <row r="2536" spans="1:20" s="55" customFormat="1" ht="11.45" customHeight="1" thickTop="1" thickBot="1">
      <c r="A2536" s="212"/>
      <c r="B2536" s="184" t="s">
        <v>25</v>
      </c>
      <c r="C2536" s="20">
        <v>18</v>
      </c>
      <c r="D2536" s="20">
        <v>27</v>
      </c>
      <c r="E2536" s="20">
        <v>22</v>
      </c>
      <c r="F2536" s="20">
        <v>18</v>
      </c>
      <c r="G2536" s="20">
        <v>8</v>
      </c>
      <c r="H2536" s="20">
        <v>0</v>
      </c>
      <c r="I2536" s="21">
        <f t="shared" si="2436"/>
        <v>93</v>
      </c>
      <c r="J2536" s="28">
        <f>C2536+D2536</f>
        <v>45</v>
      </c>
      <c r="K2536" s="23">
        <f>E2536</f>
        <v>22</v>
      </c>
      <c r="L2536" s="24">
        <f>SUM(F2536:G2536)</f>
        <v>26</v>
      </c>
      <c r="O2536" s="148"/>
      <c r="P2536" s="148"/>
      <c r="Q2536" s="148"/>
    </row>
    <row r="2537" spans="1:20" s="55" customFormat="1" ht="11.45" customHeight="1" thickTop="1" thickBot="1">
      <c r="A2537" s="212"/>
      <c r="B2537" s="185"/>
      <c r="C2537" s="29">
        <f t="shared" ref="C2537" si="2485">C2536/I2536*100</f>
        <v>19.35483870967742</v>
      </c>
      <c r="D2537" s="29">
        <f t="shared" ref="D2537" si="2486">D2536/I2536*100</f>
        <v>29.032258064516132</v>
      </c>
      <c r="E2537" s="29">
        <f t="shared" ref="E2537" si="2487">E2536/I2536*100</f>
        <v>23.655913978494624</v>
      </c>
      <c r="F2537" s="29">
        <f t="shared" ref="F2537" si="2488">F2536/I2536*100</f>
        <v>19.35483870967742</v>
      </c>
      <c r="G2537" s="29">
        <f t="shared" ref="G2537" si="2489">G2536/I2536*100</f>
        <v>8.6021505376344098</v>
      </c>
      <c r="H2537" s="30">
        <f t="shared" ref="H2537" si="2490">H2536/I2536*100</f>
        <v>0</v>
      </c>
      <c r="I2537" s="27">
        <f t="shared" si="2436"/>
        <v>100.00000000000001</v>
      </c>
      <c r="J2537" s="38">
        <f>J2536/I2536*100</f>
        <v>48.387096774193552</v>
      </c>
      <c r="K2537" s="18">
        <f>K2536/I2536*100</f>
        <v>23.655913978494624</v>
      </c>
      <c r="L2537" s="19">
        <f>L2536/I2536*100</f>
        <v>27.956989247311824</v>
      </c>
      <c r="O2537" s="148"/>
      <c r="P2537" s="148"/>
      <c r="Q2537" s="148"/>
    </row>
    <row r="2538" spans="1:20" s="1" customFormat="1" ht="11.45" customHeight="1" thickTop="1" thickBot="1">
      <c r="A2538" s="212"/>
      <c r="B2538" s="193" t="s">
        <v>26</v>
      </c>
      <c r="C2538" s="20">
        <v>57</v>
      </c>
      <c r="D2538" s="20">
        <v>137</v>
      </c>
      <c r="E2538" s="20">
        <v>172</v>
      </c>
      <c r="F2538" s="20">
        <v>61</v>
      </c>
      <c r="G2538" s="20">
        <v>41</v>
      </c>
      <c r="H2538" s="20">
        <v>30</v>
      </c>
      <c r="I2538" s="21">
        <f t="shared" si="2436"/>
        <v>498</v>
      </c>
      <c r="J2538" s="28">
        <f>C2538+D2538</f>
        <v>194</v>
      </c>
      <c r="K2538" s="23">
        <f>E2538</f>
        <v>172</v>
      </c>
      <c r="L2538" s="24">
        <f>SUM(F2538:G2538)</f>
        <v>102</v>
      </c>
      <c r="N2538" s="55"/>
      <c r="O2538" s="148"/>
      <c r="P2538" s="148"/>
      <c r="Q2538" s="148"/>
      <c r="R2538" s="55"/>
      <c r="S2538" s="55"/>
      <c r="T2538" s="55"/>
    </row>
    <row r="2539" spans="1:20" s="1" customFormat="1" ht="11.45" customHeight="1" thickTop="1" thickBot="1">
      <c r="A2539" s="212"/>
      <c r="B2539" s="193"/>
      <c r="C2539" s="29">
        <f t="shared" ref="C2539" si="2491">C2538/I2538*100</f>
        <v>11.445783132530121</v>
      </c>
      <c r="D2539" s="29">
        <f t="shared" ref="D2539" si="2492">D2538/I2538*100</f>
        <v>27.510040160642568</v>
      </c>
      <c r="E2539" s="29">
        <f t="shared" ref="E2539" si="2493">E2538/I2538*100</f>
        <v>34.53815261044177</v>
      </c>
      <c r="F2539" s="29">
        <f t="shared" ref="F2539" si="2494">F2538/I2538*100</f>
        <v>12.248995983935743</v>
      </c>
      <c r="G2539" s="29">
        <f t="shared" ref="G2539" si="2495">G2538/I2538*100</f>
        <v>8.2329317269076299</v>
      </c>
      <c r="H2539" s="30">
        <f t="shared" ref="H2539" si="2496">H2538/I2538*100</f>
        <v>6.024096385542169</v>
      </c>
      <c r="I2539" s="27">
        <f t="shared" si="2436"/>
        <v>99.999999999999986</v>
      </c>
      <c r="J2539" s="38">
        <f>J2538/I2538*100</f>
        <v>38.955823293172692</v>
      </c>
      <c r="K2539" s="18">
        <f>K2538/I2538*100</f>
        <v>34.53815261044177</v>
      </c>
      <c r="L2539" s="19">
        <f>L2538/I2538*100</f>
        <v>20.481927710843372</v>
      </c>
      <c r="N2539" s="55"/>
      <c r="O2539" s="148"/>
      <c r="P2539" s="148"/>
      <c r="Q2539" s="148"/>
      <c r="R2539" s="55"/>
      <c r="S2539" s="55"/>
      <c r="T2539" s="55"/>
    </row>
    <row r="2540" spans="1:20" s="1" customFormat="1" ht="11.45" customHeight="1" thickTop="1" thickBot="1">
      <c r="A2540" s="212"/>
      <c r="B2540" s="184" t="s">
        <v>0</v>
      </c>
      <c r="C2540" s="20">
        <v>5</v>
      </c>
      <c r="D2540" s="20">
        <v>28</v>
      </c>
      <c r="E2540" s="20">
        <v>28</v>
      </c>
      <c r="F2540" s="20">
        <v>8</v>
      </c>
      <c r="G2540" s="20">
        <v>6</v>
      </c>
      <c r="H2540" s="20">
        <v>8</v>
      </c>
      <c r="I2540" s="21">
        <f t="shared" si="2436"/>
        <v>83</v>
      </c>
      <c r="J2540" s="28">
        <f>C2540+D2540</f>
        <v>33</v>
      </c>
      <c r="K2540" s="23">
        <f>E2540</f>
        <v>28</v>
      </c>
      <c r="L2540" s="24">
        <f>SUM(F2540:G2540)</f>
        <v>14</v>
      </c>
      <c r="N2540" s="55"/>
      <c r="O2540" s="148"/>
      <c r="P2540" s="148"/>
      <c r="Q2540" s="148"/>
      <c r="R2540" s="55"/>
      <c r="S2540" s="55"/>
      <c r="T2540" s="55"/>
    </row>
    <row r="2541" spans="1:20" s="1" customFormat="1" ht="11.45" customHeight="1" thickTop="1" thickBot="1">
      <c r="A2541" s="212"/>
      <c r="B2541" s="185"/>
      <c r="C2541" s="29">
        <f t="shared" ref="C2541" si="2497">C2540/I2540*100</f>
        <v>6.024096385542169</v>
      </c>
      <c r="D2541" s="29">
        <f t="shared" ref="D2541" si="2498">D2540/I2540*100</f>
        <v>33.734939759036145</v>
      </c>
      <c r="E2541" s="29">
        <f t="shared" ref="E2541" si="2499">E2540/I2540*100</f>
        <v>33.734939759036145</v>
      </c>
      <c r="F2541" s="29">
        <f t="shared" ref="F2541" si="2500">F2540/I2540*100</f>
        <v>9.6385542168674707</v>
      </c>
      <c r="G2541" s="29">
        <f t="shared" ref="G2541" si="2501">G2540/I2540*100</f>
        <v>7.2289156626506017</v>
      </c>
      <c r="H2541" s="30">
        <f t="shared" ref="H2541" si="2502">H2540/I2540*100</f>
        <v>9.6385542168674707</v>
      </c>
      <c r="I2541" s="27">
        <f t="shared" si="2436"/>
        <v>100.00000000000001</v>
      </c>
      <c r="J2541" s="38">
        <f>J2540/I2540*100</f>
        <v>39.75903614457831</v>
      </c>
      <c r="K2541" s="18">
        <f>K2540/I2540*100</f>
        <v>33.734939759036145</v>
      </c>
      <c r="L2541" s="19">
        <f>L2540/I2540*100</f>
        <v>16.867469879518072</v>
      </c>
      <c r="N2541" s="55"/>
      <c r="O2541" s="148"/>
      <c r="P2541" s="148"/>
      <c r="Q2541" s="148"/>
      <c r="R2541" s="55"/>
      <c r="S2541" s="55"/>
      <c r="T2541" s="55"/>
    </row>
    <row r="2542" spans="1:20" s="1" customFormat="1" ht="11.45" customHeight="1" thickTop="1" thickBot="1">
      <c r="A2542" s="212"/>
      <c r="B2542" s="193" t="s">
        <v>24</v>
      </c>
      <c r="C2542" s="20">
        <v>3</v>
      </c>
      <c r="D2542" s="20">
        <v>3</v>
      </c>
      <c r="E2542" s="20">
        <v>10</v>
      </c>
      <c r="F2542" s="20">
        <v>3</v>
      </c>
      <c r="G2542" s="20">
        <v>4</v>
      </c>
      <c r="H2542" s="20">
        <v>26</v>
      </c>
      <c r="I2542" s="21">
        <f t="shared" si="2436"/>
        <v>49</v>
      </c>
      <c r="J2542" s="28">
        <f>C2542+D2542</f>
        <v>6</v>
      </c>
      <c r="K2542" s="23">
        <f>E2542</f>
        <v>10</v>
      </c>
      <c r="L2542" s="24">
        <f>SUM(F2542:G2542)</f>
        <v>7</v>
      </c>
      <c r="N2542" s="55"/>
      <c r="O2542" s="148"/>
      <c r="P2542" s="148"/>
      <c r="Q2542" s="148"/>
      <c r="R2542" s="55"/>
      <c r="S2542" s="55"/>
      <c r="T2542" s="55"/>
    </row>
    <row r="2543" spans="1:20" s="1" customFormat="1" ht="11.45" customHeight="1" thickTop="1" thickBot="1">
      <c r="A2543" s="213"/>
      <c r="B2543" s="194"/>
      <c r="C2543" s="50">
        <f t="shared" ref="C2543" si="2503">C2542/I2542*100</f>
        <v>6.1224489795918364</v>
      </c>
      <c r="D2543" s="50">
        <f t="shared" ref="D2543" si="2504">D2542/I2542*100</f>
        <v>6.1224489795918364</v>
      </c>
      <c r="E2543" s="50">
        <f t="shared" ref="E2543" si="2505">E2542/I2542*100</f>
        <v>20.408163265306122</v>
      </c>
      <c r="F2543" s="50">
        <f t="shared" ref="F2543" si="2506">F2542/I2542*100</f>
        <v>6.1224489795918364</v>
      </c>
      <c r="G2543" s="50">
        <f t="shared" ref="G2543" si="2507">G2542/I2542*100</f>
        <v>8.1632653061224492</v>
      </c>
      <c r="H2543" s="79">
        <f t="shared" ref="H2543" si="2508">H2542/I2542*100</f>
        <v>53.061224489795919</v>
      </c>
      <c r="I2543" s="58">
        <f t="shared" si="2436"/>
        <v>100</v>
      </c>
      <c r="J2543" s="57">
        <f>J2542/I2542*100</f>
        <v>12.244897959183673</v>
      </c>
      <c r="K2543" s="35">
        <f>K2542/I2542*100</f>
        <v>20.408163265306122</v>
      </c>
      <c r="L2543" s="31">
        <f>L2542/I2542*100</f>
        <v>14.285714285714285</v>
      </c>
      <c r="N2543" s="55"/>
      <c r="O2543" s="148"/>
      <c r="P2543" s="148"/>
      <c r="Q2543" s="148"/>
      <c r="R2543" s="55"/>
      <c r="S2543" s="55"/>
      <c r="T2543" s="55"/>
    </row>
    <row r="2544" spans="1:20" s="1" customFormat="1" ht="11.45" customHeight="1">
      <c r="A2544" s="189" t="s">
        <v>21</v>
      </c>
      <c r="B2544" s="192" t="s">
        <v>27</v>
      </c>
      <c r="C2544" s="20">
        <v>32</v>
      </c>
      <c r="D2544" s="20">
        <v>81</v>
      </c>
      <c r="E2544" s="20">
        <v>109</v>
      </c>
      <c r="F2544" s="20">
        <v>37</v>
      </c>
      <c r="G2544" s="20">
        <v>25</v>
      </c>
      <c r="H2544" s="20">
        <v>12</v>
      </c>
      <c r="I2544" s="8">
        <f t="shared" si="2436"/>
        <v>296</v>
      </c>
      <c r="J2544" s="9">
        <f>C2544+D2544</f>
        <v>113</v>
      </c>
      <c r="K2544" s="7">
        <f>E2544</f>
        <v>109</v>
      </c>
      <c r="L2544" s="10">
        <f>SUM(F2544:G2544)</f>
        <v>62</v>
      </c>
      <c r="O2544" s="148"/>
      <c r="P2544" s="148"/>
      <c r="Q2544" s="148"/>
    </row>
    <row r="2545" spans="1:20" s="1" customFormat="1" ht="11.45" customHeight="1">
      <c r="A2545" s="190"/>
      <c r="B2545" s="185"/>
      <c r="C2545" s="46">
        <f>C2544/I2544*100</f>
        <v>10.810810810810811</v>
      </c>
      <c r="D2545" s="25">
        <f>D2544/I2544*100</f>
        <v>27.364864864864863</v>
      </c>
      <c r="E2545" s="25">
        <f>E2544/I2544*100</f>
        <v>36.824324324324323</v>
      </c>
      <c r="F2545" s="25">
        <f>F2544/I2544*100</f>
        <v>12.5</v>
      </c>
      <c r="G2545" s="25">
        <f>G2544/I2544*100</f>
        <v>8.4459459459459456</v>
      </c>
      <c r="H2545" s="26">
        <f>H2544/I2544*100</f>
        <v>4.0540540540540544</v>
      </c>
      <c r="I2545" s="27">
        <f t="shared" si="2436"/>
        <v>100</v>
      </c>
      <c r="J2545" s="38">
        <f>J2544/I2544*100</f>
        <v>38.175675675675677</v>
      </c>
      <c r="K2545" s="18">
        <f>K2544/I2544*100</f>
        <v>36.824324324324323</v>
      </c>
      <c r="L2545" s="19">
        <f>L2544/I2544*100</f>
        <v>20.945945945945947</v>
      </c>
      <c r="O2545" s="6"/>
      <c r="P2545" s="6"/>
      <c r="Q2545" s="6"/>
    </row>
    <row r="2546" spans="1:20" s="1" customFormat="1" ht="11.45" customHeight="1">
      <c r="A2546" s="190"/>
      <c r="B2546" s="193" t="s">
        <v>28</v>
      </c>
      <c r="C2546" s="20">
        <v>38</v>
      </c>
      <c r="D2546" s="20">
        <v>83</v>
      </c>
      <c r="E2546" s="20">
        <v>131</v>
      </c>
      <c r="F2546" s="20">
        <v>50</v>
      </c>
      <c r="G2546" s="20">
        <v>25</v>
      </c>
      <c r="H2546" s="20">
        <v>15</v>
      </c>
      <c r="I2546" s="21">
        <f t="shared" si="2436"/>
        <v>342</v>
      </c>
      <c r="J2546" s="28">
        <f>C2546+D2546</f>
        <v>121</v>
      </c>
      <c r="K2546" s="23">
        <f>E2546</f>
        <v>131</v>
      </c>
      <c r="L2546" s="24">
        <f>SUM(F2546:G2546)</f>
        <v>75</v>
      </c>
      <c r="O2546" s="147"/>
      <c r="P2546" s="147"/>
      <c r="Q2546" s="147"/>
    </row>
    <row r="2547" spans="1:20" s="1" customFormat="1" ht="11.45" customHeight="1">
      <c r="A2547" s="190"/>
      <c r="B2547" s="193"/>
      <c r="C2547" s="29">
        <f>C2546/I2546*100</f>
        <v>11.111111111111111</v>
      </c>
      <c r="D2547" s="29">
        <f>D2546/I2546*100</f>
        <v>24.269005847953213</v>
      </c>
      <c r="E2547" s="29">
        <f>E2546/I2546*100</f>
        <v>38.304093567251464</v>
      </c>
      <c r="F2547" s="29">
        <f>F2546/I2546*100</f>
        <v>14.619883040935672</v>
      </c>
      <c r="G2547" s="29">
        <f>G2546/I2546*100</f>
        <v>7.3099415204678362</v>
      </c>
      <c r="H2547" s="30">
        <f>H2546/I2546*100</f>
        <v>4.3859649122807012</v>
      </c>
      <c r="I2547" s="27">
        <f t="shared" si="2436"/>
        <v>99.999999999999986</v>
      </c>
      <c r="J2547" s="38">
        <f>J2546/I2546*100</f>
        <v>35.380116959064331</v>
      </c>
      <c r="K2547" s="18">
        <f>K2546/I2546*100</f>
        <v>38.304093567251464</v>
      </c>
      <c r="L2547" s="19">
        <f>L2546/I2546*100</f>
        <v>21.929824561403507</v>
      </c>
      <c r="O2547" s="147"/>
      <c r="P2547" s="147"/>
      <c r="Q2547" s="147"/>
    </row>
    <row r="2548" spans="1:20" s="1" customFormat="1" ht="11.45" customHeight="1">
      <c r="A2548" s="190"/>
      <c r="B2548" s="184" t="s">
        <v>29</v>
      </c>
      <c r="C2548" s="20">
        <v>104</v>
      </c>
      <c r="D2548" s="20">
        <v>239</v>
      </c>
      <c r="E2548" s="20">
        <v>328</v>
      </c>
      <c r="F2548" s="20">
        <v>172</v>
      </c>
      <c r="G2548" s="20">
        <v>83</v>
      </c>
      <c r="H2548" s="20">
        <v>21</v>
      </c>
      <c r="I2548" s="21">
        <f t="shared" si="2436"/>
        <v>947</v>
      </c>
      <c r="J2548" s="28">
        <f>C2548+D2548</f>
        <v>343</v>
      </c>
      <c r="K2548" s="23">
        <f>E2548</f>
        <v>328</v>
      </c>
      <c r="L2548" s="24">
        <f>SUM(F2548:G2548)</f>
        <v>255</v>
      </c>
      <c r="O2548" s="147"/>
      <c r="P2548" s="147"/>
      <c r="Q2548" s="147"/>
    </row>
    <row r="2549" spans="1:20" s="1" customFormat="1" ht="11.45" customHeight="1">
      <c r="A2549" s="190"/>
      <c r="B2549" s="185"/>
      <c r="C2549" s="29">
        <f t="shared" ref="C2549" si="2509">C2548/I2548*100</f>
        <v>10.982048574445617</v>
      </c>
      <c r="D2549" s="29">
        <f t="shared" ref="D2549" si="2510">D2548/I2548*100</f>
        <v>25.237592397043297</v>
      </c>
      <c r="E2549" s="29">
        <f t="shared" ref="E2549" si="2511">E2548/I2548*100</f>
        <v>34.635691657866943</v>
      </c>
      <c r="F2549" s="29">
        <f t="shared" ref="F2549" si="2512">F2548/I2548*100</f>
        <v>18.162618796198522</v>
      </c>
      <c r="G2549" s="29">
        <f t="shared" ref="G2549" si="2513">G2548/I2548*100</f>
        <v>8.7645195353748679</v>
      </c>
      <c r="H2549" s="30">
        <f t="shared" ref="H2549" si="2514">H2548/I2548*100</f>
        <v>2.2175290390707496</v>
      </c>
      <c r="I2549" s="27">
        <f t="shared" si="2436"/>
        <v>100</v>
      </c>
      <c r="J2549" s="38">
        <f>J2548/I2548*100</f>
        <v>36.219640971488914</v>
      </c>
      <c r="K2549" s="18">
        <f>K2548/I2548*100</f>
        <v>34.635691657866943</v>
      </c>
      <c r="L2549" s="19">
        <f>L2548/I2548*100</f>
        <v>26.927138331573392</v>
      </c>
      <c r="O2549" s="147"/>
      <c r="P2549" s="147"/>
      <c r="Q2549" s="147"/>
    </row>
    <row r="2550" spans="1:20" s="1" customFormat="1" ht="11.45" customHeight="1">
      <c r="A2550" s="190"/>
      <c r="B2550" s="193" t="s">
        <v>30</v>
      </c>
      <c r="C2550" s="20">
        <v>43</v>
      </c>
      <c r="D2550" s="20">
        <v>100</v>
      </c>
      <c r="E2550" s="20">
        <v>134</v>
      </c>
      <c r="F2550" s="20">
        <v>77</v>
      </c>
      <c r="G2550" s="20">
        <v>40</v>
      </c>
      <c r="H2550" s="20">
        <v>16</v>
      </c>
      <c r="I2550" s="21">
        <f t="shared" si="2436"/>
        <v>410</v>
      </c>
      <c r="J2550" s="28">
        <f>C2550+D2550</f>
        <v>143</v>
      </c>
      <c r="K2550" s="23">
        <f>E2550</f>
        <v>134</v>
      </c>
      <c r="L2550" s="24">
        <f>SUM(F2550:G2550)</f>
        <v>117</v>
      </c>
      <c r="N2550" s="55"/>
      <c r="O2550" s="148"/>
      <c r="P2550" s="148"/>
      <c r="Q2550" s="148"/>
      <c r="R2550" s="55"/>
      <c r="S2550" s="55"/>
      <c r="T2550" s="55"/>
    </row>
    <row r="2551" spans="1:20" s="1" customFormat="1" ht="11.45" customHeight="1">
      <c r="A2551" s="190"/>
      <c r="B2551" s="193"/>
      <c r="C2551" s="29">
        <f t="shared" ref="C2551" si="2515">C2550/I2550*100</f>
        <v>10.487804878048781</v>
      </c>
      <c r="D2551" s="29">
        <f t="shared" ref="D2551" si="2516">D2550/I2550*100</f>
        <v>24.390243902439025</v>
      </c>
      <c r="E2551" s="29">
        <f t="shared" ref="E2551" si="2517">E2550/I2550*100</f>
        <v>32.682926829268297</v>
      </c>
      <c r="F2551" s="29">
        <f t="shared" ref="F2551" si="2518">F2550/I2550*100</f>
        <v>18.780487804878049</v>
      </c>
      <c r="G2551" s="29">
        <f t="shared" ref="G2551" si="2519">G2550/I2550*100</f>
        <v>9.7560975609756095</v>
      </c>
      <c r="H2551" s="30">
        <f t="shared" ref="H2551" si="2520">H2550/I2550*100</f>
        <v>3.9024390243902438</v>
      </c>
      <c r="I2551" s="27">
        <f t="shared" si="2436"/>
        <v>100</v>
      </c>
      <c r="J2551" s="38">
        <f>J2550/I2550*100</f>
        <v>34.878048780487802</v>
      </c>
      <c r="K2551" s="18">
        <f>K2550/I2550*100</f>
        <v>32.682926829268297</v>
      </c>
      <c r="L2551" s="19">
        <f>L2550/I2550*100</f>
        <v>28.536585365853657</v>
      </c>
      <c r="O2551" s="148"/>
      <c r="P2551" s="148"/>
      <c r="Q2551" s="148"/>
    </row>
    <row r="2552" spans="1:20" s="1" customFormat="1" ht="11.45" customHeight="1">
      <c r="A2552" s="190"/>
      <c r="B2552" s="184" t="s">
        <v>42</v>
      </c>
      <c r="C2552" s="20">
        <v>10</v>
      </c>
      <c r="D2552" s="20">
        <v>34</v>
      </c>
      <c r="E2552" s="20">
        <v>44</v>
      </c>
      <c r="F2552" s="20">
        <v>25</v>
      </c>
      <c r="G2552" s="20">
        <v>13</v>
      </c>
      <c r="H2552" s="20">
        <v>4</v>
      </c>
      <c r="I2552" s="21">
        <f t="shared" si="2436"/>
        <v>130</v>
      </c>
      <c r="J2552" s="28">
        <f>C2552+D2552</f>
        <v>44</v>
      </c>
      <c r="K2552" s="23">
        <f>E2552</f>
        <v>44</v>
      </c>
      <c r="L2552" s="24">
        <f>SUM(F2552:G2552)</f>
        <v>38</v>
      </c>
      <c r="O2552" s="148"/>
      <c r="P2552" s="148"/>
      <c r="Q2552" s="148"/>
    </row>
    <row r="2553" spans="1:20" s="1" customFormat="1" ht="11.45" customHeight="1">
      <c r="A2553" s="190"/>
      <c r="B2553" s="185"/>
      <c r="C2553" s="29">
        <f t="shared" ref="C2553" si="2521">C2552/I2552*100</f>
        <v>7.6923076923076925</v>
      </c>
      <c r="D2553" s="29">
        <f t="shared" ref="D2553" si="2522">D2552/I2552*100</f>
        <v>26.153846153846157</v>
      </c>
      <c r="E2553" s="29">
        <f t="shared" ref="E2553" si="2523">E2552/I2552*100</f>
        <v>33.846153846153847</v>
      </c>
      <c r="F2553" s="29">
        <f t="shared" ref="F2553" si="2524">F2552/I2552*100</f>
        <v>19.230769230769234</v>
      </c>
      <c r="G2553" s="29">
        <f t="shared" ref="G2553" si="2525">G2552/I2552*100</f>
        <v>10</v>
      </c>
      <c r="H2553" s="30">
        <f t="shared" ref="H2553" si="2526">H2552/I2552*100</f>
        <v>3.0769230769230771</v>
      </c>
      <c r="I2553" s="27">
        <f t="shared" si="2436"/>
        <v>100.00000000000001</v>
      </c>
      <c r="J2553" s="38">
        <f>J2552/I2552*100</f>
        <v>33.846153846153847</v>
      </c>
      <c r="K2553" s="18">
        <f>K2552/I2552*100</f>
        <v>33.846153846153847</v>
      </c>
      <c r="L2553" s="19">
        <f>L2552/I2552*100</f>
        <v>29.230769230769234</v>
      </c>
      <c r="O2553" s="148"/>
      <c r="P2553" s="148"/>
      <c r="Q2553" s="148"/>
    </row>
    <row r="2554" spans="1:20" s="1" customFormat="1" ht="11.45" customHeight="1">
      <c r="A2554" s="190"/>
      <c r="B2554" s="193" t="s">
        <v>24</v>
      </c>
      <c r="C2554" s="20">
        <v>5</v>
      </c>
      <c r="D2554" s="20">
        <v>5</v>
      </c>
      <c r="E2554" s="20">
        <v>13</v>
      </c>
      <c r="F2554" s="20">
        <v>3</v>
      </c>
      <c r="G2554" s="20">
        <v>1</v>
      </c>
      <c r="H2554" s="20">
        <v>31</v>
      </c>
      <c r="I2554" s="21">
        <f t="shared" si="2436"/>
        <v>58</v>
      </c>
      <c r="J2554" s="22">
        <f>C2554+D2554</f>
        <v>10</v>
      </c>
      <c r="K2554" s="23">
        <f>E2554</f>
        <v>13</v>
      </c>
      <c r="L2554" s="24">
        <f>SUM(F2554:G2554)</f>
        <v>4</v>
      </c>
      <c r="O2554" s="148"/>
      <c r="P2554" s="148"/>
      <c r="Q2554" s="148"/>
    </row>
    <row r="2555" spans="1:20" s="1" customFormat="1" ht="11.45" customHeight="1" thickBot="1">
      <c r="A2555" s="191"/>
      <c r="B2555" s="194"/>
      <c r="C2555" s="33">
        <f>C2554/I2554*100</f>
        <v>8.6206896551724146</v>
      </c>
      <c r="D2555" s="33">
        <f>D2554/I2554*100</f>
        <v>8.6206896551724146</v>
      </c>
      <c r="E2555" s="33">
        <f>E2554/I2554*100</f>
        <v>22.413793103448278</v>
      </c>
      <c r="F2555" s="33">
        <f>F2554/I2554*100</f>
        <v>5.1724137931034484</v>
      </c>
      <c r="G2555" s="33">
        <f>G2554/I2554*100</f>
        <v>1.7241379310344827</v>
      </c>
      <c r="H2555" s="34">
        <f>H2554/I2554*100</f>
        <v>53.448275862068961</v>
      </c>
      <c r="I2555" s="58">
        <f t="shared" si="2436"/>
        <v>100</v>
      </c>
      <c r="J2555" s="14">
        <f>J2554/I2554*100</f>
        <v>17.241379310344829</v>
      </c>
      <c r="K2555" s="15">
        <f>K2554/I2554*100</f>
        <v>22.413793103448278</v>
      </c>
      <c r="L2555" s="16">
        <f>L2554/I2554*100</f>
        <v>6.8965517241379306</v>
      </c>
      <c r="O2555" s="148"/>
      <c r="P2555" s="148"/>
      <c r="Q2555" s="148"/>
    </row>
    <row r="2556" spans="1:20" s="1" customFormat="1" ht="11.45" customHeight="1">
      <c r="A2556" s="40"/>
      <c r="B2556" s="41"/>
      <c r="C2556" s="97"/>
      <c r="D2556" s="97"/>
      <c r="E2556" s="97"/>
      <c r="F2556" s="97"/>
      <c r="G2556" s="97"/>
      <c r="H2556" s="97"/>
      <c r="I2556" s="42"/>
      <c r="J2556" s="42"/>
      <c r="K2556" s="42"/>
      <c r="L2556" s="42"/>
      <c r="O2556" s="147"/>
      <c r="P2556" s="147"/>
      <c r="Q2556" s="147"/>
    </row>
    <row r="2557" spans="1:20" ht="11.45" customHeight="1">
      <c r="A2557" s="40"/>
      <c r="B2557" s="41"/>
      <c r="C2557" s="97"/>
      <c r="D2557" s="97"/>
      <c r="E2557" s="97"/>
      <c r="F2557" s="97"/>
      <c r="G2557" s="97"/>
      <c r="H2557" s="97"/>
      <c r="I2557" s="42"/>
      <c r="J2557" s="42"/>
      <c r="K2557" s="42"/>
      <c r="L2557" s="42"/>
      <c r="O2557" s="147"/>
      <c r="P2557" s="147"/>
      <c r="Q2557" s="147"/>
    </row>
    <row r="2558" spans="1:20" s="3" customFormat="1" ht="30" customHeight="1" thickBot="1">
      <c r="A2558" s="196" t="s">
        <v>281</v>
      </c>
      <c r="B2558" s="196"/>
      <c r="C2558" s="196"/>
      <c r="D2558" s="196"/>
      <c r="E2558" s="196"/>
      <c r="F2558" s="196"/>
      <c r="G2558" s="196"/>
      <c r="H2558" s="196"/>
      <c r="I2558" s="196"/>
      <c r="J2558" s="196"/>
      <c r="K2558" s="196"/>
      <c r="L2558" s="196"/>
      <c r="M2558" s="1"/>
      <c r="N2558" s="1"/>
      <c r="O2558" s="147"/>
      <c r="P2558" s="147"/>
      <c r="Q2558" s="147"/>
      <c r="R2558" s="1"/>
    </row>
    <row r="2559" spans="1:20" s="1" customFormat="1" ht="10.15" customHeight="1">
      <c r="A2559" s="203"/>
      <c r="B2559" s="204"/>
      <c r="C2559" s="99">
        <v>1</v>
      </c>
      <c r="D2559" s="99">
        <v>2</v>
      </c>
      <c r="E2559" s="99">
        <v>3</v>
      </c>
      <c r="F2559" s="99">
        <v>4</v>
      </c>
      <c r="G2559" s="99">
        <v>5</v>
      </c>
      <c r="H2559" s="205" t="s">
        <v>45</v>
      </c>
      <c r="I2559" s="238" t="s">
        <v>4</v>
      </c>
      <c r="O2559" s="147"/>
      <c r="P2559" s="147"/>
      <c r="Q2559" s="147"/>
    </row>
    <row r="2560" spans="1:20" s="6" customFormat="1" ht="60" customHeight="1" thickBot="1">
      <c r="A2560" s="209" t="s">
        <v>33</v>
      </c>
      <c r="B2560" s="210"/>
      <c r="C2560" s="123" t="s">
        <v>96</v>
      </c>
      <c r="D2560" s="123" t="s">
        <v>44</v>
      </c>
      <c r="E2560" s="123" t="s">
        <v>44</v>
      </c>
      <c r="F2560" s="124" t="s">
        <v>44</v>
      </c>
      <c r="G2560" s="139" t="s">
        <v>97</v>
      </c>
      <c r="H2560" s="206"/>
      <c r="I2560" s="239"/>
      <c r="O2560" s="147"/>
      <c r="P2560" s="147"/>
      <c r="Q2560" s="147"/>
    </row>
    <row r="2561" spans="1:19" s="11" customFormat="1" ht="11.25" customHeight="1">
      <c r="A2561" s="219" t="s">
        <v>22</v>
      </c>
      <c r="B2561" s="220"/>
      <c r="C2561" s="111">
        <v>148</v>
      </c>
      <c r="D2561" s="111">
        <v>80</v>
      </c>
      <c r="E2561" s="111">
        <v>256</v>
      </c>
      <c r="F2561" s="111">
        <v>1197</v>
      </c>
      <c r="G2561" s="111">
        <v>405</v>
      </c>
      <c r="H2561" s="111">
        <v>97</v>
      </c>
      <c r="I2561" s="118">
        <f t="shared" ref="I2561:I2620" si="2527">SUM(C2561:H2561)</f>
        <v>2183</v>
      </c>
      <c r="M2561" s="55"/>
      <c r="N2561" s="55"/>
      <c r="O2561" s="147"/>
      <c r="P2561" s="147"/>
      <c r="Q2561" s="147"/>
      <c r="R2561" s="55"/>
    </row>
    <row r="2562" spans="1:19" s="11" customFormat="1" ht="11.25" customHeight="1" thickBot="1">
      <c r="A2562" s="201"/>
      <c r="B2562" s="202"/>
      <c r="C2562" s="56">
        <f>C2561/I2561*100</f>
        <v>6.7796610169491522</v>
      </c>
      <c r="D2562" s="56">
        <f>D2561/I2561*100</f>
        <v>3.6646816307833259</v>
      </c>
      <c r="E2562" s="56">
        <f>E2561/I2561*100</f>
        <v>11.726981218506642</v>
      </c>
      <c r="F2562" s="56">
        <f>F2561/I2561*100</f>
        <v>54.832798900595513</v>
      </c>
      <c r="G2562" s="56">
        <f>G2561/I2561*100</f>
        <v>18.552450755840585</v>
      </c>
      <c r="H2562" s="59">
        <f>H2561/I2561*100</f>
        <v>4.443426477324782</v>
      </c>
      <c r="I2562" s="51">
        <f t="shared" si="2527"/>
        <v>99.999999999999986</v>
      </c>
      <c r="M2562" s="55"/>
      <c r="N2562" s="55"/>
      <c r="O2562" s="147"/>
      <c r="P2562" s="147"/>
      <c r="Q2562" s="147"/>
      <c r="R2562" s="55"/>
    </row>
    <row r="2563" spans="1:19" s="11" customFormat="1" ht="11.45" customHeight="1">
      <c r="A2563" s="189" t="s">
        <v>48</v>
      </c>
      <c r="B2563" s="192" t="s">
        <v>19</v>
      </c>
      <c r="C2563" s="20">
        <v>105</v>
      </c>
      <c r="D2563" s="20">
        <v>56</v>
      </c>
      <c r="E2563" s="20">
        <v>169</v>
      </c>
      <c r="F2563" s="20">
        <v>820</v>
      </c>
      <c r="G2563" s="20">
        <v>258</v>
      </c>
      <c r="H2563" s="20">
        <v>51</v>
      </c>
      <c r="I2563" s="44">
        <f t="shared" si="2527"/>
        <v>1459</v>
      </c>
      <c r="M2563" s="55"/>
      <c r="N2563" s="55"/>
      <c r="O2563" s="147"/>
      <c r="P2563" s="147"/>
      <c r="Q2563" s="147"/>
      <c r="R2563" s="55"/>
    </row>
    <row r="2564" spans="1:19" s="11" customFormat="1" ht="11.45" customHeight="1">
      <c r="A2564" s="190"/>
      <c r="B2564" s="185"/>
      <c r="C2564" s="46">
        <f>C2563/I2563*100</f>
        <v>7.1967100753941056</v>
      </c>
      <c r="D2564" s="25">
        <f>D2563/I2563*100</f>
        <v>3.8382453735435229</v>
      </c>
      <c r="E2564" s="25">
        <f>E2563/I2563*100</f>
        <v>11.583276216586704</v>
      </c>
      <c r="F2564" s="25">
        <f>F2563/I2563*100</f>
        <v>56.202878684030154</v>
      </c>
      <c r="G2564" s="25">
        <f>G2563/I2563*100</f>
        <v>17.683344756682658</v>
      </c>
      <c r="H2564" s="26">
        <f>H2563/I2563*100</f>
        <v>3.495544893762851</v>
      </c>
      <c r="I2564" s="45">
        <f t="shared" si="2527"/>
        <v>100</v>
      </c>
      <c r="M2564" s="55"/>
      <c r="N2564" s="55"/>
      <c r="O2564" s="147"/>
      <c r="P2564" s="147"/>
      <c r="Q2564" s="147"/>
      <c r="R2564" s="55"/>
    </row>
    <row r="2565" spans="1:19" s="11" customFormat="1" ht="11.45" customHeight="1">
      <c r="A2565" s="190"/>
      <c r="B2565" s="193" t="s">
        <v>20</v>
      </c>
      <c r="C2565" s="20">
        <v>26</v>
      </c>
      <c r="D2565" s="20">
        <v>14</v>
      </c>
      <c r="E2565" s="20">
        <v>55</v>
      </c>
      <c r="F2565" s="20">
        <v>243</v>
      </c>
      <c r="G2565" s="20">
        <v>105</v>
      </c>
      <c r="H2565" s="20">
        <v>41</v>
      </c>
      <c r="I2565" s="47">
        <f t="shared" si="2527"/>
        <v>484</v>
      </c>
      <c r="M2565" s="55"/>
      <c r="N2565" s="55"/>
      <c r="O2565" s="147"/>
      <c r="P2565" s="147"/>
      <c r="Q2565" s="147"/>
      <c r="R2565" s="55"/>
    </row>
    <row r="2566" spans="1:19" s="11" customFormat="1" ht="11.45" customHeight="1">
      <c r="A2566" s="190"/>
      <c r="B2566" s="193"/>
      <c r="C2566" s="29">
        <f>C2565/I2565*100</f>
        <v>5.3719008264462813</v>
      </c>
      <c r="D2566" s="29">
        <f>D2565/I2565*100</f>
        <v>2.8925619834710745</v>
      </c>
      <c r="E2566" s="29">
        <f>E2565/I2565*100</f>
        <v>11.363636363636363</v>
      </c>
      <c r="F2566" s="29">
        <f>F2565/I2565*100</f>
        <v>50.206611570247937</v>
      </c>
      <c r="G2566" s="29">
        <f>G2565/I2565*100</f>
        <v>21.694214876033058</v>
      </c>
      <c r="H2566" s="30">
        <f>H2565/I2565*100</f>
        <v>8.4710743801652892</v>
      </c>
      <c r="I2566" s="45">
        <f t="shared" si="2527"/>
        <v>100</v>
      </c>
      <c r="M2566" s="55"/>
      <c r="N2566" s="55"/>
      <c r="O2566" s="147"/>
      <c r="P2566" s="147"/>
      <c r="Q2566" s="147"/>
      <c r="R2566" s="55"/>
    </row>
    <row r="2567" spans="1:19" s="11" customFormat="1" ht="11.45" customHeight="1">
      <c r="A2567" s="190"/>
      <c r="B2567" s="184" t="s">
        <v>49</v>
      </c>
      <c r="C2567" s="20">
        <v>11</v>
      </c>
      <c r="D2567" s="20">
        <v>9</v>
      </c>
      <c r="E2567" s="20">
        <v>16</v>
      </c>
      <c r="F2567" s="20">
        <v>95</v>
      </c>
      <c r="G2567" s="20">
        <v>33</v>
      </c>
      <c r="H2567" s="20">
        <v>3</v>
      </c>
      <c r="I2567" s="47">
        <f t="shared" si="2527"/>
        <v>167</v>
      </c>
      <c r="M2567" s="55"/>
      <c r="N2567" s="55"/>
      <c r="O2567" s="147"/>
      <c r="P2567" s="147"/>
      <c r="Q2567" s="147"/>
      <c r="R2567" s="55"/>
      <c r="S2567" s="55"/>
    </row>
    <row r="2568" spans="1:19" s="11" customFormat="1" ht="11.45" customHeight="1">
      <c r="A2568" s="190"/>
      <c r="B2568" s="185"/>
      <c r="C2568" s="25">
        <f>C2567/I2567*100</f>
        <v>6.5868263473053901</v>
      </c>
      <c r="D2568" s="25">
        <f>D2567/I2567*100</f>
        <v>5.3892215568862278</v>
      </c>
      <c r="E2568" s="25">
        <f>E2567/I2567*100</f>
        <v>9.5808383233532943</v>
      </c>
      <c r="F2568" s="25">
        <f>F2567/I2567*100</f>
        <v>56.886227544910184</v>
      </c>
      <c r="G2568" s="25">
        <f>G2567/I2567*100</f>
        <v>19.760479041916167</v>
      </c>
      <c r="H2568" s="26">
        <f>H2567/I2567*100</f>
        <v>1.7964071856287425</v>
      </c>
      <c r="I2568" s="45">
        <f t="shared" si="2527"/>
        <v>100</v>
      </c>
      <c r="M2568" s="55"/>
      <c r="N2568" s="55"/>
      <c r="O2568" s="147"/>
      <c r="P2568" s="147"/>
      <c r="Q2568" s="147"/>
      <c r="R2568" s="55"/>
      <c r="S2568" s="55"/>
    </row>
    <row r="2569" spans="1:19" s="11" customFormat="1" ht="11.45" customHeight="1">
      <c r="A2569" s="190"/>
      <c r="B2569" s="193" t="s">
        <v>50</v>
      </c>
      <c r="C2569" s="20">
        <v>6</v>
      </c>
      <c r="D2569" s="20">
        <v>1</v>
      </c>
      <c r="E2569" s="20">
        <v>16</v>
      </c>
      <c r="F2569" s="20">
        <v>39</v>
      </c>
      <c r="G2569" s="20">
        <v>9</v>
      </c>
      <c r="H2569" s="20">
        <v>2</v>
      </c>
      <c r="I2569" s="47">
        <f t="shared" si="2527"/>
        <v>73</v>
      </c>
      <c r="M2569" s="55"/>
      <c r="N2569" s="55"/>
      <c r="O2569" s="147"/>
      <c r="P2569" s="147"/>
      <c r="Q2569" s="147"/>
      <c r="R2569" s="55"/>
      <c r="S2569" s="55"/>
    </row>
    <row r="2570" spans="1:19" s="11" customFormat="1" ht="11.45" customHeight="1" thickBot="1">
      <c r="A2570" s="190"/>
      <c r="B2570" s="193"/>
      <c r="C2570" s="33">
        <f>C2569/I2569*100</f>
        <v>8.2191780821917799</v>
      </c>
      <c r="D2570" s="33">
        <f>D2569/I2569*100</f>
        <v>1.3698630136986301</v>
      </c>
      <c r="E2570" s="33">
        <f>E2569/I2569*100</f>
        <v>21.917808219178081</v>
      </c>
      <c r="F2570" s="33">
        <f>F2569/I2569*100</f>
        <v>53.424657534246577</v>
      </c>
      <c r="G2570" s="33">
        <f>G2569/I2569*100</f>
        <v>12.328767123287671</v>
      </c>
      <c r="H2570" s="34">
        <f>H2569/I2569*100</f>
        <v>2.7397260273972601</v>
      </c>
      <c r="I2570" s="51">
        <f t="shared" si="2527"/>
        <v>100</v>
      </c>
      <c r="M2570" s="55"/>
      <c r="N2570" s="55"/>
      <c r="O2570" s="147"/>
      <c r="P2570" s="147"/>
      <c r="Q2570" s="147"/>
      <c r="R2570" s="55"/>
      <c r="S2570" s="55"/>
    </row>
    <row r="2571" spans="1:19" s="11" customFormat="1" ht="11.45" customHeight="1">
      <c r="A2571" s="189" t="s">
        <v>51</v>
      </c>
      <c r="B2571" s="192" t="s">
        <v>1</v>
      </c>
      <c r="C2571" s="20">
        <v>79</v>
      </c>
      <c r="D2571" s="20">
        <v>38</v>
      </c>
      <c r="E2571" s="20">
        <v>127</v>
      </c>
      <c r="F2571" s="20">
        <v>501</v>
      </c>
      <c r="G2571" s="20">
        <v>193</v>
      </c>
      <c r="H2571" s="20">
        <v>30</v>
      </c>
      <c r="I2571" s="44">
        <f t="shared" si="2527"/>
        <v>968</v>
      </c>
      <c r="M2571" s="55"/>
      <c r="N2571" s="55"/>
      <c r="O2571" s="147"/>
      <c r="P2571" s="147"/>
      <c r="Q2571" s="147"/>
      <c r="R2571" s="55"/>
    </row>
    <row r="2572" spans="1:19" s="11" customFormat="1" ht="11.45" customHeight="1">
      <c r="A2572" s="190"/>
      <c r="B2572" s="193"/>
      <c r="C2572" s="46">
        <f>C2571/I2571*100</f>
        <v>8.1611570247933898</v>
      </c>
      <c r="D2572" s="25">
        <f>D2571/I2571*100</f>
        <v>3.9256198347107438</v>
      </c>
      <c r="E2572" s="25">
        <f>E2571/I2571*100</f>
        <v>13.119834710743802</v>
      </c>
      <c r="F2572" s="25">
        <f>F2571/I2571*100</f>
        <v>51.756198347107443</v>
      </c>
      <c r="G2572" s="25">
        <f>G2571/I2571*100</f>
        <v>19.938016528925619</v>
      </c>
      <c r="H2572" s="26">
        <f>H2571/I2571*100</f>
        <v>3.0991735537190084</v>
      </c>
      <c r="I2572" s="45">
        <f t="shared" si="2527"/>
        <v>100</v>
      </c>
      <c r="M2572" s="55"/>
      <c r="N2572" s="55"/>
      <c r="O2572" s="147"/>
      <c r="P2572" s="147"/>
      <c r="Q2572" s="147"/>
      <c r="R2572" s="55"/>
    </row>
    <row r="2573" spans="1:19" s="11" customFormat="1" ht="11.45" customHeight="1">
      <c r="A2573" s="190"/>
      <c r="B2573" s="184" t="s">
        <v>2</v>
      </c>
      <c r="C2573" s="20">
        <v>67</v>
      </c>
      <c r="D2573" s="20">
        <v>41</v>
      </c>
      <c r="E2573" s="20">
        <v>127</v>
      </c>
      <c r="F2573" s="20">
        <v>692</v>
      </c>
      <c r="G2573" s="20">
        <v>210</v>
      </c>
      <c r="H2573" s="20">
        <v>40</v>
      </c>
      <c r="I2573" s="47">
        <f t="shared" si="2527"/>
        <v>1177</v>
      </c>
      <c r="M2573" s="55"/>
      <c r="N2573" s="55"/>
      <c r="O2573" s="147"/>
      <c r="P2573" s="147"/>
      <c r="Q2573" s="147"/>
      <c r="R2573" s="55"/>
    </row>
    <row r="2574" spans="1:19" s="11" customFormat="1" ht="11.45" customHeight="1">
      <c r="A2574" s="190"/>
      <c r="B2574" s="185"/>
      <c r="C2574" s="29">
        <f>C2573/I2573*100</f>
        <v>5.6924384027187767</v>
      </c>
      <c r="D2574" s="29">
        <f>D2573/I2573*100</f>
        <v>3.4834324553950724</v>
      </c>
      <c r="E2574" s="29">
        <f>E2573/I2573*100</f>
        <v>10.790144435004247</v>
      </c>
      <c r="F2574" s="29">
        <f>F2573/I2573*100</f>
        <v>58.793542905692441</v>
      </c>
      <c r="G2574" s="29">
        <f>G2573/I2573*100</f>
        <v>17.841971112999151</v>
      </c>
      <c r="H2574" s="30">
        <f>H2573/I2573*100</f>
        <v>3.3984706881903146</v>
      </c>
      <c r="I2574" s="45">
        <f t="shared" si="2527"/>
        <v>100</v>
      </c>
      <c r="M2574" s="55"/>
      <c r="N2574" s="55"/>
      <c r="O2574" s="147"/>
      <c r="P2574" s="147"/>
      <c r="Q2574" s="147"/>
      <c r="R2574" s="55"/>
      <c r="S2574" s="55"/>
    </row>
    <row r="2575" spans="1:19" s="11" customFormat="1" ht="11.45" customHeight="1">
      <c r="A2575" s="190"/>
      <c r="B2575" s="193" t="s">
        <v>5</v>
      </c>
      <c r="C2575" s="20">
        <v>2</v>
      </c>
      <c r="D2575" s="20">
        <v>1</v>
      </c>
      <c r="E2575" s="20">
        <v>2</v>
      </c>
      <c r="F2575" s="20">
        <v>4</v>
      </c>
      <c r="G2575" s="20">
        <v>2</v>
      </c>
      <c r="H2575" s="20">
        <v>27</v>
      </c>
      <c r="I2575" s="47">
        <f t="shared" si="2527"/>
        <v>38</v>
      </c>
      <c r="M2575" s="55"/>
      <c r="N2575" s="55"/>
      <c r="O2575" s="147"/>
      <c r="P2575" s="147"/>
      <c r="Q2575" s="147"/>
      <c r="R2575" s="55"/>
      <c r="S2575" s="55"/>
    </row>
    <row r="2576" spans="1:19" s="11" customFormat="1" ht="11.45" customHeight="1" thickBot="1">
      <c r="A2576" s="191"/>
      <c r="B2576" s="194"/>
      <c r="C2576" s="50">
        <f>C2575/I2575*100</f>
        <v>5.2631578947368416</v>
      </c>
      <c r="D2576" s="50">
        <f>D2575/I2575*100</f>
        <v>2.6315789473684208</v>
      </c>
      <c r="E2576" s="50">
        <f>E2575/I2575*100</f>
        <v>5.2631578947368416</v>
      </c>
      <c r="F2576" s="50">
        <f>F2575/I2575*100</f>
        <v>10.526315789473683</v>
      </c>
      <c r="G2576" s="50">
        <f>G2575/I2575*100</f>
        <v>5.2631578947368416</v>
      </c>
      <c r="H2576" s="64">
        <f>H2575/I2575*100</f>
        <v>71.05263157894737</v>
      </c>
      <c r="I2576" s="51">
        <f t="shared" si="2527"/>
        <v>100</v>
      </c>
      <c r="M2576" s="55"/>
      <c r="N2576" s="55"/>
      <c r="O2576" s="147"/>
      <c r="P2576" s="147"/>
      <c r="Q2576" s="147"/>
      <c r="R2576" s="55"/>
      <c r="S2576" s="55"/>
    </row>
    <row r="2577" spans="1:19" s="11" customFormat="1" ht="11.45" customHeight="1">
      <c r="A2577" s="189" t="s">
        <v>52</v>
      </c>
      <c r="B2577" s="192" t="s">
        <v>6</v>
      </c>
      <c r="C2577" s="20">
        <v>8</v>
      </c>
      <c r="D2577" s="20">
        <v>1</v>
      </c>
      <c r="E2577" s="20">
        <v>14</v>
      </c>
      <c r="F2577" s="20">
        <v>31</v>
      </c>
      <c r="G2577" s="20">
        <v>8</v>
      </c>
      <c r="H2577" s="20">
        <v>2</v>
      </c>
      <c r="I2577" s="44">
        <f t="shared" si="2527"/>
        <v>64</v>
      </c>
    </row>
    <row r="2578" spans="1:19" s="11" customFormat="1" ht="11.45" customHeight="1">
      <c r="A2578" s="190"/>
      <c r="B2578" s="185"/>
      <c r="C2578" s="46">
        <f>C2577/I2577*100</f>
        <v>12.5</v>
      </c>
      <c r="D2578" s="25">
        <f>D2577/I2577*100</f>
        <v>1.5625</v>
      </c>
      <c r="E2578" s="25">
        <f>E2577/I2577*100</f>
        <v>21.875</v>
      </c>
      <c r="F2578" s="25">
        <f>F2577/I2577*100</f>
        <v>48.4375</v>
      </c>
      <c r="G2578" s="25">
        <f>G2577/I2577*100</f>
        <v>12.5</v>
      </c>
      <c r="H2578" s="26">
        <f>H2577/I2577*100</f>
        <v>3.125</v>
      </c>
      <c r="I2578" s="45">
        <f t="shared" si="2527"/>
        <v>100</v>
      </c>
    </row>
    <row r="2579" spans="1:19" s="11" customFormat="1" ht="11.45" customHeight="1">
      <c r="A2579" s="190"/>
      <c r="B2579" s="193" t="s">
        <v>7</v>
      </c>
      <c r="C2579" s="20">
        <v>15</v>
      </c>
      <c r="D2579" s="20">
        <v>8</v>
      </c>
      <c r="E2579" s="20">
        <v>27</v>
      </c>
      <c r="F2579" s="20">
        <v>112</v>
      </c>
      <c r="G2579" s="20">
        <v>21</v>
      </c>
      <c r="H2579" s="20">
        <v>2</v>
      </c>
      <c r="I2579" s="47">
        <f t="shared" si="2527"/>
        <v>185</v>
      </c>
    </row>
    <row r="2580" spans="1:19" s="11" customFormat="1" ht="11.45" customHeight="1">
      <c r="A2580" s="190"/>
      <c r="B2580" s="193"/>
      <c r="C2580" s="29">
        <f>C2579/I2579*100</f>
        <v>8.1081081081081088</v>
      </c>
      <c r="D2580" s="29">
        <f>D2579/I2579*100</f>
        <v>4.3243243243243246</v>
      </c>
      <c r="E2580" s="29">
        <f>E2579/I2579*100</f>
        <v>14.594594594594595</v>
      </c>
      <c r="F2580" s="29">
        <f>F2579/I2579*100</f>
        <v>60.540540540540547</v>
      </c>
      <c r="G2580" s="29">
        <f>G2579/I2579*100</f>
        <v>11.351351351351353</v>
      </c>
      <c r="H2580" s="30">
        <f>H2579/I2579*100</f>
        <v>1.0810810810810811</v>
      </c>
      <c r="I2580" s="45">
        <f t="shared" si="2527"/>
        <v>100.00000000000001</v>
      </c>
    </row>
    <row r="2581" spans="1:19" s="11" customFormat="1" ht="11.45" customHeight="1">
      <c r="A2581" s="190"/>
      <c r="B2581" s="184" t="s">
        <v>8</v>
      </c>
      <c r="C2581" s="20">
        <v>18</v>
      </c>
      <c r="D2581" s="20">
        <v>6</v>
      </c>
      <c r="E2581" s="20">
        <v>29</v>
      </c>
      <c r="F2581" s="20">
        <v>162</v>
      </c>
      <c r="G2581" s="20">
        <v>29</v>
      </c>
      <c r="H2581" s="20">
        <v>3</v>
      </c>
      <c r="I2581" s="47">
        <f t="shared" si="2527"/>
        <v>247</v>
      </c>
    </row>
    <row r="2582" spans="1:19" s="11" customFormat="1" ht="11.45" customHeight="1">
      <c r="A2582" s="190"/>
      <c r="B2582" s="185"/>
      <c r="C2582" s="29">
        <f t="shared" ref="C2582" si="2528">C2581/I2581*100</f>
        <v>7.2874493927125501</v>
      </c>
      <c r="D2582" s="29">
        <f t="shared" ref="D2582" si="2529">D2581/I2581*100</f>
        <v>2.42914979757085</v>
      </c>
      <c r="E2582" s="29">
        <f t="shared" ref="E2582" si="2530">E2581/I2581*100</f>
        <v>11.740890688259109</v>
      </c>
      <c r="F2582" s="29">
        <f t="shared" ref="F2582" si="2531">F2581/I2581*100</f>
        <v>65.587044534412954</v>
      </c>
      <c r="G2582" s="29">
        <f t="shared" ref="G2582" si="2532">G2581/I2581*100</f>
        <v>11.740890688259109</v>
      </c>
      <c r="H2582" s="30">
        <f t="shared" ref="H2582" si="2533">H2581/I2581*100</f>
        <v>1.214574898785425</v>
      </c>
      <c r="I2582" s="45">
        <f t="shared" si="2527"/>
        <v>100.00000000000001</v>
      </c>
    </row>
    <row r="2583" spans="1:19" s="11" customFormat="1" ht="11.45" customHeight="1">
      <c r="A2583" s="190"/>
      <c r="B2583" s="193" t="s">
        <v>9</v>
      </c>
      <c r="C2583" s="20">
        <v>20</v>
      </c>
      <c r="D2583" s="20">
        <v>9</v>
      </c>
      <c r="E2583" s="20">
        <v>43</v>
      </c>
      <c r="F2583" s="20">
        <v>178</v>
      </c>
      <c r="G2583" s="20">
        <v>62</v>
      </c>
      <c r="H2583" s="20">
        <v>3</v>
      </c>
      <c r="I2583" s="47">
        <f t="shared" si="2527"/>
        <v>315</v>
      </c>
    </row>
    <row r="2584" spans="1:19" s="11" customFormat="1" ht="11.45" customHeight="1">
      <c r="A2584" s="190"/>
      <c r="B2584" s="193"/>
      <c r="C2584" s="29">
        <f t="shared" ref="C2584" si="2534">C2583/I2583*100</f>
        <v>6.3492063492063489</v>
      </c>
      <c r="D2584" s="29">
        <f t="shared" ref="D2584" si="2535">D2583/I2583*100</f>
        <v>2.8571428571428572</v>
      </c>
      <c r="E2584" s="29">
        <f t="shared" ref="E2584" si="2536">E2583/I2583*100</f>
        <v>13.65079365079365</v>
      </c>
      <c r="F2584" s="29">
        <f t="shared" ref="F2584" si="2537">F2583/I2583*100</f>
        <v>56.507936507936506</v>
      </c>
      <c r="G2584" s="29">
        <f t="shared" ref="G2584" si="2538">G2583/I2583*100</f>
        <v>19.682539682539684</v>
      </c>
      <c r="H2584" s="30">
        <f t="shared" ref="H2584" si="2539">H2583/I2583*100</f>
        <v>0.95238095238095244</v>
      </c>
      <c r="I2584" s="45">
        <f t="shared" si="2527"/>
        <v>100</v>
      </c>
    </row>
    <row r="2585" spans="1:19" s="11" customFormat="1" ht="11.45" customHeight="1">
      <c r="A2585" s="190"/>
      <c r="B2585" s="184" t="s">
        <v>10</v>
      </c>
      <c r="C2585" s="20">
        <v>38</v>
      </c>
      <c r="D2585" s="20">
        <v>20</v>
      </c>
      <c r="E2585" s="20">
        <v>35</v>
      </c>
      <c r="F2585" s="20">
        <v>194</v>
      </c>
      <c r="G2585" s="20">
        <v>76</v>
      </c>
      <c r="H2585" s="20">
        <v>4</v>
      </c>
      <c r="I2585" s="47">
        <f t="shared" si="2527"/>
        <v>367</v>
      </c>
    </row>
    <row r="2586" spans="1:19" s="11" customFormat="1" ht="11.45" customHeight="1">
      <c r="A2586" s="190"/>
      <c r="B2586" s="185"/>
      <c r="C2586" s="29">
        <f t="shared" ref="C2586" si="2540">C2585/I2585*100</f>
        <v>10.354223433242508</v>
      </c>
      <c r="D2586" s="29">
        <f t="shared" ref="D2586" si="2541">D2585/I2585*100</f>
        <v>5.4495912806539506</v>
      </c>
      <c r="E2586" s="29">
        <f t="shared" ref="E2586" si="2542">E2585/I2585*100</f>
        <v>9.5367847411444142</v>
      </c>
      <c r="F2586" s="29">
        <f t="shared" ref="F2586" si="2543">F2585/I2585*100</f>
        <v>52.861035422343328</v>
      </c>
      <c r="G2586" s="29">
        <f t="shared" ref="G2586" si="2544">G2585/I2585*100</f>
        <v>20.708446866485016</v>
      </c>
      <c r="H2586" s="30">
        <f t="shared" ref="H2586" si="2545">H2585/I2585*100</f>
        <v>1.0899182561307901</v>
      </c>
      <c r="I2586" s="45">
        <f t="shared" si="2527"/>
        <v>100.00000000000001</v>
      </c>
      <c r="M2586" s="55"/>
      <c r="N2586" s="55"/>
      <c r="O2586" s="147"/>
      <c r="P2586" s="147"/>
      <c r="Q2586" s="147"/>
      <c r="R2586" s="55"/>
      <c r="S2586" s="55"/>
    </row>
    <row r="2587" spans="1:19" s="11" customFormat="1" ht="11.45" customHeight="1">
      <c r="A2587" s="190"/>
      <c r="B2587" s="193" t="s">
        <v>11</v>
      </c>
      <c r="C2587" s="20">
        <v>24</v>
      </c>
      <c r="D2587" s="20">
        <v>15</v>
      </c>
      <c r="E2587" s="20">
        <v>53</v>
      </c>
      <c r="F2587" s="20">
        <v>214</v>
      </c>
      <c r="G2587" s="20">
        <v>71</v>
      </c>
      <c r="H2587" s="20">
        <v>17</v>
      </c>
      <c r="I2587" s="47">
        <f t="shared" si="2527"/>
        <v>394</v>
      </c>
      <c r="M2587" s="55"/>
      <c r="N2587" s="55"/>
      <c r="O2587" s="147"/>
      <c r="P2587" s="147"/>
      <c r="Q2587" s="147"/>
      <c r="R2587" s="55"/>
      <c r="S2587" s="55"/>
    </row>
    <row r="2588" spans="1:19" s="11" customFormat="1" ht="11.45" customHeight="1">
      <c r="A2588" s="190"/>
      <c r="B2588" s="193"/>
      <c r="C2588" s="29">
        <f t="shared" ref="C2588" si="2546">C2587/I2587*100</f>
        <v>6.091370558375635</v>
      </c>
      <c r="D2588" s="29">
        <f t="shared" ref="D2588" si="2547">D2587/I2587*100</f>
        <v>3.8071065989847721</v>
      </c>
      <c r="E2588" s="29">
        <f t="shared" ref="E2588" si="2548">E2587/I2587*100</f>
        <v>13.451776649746192</v>
      </c>
      <c r="F2588" s="29">
        <f t="shared" ref="F2588" si="2549">F2587/I2587*100</f>
        <v>54.314720812182735</v>
      </c>
      <c r="G2588" s="29">
        <f t="shared" ref="G2588" si="2550">G2587/I2587*100</f>
        <v>18.020304568527919</v>
      </c>
      <c r="H2588" s="30">
        <f t="shared" ref="H2588" si="2551">H2587/I2587*100</f>
        <v>4.3147208121827409</v>
      </c>
      <c r="I2588" s="45">
        <f t="shared" si="2527"/>
        <v>99.999999999999986</v>
      </c>
      <c r="M2588" s="55"/>
      <c r="N2588" s="55"/>
      <c r="O2588" s="147"/>
      <c r="P2588" s="147"/>
      <c r="Q2588" s="147"/>
      <c r="R2588" s="55"/>
      <c r="S2588" s="55"/>
    </row>
    <row r="2589" spans="1:19" s="11" customFormat="1" ht="11.45" customHeight="1">
      <c r="A2589" s="190"/>
      <c r="B2589" s="184" t="s">
        <v>12</v>
      </c>
      <c r="C2589" s="20">
        <v>24</v>
      </c>
      <c r="D2589" s="20">
        <v>21</v>
      </c>
      <c r="E2589" s="20">
        <v>53</v>
      </c>
      <c r="F2589" s="20">
        <v>304</v>
      </c>
      <c r="G2589" s="20">
        <v>138</v>
      </c>
      <c r="H2589" s="20">
        <v>42</v>
      </c>
      <c r="I2589" s="47">
        <f t="shared" si="2527"/>
        <v>582</v>
      </c>
      <c r="M2589" s="55"/>
      <c r="N2589" s="55"/>
      <c r="O2589" s="147"/>
      <c r="P2589" s="147"/>
      <c r="Q2589" s="147"/>
      <c r="R2589" s="55"/>
      <c r="S2589" s="55"/>
    </row>
    <row r="2590" spans="1:19" s="11" customFormat="1" ht="11.45" customHeight="1">
      <c r="A2590" s="190"/>
      <c r="B2590" s="185"/>
      <c r="C2590" s="29">
        <f t="shared" ref="C2590" si="2552">C2589/I2589*100</f>
        <v>4.1237113402061851</v>
      </c>
      <c r="D2590" s="29">
        <f t="shared" ref="D2590" si="2553">D2589/I2589*100</f>
        <v>3.608247422680412</v>
      </c>
      <c r="E2590" s="29">
        <f t="shared" ref="E2590" si="2554">E2589/I2589*100</f>
        <v>9.1065292096219927</v>
      </c>
      <c r="F2590" s="29">
        <f t="shared" ref="F2590" si="2555">F2589/I2589*100</f>
        <v>52.233676975945023</v>
      </c>
      <c r="G2590" s="29">
        <f t="shared" ref="G2590" si="2556">G2589/I2589*100</f>
        <v>23.711340206185564</v>
      </c>
      <c r="H2590" s="30">
        <f t="shared" ref="H2590" si="2557">H2589/I2589*100</f>
        <v>7.216494845360824</v>
      </c>
      <c r="I2590" s="45">
        <f t="shared" si="2527"/>
        <v>100</v>
      </c>
      <c r="M2590" s="55"/>
      <c r="N2590" s="55"/>
      <c r="O2590" s="148"/>
      <c r="P2590" s="148"/>
      <c r="Q2590" s="148"/>
      <c r="R2590" s="55"/>
      <c r="S2590" s="55"/>
    </row>
    <row r="2591" spans="1:19" s="11" customFormat="1" ht="11.45" customHeight="1">
      <c r="A2591" s="190"/>
      <c r="B2591" s="193" t="s">
        <v>24</v>
      </c>
      <c r="C2591" s="20">
        <v>1</v>
      </c>
      <c r="D2591" s="20">
        <v>0</v>
      </c>
      <c r="E2591" s="20">
        <v>2</v>
      </c>
      <c r="F2591" s="20">
        <v>2</v>
      </c>
      <c r="G2591" s="20">
        <v>0</v>
      </c>
      <c r="H2591" s="20">
        <v>24</v>
      </c>
      <c r="I2591" s="47">
        <f t="shared" si="2527"/>
        <v>29</v>
      </c>
      <c r="M2591" s="55"/>
      <c r="N2591" s="55"/>
      <c r="O2591" s="148"/>
      <c r="P2591" s="148"/>
      <c r="Q2591" s="148"/>
      <c r="R2591" s="55"/>
      <c r="S2591" s="55"/>
    </row>
    <row r="2592" spans="1:19" s="11" customFormat="1" ht="11.45" customHeight="1" thickBot="1">
      <c r="A2592" s="191"/>
      <c r="B2592" s="194"/>
      <c r="C2592" s="50">
        <f t="shared" ref="C2592" si="2558">C2591/I2591*100</f>
        <v>3.4482758620689653</v>
      </c>
      <c r="D2592" s="50">
        <f t="shared" ref="D2592" si="2559">D2591/I2591*100</f>
        <v>0</v>
      </c>
      <c r="E2592" s="50">
        <f t="shared" ref="E2592" si="2560">E2591/I2591*100</f>
        <v>6.8965517241379306</v>
      </c>
      <c r="F2592" s="50">
        <f t="shared" ref="F2592" si="2561">F2591/I2591*100</f>
        <v>6.8965517241379306</v>
      </c>
      <c r="G2592" s="50">
        <f t="shared" ref="G2592" si="2562">G2591/I2591*100</f>
        <v>0</v>
      </c>
      <c r="H2592" s="79">
        <f t="shared" ref="H2592" si="2563">H2591/I2591*100</f>
        <v>82.758620689655174</v>
      </c>
      <c r="I2592" s="51">
        <f t="shared" si="2527"/>
        <v>100</v>
      </c>
      <c r="M2592" s="55"/>
      <c r="N2592" s="55"/>
      <c r="O2592" s="148"/>
      <c r="P2592" s="148"/>
      <c r="Q2592" s="148"/>
      <c r="R2592" s="55"/>
      <c r="S2592" s="55"/>
    </row>
    <row r="2593" spans="1:19" s="11" customFormat="1" ht="11.45" customHeight="1" thickBot="1">
      <c r="A2593" s="211" t="s">
        <v>53</v>
      </c>
      <c r="B2593" s="192" t="s">
        <v>23</v>
      </c>
      <c r="C2593" s="20">
        <v>11</v>
      </c>
      <c r="D2593" s="20">
        <v>4</v>
      </c>
      <c r="E2593" s="20">
        <v>21</v>
      </c>
      <c r="F2593" s="20">
        <v>117</v>
      </c>
      <c r="G2593" s="20">
        <v>52</v>
      </c>
      <c r="H2593" s="20">
        <v>11</v>
      </c>
      <c r="I2593" s="118">
        <f t="shared" si="2527"/>
        <v>216</v>
      </c>
      <c r="M2593" s="55"/>
      <c r="N2593" s="55"/>
      <c r="O2593" s="148"/>
      <c r="P2593" s="148"/>
      <c r="Q2593" s="148"/>
      <c r="R2593" s="55"/>
      <c r="S2593" s="55"/>
    </row>
    <row r="2594" spans="1:19" s="11" customFormat="1" ht="11.45" customHeight="1" thickTop="1" thickBot="1">
      <c r="A2594" s="212"/>
      <c r="B2594" s="185"/>
      <c r="C2594" s="46">
        <f>C2593/I2593*100</f>
        <v>5.0925925925925926</v>
      </c>
      <c r="D2594" s="25">
        <f>D2593/I2593*100</f>
        <v>1.8518518518518516</v>
      </c>
      <c r="E2594" s="25">
        <f>E2593/I2593*100</f>
        <v>9.7222222222222232</v>
      </c>
      <c r="F2594" s="25">
        <f>F2593/I2593*100</f>
        <v>54.166666666666664</v>
      </c>
      <c r="G2594" s="25">
        <f>G2593/I2593*100</f>
        <v>24.074074074074073</v>
      </c>
      <c r="H2594" s="26">
        <f>H2593/I2593*100</f>
        <v>5.0925925925925926</v>
      </c>
      <c r="I2594" s="45">
        <f t="shared" si="2527"/>
        <v>100</v>
      </c>
    </row>
    <row r="2595" spans="1:19" s="11" customFormat="1" ht="11.45" customHeight="1" thickTop="1" thickBot="1">
      <c r="A2595" s="212"/>
      <c r="B2595" s="193" t="s">
        <v>3</v>
      </c>
      <c r="C2595" s="20">
        <v>14</v>
      </c>
      <c r="D2595" s="20">
        <v>10</v>
      </c>
      <c r="E2595" s="20">
        <v>21</v>
      </c>
      <c r="F2595" s="20">
        <v>67</v>
      </c>
      <c r="G2595" s="20">
        <v>25</v>
      </c>
      <c r="H2595" s="20">
        <v>6</v>
      </c>
      <c r="I2595" s="47">
        <f t="shared" si="2527"/>
        <v>143</v>
      </c>
    </row>
    <row r="2596" spans="1:19" s="11" customFormat="1" ht="11.45" customHeight="1" thickTop="1" thickBot="1">
      <c r="A2596" s="212"/>
      <c r="B2596" s="193"/>
      <c r="C2596" s="29">
        <f>C2595/I2595*100</f>
        <v>9.79020979020979</v>
      </c>
      <c r="D2596" s="29">
        <f>D2595/I2595*100</f>
        <v>6.9930069930069934</v>
      </c>
      <c r="E2596" s="29">
        <f>E2595/I2595*100</f>
        <v>14.685314685314685</v>
      </c>
      <c r="F2596" s="29">
        <f>F2595/I2595*100</f>
        <v>46.853146853146853</v>
      </c>
      <c r="G2596" s="29">
        <f>G2595/I2595*100</f>
        <v>17.482517482517483</v>
      </c>
      <c r="H2596" s="30">
        <f>H2595/I2595*100</f>
        <v>4.1958041958041958</v>
      </c>
      <c r="I2596" s="45">
        <f t="shared" si="2527"/>
        <v>100</v>
      </c>
    </row>
    <row r="2597" spans="1:19" s="11" customFormat="1" ht="11.45" customHeight="1" thickTop="1" thickBot="1">
      <c r="A2597" s="212"/>
      <c r="B2597" s="184" t="s">
        <v>13</v>
      </c>
      <c r="C2597" s="20">
        <v>76</v>
      </c>
      <c r="D2597" s="20">
        <v>27</v>
      </c>
      <c r="E2597" s="20">
        <v>108</v>
      </c>
      <c r="F2597" s="20">
        <v>542</v>
      </c>
      <c r="G2597" s="20">
        <v>142</v>
      </c>
      <c r="H2597" s="20">
        <v>8</v>
      </c>
      <c r="I2597" s="47">
        <f t="shared" si="2527"/>
        <v>903</v>
      </c>
    </row>
    <row r="2598" spans="1:19" s="11" customFormat="1" ht="11.45" customHeight="1" thickTop="1" thickBot="1">
      <c r="A2598" s="212"/>
      <c r="B2598" s="185"/>
      <c r="C2598" s="29">
        <f t="shared" ref="C2598" si="2564">C2597/I2597*100</f>
        <v>8.4163898117386484</v>
      </c>
      <c r="D2598" s="29">
        <f t="shared" ref="D2598" si="2565">D2597/I2597*100</f>
        <v>2.9900332225913622</v>
      </c>
      <c r="E2598" s="29">
        <f t="shared" ref="E2598" si="2566">E2597/I2597*100</f>
        <v>11.960132890365449</v>
      </c>
      <c r="F2598" s="29">
        <f t="shared" ref="F2598" si="2567">F2597/I2597*100</f>
        <v>60.022148394241412</v>
      </c>
      <c r="G2598" s="29">
        <f t="shared" ref="G2598" si="2568">G2597/I2597*100</f>
        <v>15.725359911406422</v>
      </c>
      <c r="H2598" s="30">
        <f t="shared" ref="H2598" si="2569">H2597/I2597*100</f>
        <v>0.88593576965669985</v>
      </c>
      <c r="I2598" s="45">
        <f t="shared" si="2527"/>
        <v>100</v>
      </c>
    </row>
    <row r="2599" spans="1:19" s="11" customFormat="1" ht="11.45" customHeight="1" thickTop="1" thickBot="1">
      <c r="A2599" s="212"/>
      <c r="B2599" s="193" t="s">
        <v>14</v>
      </c>
      <c r="C2599" s="20">
        <v>7</v>
      </c>
      <c r="D2599" s="20">
        <v>10</v>
      </c>
      <c r="E2599" s="20">
        <v>23</v>
      </c>
      <c r="F2599" s="20">
        <v>116</v>
      </c>
      <c r="G2599" s="20">
        <v>33</v>
      </c>
      <c r="H2599" s="20">
        <v>9</v>
      </c>
      <c r="I2599" s="47">
        <f t="shared" si="2527"/>
        <v>198</v>
      </c>
    </row>
    <row r="2600" spans="1:19" s="11" customFormat="1" ht="11.45" customHeight="1" thickTop="1" thickBot="1">
      <c r="A2600" s="212"/>
      <c r="B2600" s="193"/>
      <c r="C2600" s="29">
        <f t="shared" ref="C2600" si="2570">C2599/I2599*100</f>
        <v>3.535353535353535</v>
      </c>
      <c r="D2600" s="29">
        <f t="shared" ref="D2600" si="2571">D2599/I2599*100</f>
        <v>5.0505050505050502</v>
      </c>
      <c r="E2600" s="29">
        <f t="shared" ref="E2600" si="2572">E2599/I2599*100</f>
        <v>11.616161616161616</v>
      </c>
      <c r="F2600" s="29">
        <f t="shared" ref="F2600" si="2573">F2599/I2599*100</f>
        <v>58.585858585858588</v>
      </c>
      <c r="G2600" s="29">
        <f t="shared" ref="G2600" si="2574">G2599/I2599*100</f>
        <v>16.666666666666664</v>
      </c>
      <c r="H2600" s="30">
        <f t="shared" ref="H2600" si="2575">H2599/I2599*100</f>
        <v>4.5454545454545459</v>
      </c>
      <c r="I2600" s="45">
        <f t="shared" si="2527"/>
        <v>99.999999999999986</v>
      </c>
    </row>
    <row r="2601" spans="1:19" s="11" customFormat="1" ht="11.45" customHeight="1" thickTop="1" thickBot="1">
      <c r="A2601" s="212"/>
      <c r="B2601" s="184" t="s">
        <v>25</v>
      </c>
      <c r="C2601" s="20">
        <v>10</v>
      </c>
      <c r="D2601" s="20">
        <v>4</v>
      </c>
      <c r="E2601" s="20">
        <v>24</v>
      </c>
      <c r="F2601" s="20">
        <v>46</v>
      </c>
      <c r="G2601" s="20">
        <v>9</v>
      </c>
      <c r="H2601" s="20">
        <v>0</v>
      </c>
      <c r="I2601" s="47">
        <f t="shared" si="2527"/>
        <v>93</v>
      </c>
      <c r="M2601" s="55"/>
      <c r="N2601" s="55"/>
      <c r="O2601" s="148"/>
      <c r="P2601" s="148"/>
      <c r="Q2601" s="148"/>
      <c r="R2601" s="55"/>
      <c r="S2601" s="55"/>
    </row>
    <row r="2602" spans="1:19" s="11" customFormat="1" ht="11.45" customHeight="1" thickTop="1" thickBot="1">
      <c r="A2602" s="212"/>
      <c r="B2602" s="185"/>
      <c r="C2602" s="29">
        <f t="shared" ref="C2602" si="2576">C2601/I2601*100</f>
        <v>10.75268817204301</v>
      </c>
      <c r="D2602" s="29">
        <f t="shared" ref="D2602" si="2577">D2601/I2601*100</f>
        <v>4.3010752688172049</v>
      </c>
      <c r="E2602" s="29">
        <f t="shared" ref="E2602" si="2578">E2601/I2601*100</f>
        <v>25.806451612903224</v>
      </c>
      <c r="F2602" s="29">
        <f t="shared" ref="F2602" si="2579">F2601/I2601*100</f>
        <v>49.462365591397848</v>
      </c>
      <c r="G2602" s="29">
        <f t="shared" ref="G2602" si="2580">G2601/I2601*100</f>
        <v>9.67741935483871</v>
      </c>
      <c r="H2602" s="30">
        <f t="shared" ref="H2602" si="2581">H2601/I2601*100</f>
        <v>0</v>
      </c>
      <c r="I2602" s="45">
        <f t="shared" si="2527"/>
        <v>99.999999999999986</v>
      </c>
      <c r="M2602" s="55"/>
      <c r="N2602" s="55"/>
      <c r="O2602" s="148"/>
      <c r="P2602" s="148"/>
      <c r="Q2602" s="148"/>
      <c r="R2602" s="55"/>
      <c r="S2602" s="55"/>
    </row>
    <row r="2603" spans="1:19" ht="11.45" customHeight="1" thickTop="1" thickBot="1">
      <c r="A2603" s="212"/>
      <c r="B2603" s="193" t="s">
        <v>26</v>
      </c>
      <c r="C2603" s="20">
        <v>23</v>
      </c>
      <c r="D2603" s="20">
        <v>22</v>
      </c>
      <c r="E2603" s="20">
        <v>47</v>
      </c>
      <c r="F2603" s="20">
        <v>252</v>
      </c>
      <c r="G2603" s="20">
        <v>124</v>
      </c>
      <c r="H2603" s="20">
        <v>30</v>
      </c>
      <c r="I2603" s="47">
        <f t="shared" si="2527"/>
        <v>498</v>
      </c>
      <c r="M2603" s="55"/>
      <c r="N2603" s="55"/>
      <c r="R2603" s="55"/>
      <c r="S2603" s="55"/>
    </row>
    <row r="2604" spans="1:19" ht="11.45" customHeight="1" thickTop="1" thickBot="1">
      <c r="A2604" s="212"/>
      <c r="B2604" s="193"/>
      <c r="C2604" s="29">
        <f t="shared" ref="C2604" si="2582">C2603/I2603*100</f>
        <v>4.618473895582329</v>
      </c>
      <c r="D2604" s="29">
        <f t="shared" ref="D2604" si="2583">D2603/I2603*100</f>
        <v>4.4176706827309236</v>
      </c>
      <c r="E2604" s="29">
        <f t="shared" ref="E2604" si="2584">E2603/I2603*100</f>
        <v>9.4377510040160644</v>
      </c>
      <c r="F2604" s="29">
        <f t="shared" ref="F2604" si="2585">F2603/I2603*100</f>
        <v>50.602409638554214</v>
      </c>
      <c r="G2604" s="29">
        <f t="shared" ref="G2604" si="2586">G2603/I2603*100</f>
        <v>24.899598393574294</v>
      </c>
      <c r="H2604" s="30">
        <f t="shared" ref="H2604" si="2587">H2603/I2603*100</f>
        <v>6.024096385542169</v>
      </c>
      <c r="I2604" s="45">
        <f t="shared" si="2527"/>
        <v>99.999999999999986</v>
      </c>
      <c r="M2604" s="55"/>
      <c r="N2604" s="55"/>
      <c r="R2604" s="55"/>
      <c r="S2604" s="55"/>
    </row>
    <row r="2605" spans="1:19" ht="11.45" customHeight="1" thickTop="1" thickBot="1">
      <c r="A2605" s="212"/>
      <c r="B2605" s="184" t="s">
        <v>0</v>
      </c>
      <c r="C2605" s="20">
        <v>4</v>
      </c>
      <c r="D2605" s="20">
        <v>2</v>
      </c>
      <c r="E2605" s="20">
        <v>8</v>
      </c>
      <c r="F2605" s="20">
        <v>44</v>
      </c>
      <c r="G2605" s="20">
        <v>19</v>
      </c>
      <c r="H2605" s="20">
        <v>6</v>
      </c>
      <c r="I2605" s="47">
        <f t="shared" si="2527"/>
        <v>83</v>
      </c>
      <c r="M2605" s="55"/>
      <c r="N2605" s="55"/>
      <c r="R2605" s="55"/>
      <c r="S2605" s="55"/>
    </row>
    <row r="2606" spans="1:19" ht="11.45" customHeight="1" thickTop="1" thickBot="1">
      <c r="A2606" s="212"/>
      <c r="B2606" s="185"/>
      <c r="C2606" s="29">
        <f t="shared" ref="C2606" si="2588">C2605/I2605*100</f>
        <v>4.8192771084337354</v>
      </c>
      <c r="D2606" s="29">
        <f t="shared" ref="D2606" si="2589">D2605/I2605*100</f>
        <v>2.4096385542168677</v>
      </c>
      <c r="E2606" s="29">
        <f t="shared" ref="E2606" si="2590">E2605/I2605*100</f>
        <v>9.6385542168674707</v>
      </c>
      <c r="F2606" s="29">
        <f t="shared" ref="F2606" si="2591">F2605/I2605*100</f>
        <v>53.01204819277109</v>
      </c>
      <c r="G2606" s="29">
        <f t="shared" ref="G2606" si="2592">G2605/I2605*100</f>
        <v>22.891566265060241</v>
      </c>
      <c r="H2606" s="30">
        <f t="shared" ref="H2606" si="2593">H2605/I2605*100</f>
        <v>7.2289156626506017</v>
      </c>
      <c r="I2606" s="45">
        <f t="shared" si="2527"/>
        <v>100.00000000000001</v>
      </c>
      <c r="M2606" s="55"/>
      <c r="N2606" s="55"/>
      <c r="R2606" s="55"/>
      <c r="S2606" s="55"/>
    </row>
    <row r="2607" spans="1:19" ht="11.45" customHeight="1" thickTop="1" thickBot="1">
      <c r="A2607" s="212"/>
      <c r="B2607" s="193" t="s">
        <v>24</v>
      </c>
      <c r="C2607" s="20">
        <v>3</v>
      </c>
      <c r="D2607" s="20">
        <v>1</v>
      </c>
      <c r="E2607" s="20">
        <v>4</v>
      </c>
      <c r="F2607" s="20">
        <v>13</v>
      </c>
      <c r="G2607" s="20">
        <v>1</v>
      </c>
      <c r="H2607" s="20">
        <v>27</v>
      </c>
      <c r="I2607" s="47">
        <f t="shared" si="2527"/>
        <v>49</v>
      </c>
      <c r="M2607" s="55"/>
      <c r="N2607" s="55"/>
      <c r="R2607" s="55"/>
      <c r="S2607" s="55"/>
    </row>
    <row r="2608" spans="1:19" ht="11.45" customHeight="1" thickTop="1" thickBot="1">
      <c r="A2608" s="213"/>
      <c r="B2608" s="194"/>
      <c r="C2608" s="50">
        <f t="shared" ref="C2608" si="2594">C2607/I2607*100</f>
        <v>6.1224489795918364</v>
      </c>
      <c r="D2608" s="50">
        <f t="shared" ref="D2608" si="2595">D2607/I2607*100</f>
        <v>2.0408163265306123</v>
      </c>
      <c r="E2608" s="50">
        <f t="shared" ref="E2608" si="2596">E2607/I2607*100</f>
        <v>8.1632653061224492</v>
      </c>
      <c r="F2608" s="50">
        <f t="shared" ref="F2608" si="2597">F2607/I2607*100</f>
        <v>26.530612244897959</v>
      </c>
      <c r="G2608" s="50">
        <f t="shared" ref="G2608" si="2598">G2607/I2607*100</f>
        <v>2.0408163265306123</v>
      </c>
      <c r="H2608" s="79">
        <f t="shared" ref="H2608" si="2599">H2607/I2607*100</f>
        <v>55.102040816326522</v>
      </c>
      <c r="I2608" s="51">
        <f t="shared" si="2527"/>
        <v>100</v>
      </c>
      <c r="M2608" s="55"/>
      <c r="N2608" s="55"/>
      <c r="R2608" s="55"/>
      <c r="S2608" s="55"/>
    </row>
    <row r="2609" spans="1:19" ht="11.45" customHeight="1">
      <c r="A2609" s="189" t="s">
        <v>21</v>
      </c>
      <c r="B2609" s="192" t="s">
        <v>27</v>
      </c>
      <c r="C2609" s="20">
        <v>20</v>
      </c>
      <c r="D2609" s="20">
        <v>14</v>
      </c>
      <c r="E2609" s="20">
        <v>35</v>
      </c>
      <c r="F2609" s="20">
        <v>167</v>
      </c>
      <c r="G2609" s="20">
        <v>51</v>
      </c>
      <c r="H2609" s="20">
        <v>9</v>
      </c>
      <c r="I2609" s="44">
        <f t="shared" si="2527"/>
        <v>296</v>
      </c>
    </row>
    <row r="2610" spans="1:19" ht="11.45" customHeight="1">
      <c r="A2610" s="190"/>
      <c r="B2610" s="185"/>
      <c r="C2610" s="46">
        <f>C2609/I2609*100</f>
        <v>6.756756756756757</v>
      </c>
      <c r="D2610" s="25">
        <f>D2609/I2609*100</f>
        <v>4.7297297297297298</v>
      </c>
      <c r="E2610" s="25">
        <f>E2609/I2609*100</f>
        <v>11.824324324324325</v>
      </c>
      <c r="F2610" s="25">
        <f>F2609/I2609*100</f>
        <v>56.418918918918912</v>
      </c>
      <c r="G2610" s="25">
        <f>G2609/I2609*100</f>
        <v>17.22972972972973</v>
      </c>
      <c r="H2610" s="26">
        <f>H2609/I2609*100</f>
        <v>3.0405405405405408</v>
      </c>
      <c r="I2610" s="45">
        <f t="shared" si="2527"/>
        <v>100</v>
      </c>
    </row>
    <row r="2611" spans="1:19" ht="11.45" customHeight="1">
      <c r="A2611" s="190"/>
      <c r="B2611" s="193" t="s">
        <v>28</v>
      </c>
      <c r="C2611" s="20">
        <v>14</v>
      </c>
      <c r="D2611" s="20">
        <v>13</v>
      </c>
      <c r="E2611" s="20">
        <v>39</v>
      </c>
      <c r="F2611" s="20">
        <v>188</v>
      </c>
      <c r="G2611" s="20">
        <v>73</v>
      </c>
      <c r="H2611" s="20">
        <v>15</v>
      </c>
      <c r="I2611" s="47">
        <f t="shared" si="2527"/>
        <v>342</v>
      </c>
      <c r="O2611" s="6"/>
      <c r="P2611" s="6"/>
      <c r="Q2611" s="6"/>
    </row>
    <row r="2612" spans="1:19" ht="11.45" customHeight="1">
      <c r="A2612" s="190"/>
      <c r="B2612" s="193"/>
      <c r="C2612" s="29">
        <f>C2611/I2611*100</f>
        <v>4.0935672514619883</v>
      </c>
      <c r="D2612" s="29">
        <f>D2611/I2611*100</f>
        <v>3.8011695906432745</v>
      </c>
      <c r="E2612" s="29">
        <f>E2611/I2611*100</f>
        <v>11.403508771929824</v>
      </c>
      <c r="F2612" s="29">
        <f>F2611/I2611*100</f>
        <v>54.970760233918128</v>
      </c>
      <c r="G2612" s="29">
        <f>G2611/I2611*100</f>
        <v>21.345029239766081</v>
      </c>
      <c r="H2612" s="30">
        <f>H2611/I2611*100</f>
        <v>4.3859649122807012</v>
      </c>
      <c r="I2612" s="45">
        <f t="shared" si="2527"/>
        <v>99.999999999999986</v>
      </c>
      <c r="O2612" s="147"/>
      <c r="P2612" s="147"/>
      <c r="Q2612" s="147"/>
    </row>
    <row r="2613" spans="1:19" ht="11.45" customHeight="1">
      <c r="A2613" s="190"/>
      <c r="B2613" s="184" t="s">
        <v>29</v>
      </c>
      <c r="C2613" s="20">
        <v>74</v>
      </c>
      <c r="D2613" s="20">
        <v>29</v>
      </c>
      <c r="E2613" s="20">
        <v>117</v>
      </c>
      <c r="F2613" s="20">
        <v>540</v>
      </c>
      <c r="G2613" s="20">
        <v>168</v>
      </c>
      <c r="H2613" s="20">
        <v>19</v>
      </c>
      <c r="I2613" s="47">
        <f t="shared" si="2527"/>
        <v>947</v>
      </c>
      <c r="O2613" s="147"/>
      <c r="P2613" s="147"/>
      <c r="Q2613" s="147"/>
    </row>
    <row r="2614" spans="1:19" ht="11.45" customHeight="1">
      <c r="A2614" s="190"/>
      <c r="B2614" s="185"/>
      <c r="C2614" s="29">
        <f t="shared" ref="C2614" si="2600">C2613/I2613*100</f>
        <v>7.81414994720169</v>
      </c>
      <c r="D2614" s="29">
        <f t="shared" ref="D2614" si="2601">D2613/I2613*100</f>
        <v>3.0623020063357971</v>
      </c>
      <c r="E2614" s="29">
        <f t="shared" ref="E2614" si="2602">E2613/I2613*100</f>
        <v>12.354804646251321</v>
      </c>
      <c r="F2614" s="29">
        <f t="shared" ref="F2614" si="2603">F2613/I2613*100</f>
        <v>57.022175290390706</v>
      </c>
      <c r="G2614" s="29">
        <f t="shared" ref="G2614" si="2604">G2613/I2613*100</f>
        <v>17.740232312565997</v>
      </c>
      <c r="H2614" s="30">
        <f t="shared" ref="H2614" si="2605">H2613/I2613*100</f>
        <v>2.0063357972544877</v>
      </c>
      <c r="I2614" s="45">
        <f t="shared" si="2527"/>
        <v>100</v>
      </c>
      <c r="M2614" s="55"/>
      <c r="N2614" s="55"/>
      <c r="R2614" s="55"/>
      <c r="S2614" s="55"/>
    </row>
    <row r="2615" spans="1:19" ht="11.45" customHeight="1">
      <c r="A2615" s="190"/>
      <c r="B2615" s="193" t="s">
        <v>30</v>
      </c>
      <c r="C2615" s="20">
        <v>26</v>
      </c>
      <c r="D2615" s="20">
        <v>13</v>
      </c>
      <c r="E2615" s="20">
        <v>45</v>
      </c>
      <c r="F2615" s="20">
        <v>233</v>
      </c>
      <c r="G2615" s="20">
        <v>78</v>
      </c>
      <c r="H2615" s="20">
        <v>15</v>
      </c>
      <c r="I2615" s="47">
        <f t="shared" si="2527"/>
        <v>410</v>
      </c>
      <c r="S2615" s="1"/>
    </row>
    <row r="2616" spans="1:19" ht="11.45" customHeight="1">
      <c r="A2616" s="190"/>
      <c r="B2616" s="193"/>
      <c r="C2616" s="29">
        <f t="shared" ref="C2616" si="2606">C2615/I2615*100</f>
        <v>6.3414634146341466</v>
      </c>
      <c r="D2616" s="29">
        <f t="shared" ref="D2616" si="2607">D2615/I2615*100</f>
        <v>3.1707317073170733</v>
      </c>
      <c r="E2616" s="29">
        <f t="shared" ref="E2616" si="2608">E2615/I2615*100</f>
        <v>10.975609756097562</v>
      </c>
      <c r="F2616" s="29">
        <f t="shared" ref="F2616" si="2609">F2615/I2615*100</f>
        <v>56.829268292682919</v>
      </c>
      <c r="G2616" s="29">
        <f t="shared" ref="G2616" si="2610">G2615/I2615*100</f>
        <v>19.024390243902438</v>
      </c>
      <c r="H2616" s="30">
        <f t="shared" ref="H2616" si="2611">H2615/I2615*100</f>
        <v>3.6585365853658534</v>
      </c>
      <c r="I2616" s="45">
        <f t="shared" si="2527"/>
        <v>100</v>
      </c>
      <c r="S2616" s="1"/>
    </row>
    <row r="2617" spans="1:19" ht="11.45" customHeight="1">
      <c r="A2617" s="190"/>
      <c r="B2617" s="184" t="s">
        <v>42</v>
      </c>
      <c r="C2617" s="20">
        <v>13</v>
      </c>
      <c r="D2617" s="20">
        <v>9</v>
      </c>
      <c r="E2617" s="20">
        <v>16</v>
      </c>
      <c r="F2617" s="20">
        <v>58</v>
      </c>
      <c r="G2617" s="20">
        <v>30</v>
      </c>
      <c r="H2617" s="20">
        <v>4</v>
      </c>
      <c r="I2617" s="47">
        <f t="shared" si="2527"/>
        <v>130</v>
      </c>
      <c r="S2617" s="1"/>
    </row>
    <row r="2618" spans="1:19" ht="11.45" customHeight="1">
      <c r="A2618" s="190"/>
      <c r="B2618" s="185"/>
      <c r="C2618" s="29">
        <f t="shared" ref="C2618" si="2612">C2617/I2617*100</f>
        <v>10</v>
      </c>
      <c r="D2618" s="29">
        <f t="shared" ref="D2618" si="2613">D2617/I2617*100</f>
        <v>6.9230769230769234</v>
      </c>
      <c r="E2618" s="29">
        <f t="shared" ref="E2618" si="2614">E2617/I2617*100</f>
        <v>12.307692307692308</v>
      </c>
      <c r="F2618" s="29">
        <f t="shared" ref="F2618" si="2615">F2617/I2617*100</f>
        <v>44.61538461538462</v>
      </c>
      <c r="G2618" s="29">
        <f t="shared" ref="G2618" si="2616">G2617/I2617*100</f>
        <v>23.076923076923077</v>
      </c>
      <c r="H2618" s="30">
        <f t="shared" ref="H2618" si="2617">H2617/I2617*100</f>
        <v>3.0769230769230771</v>
      </c>
      <c r="I2618" s="45">
        <f t="shared" si="2527"/>
        <v>100.00000000000001</v>
      </c>
      <c r="S2618" s="1"/>
    </row>
    <row r="2619" spans="1:19" ht="11.45" customHeight="1">
      <c r="A2619" s="190"/>
      <c r="B2619" s="193" t="s">
        <v>24</v>
      </c>
      <c r="C2619" s="20">
        <v>1</v>
      </c>
      <c r="D2619" s="20">
        <v>2</v>
      </c>
      <c r="E2619" s="20">
        <v>4</v>
      </c>
      <c r="F2619" s="20">
        <v>11</v>
      </c>
      <c r="G2619" s="20">
        <v>5</v>
      </c>
      <c r="H2619" s="20">
        <v>35</v>
      </c>
      <c r="I2619" s="47">
        <f t="shared" si="2527"/>
        <v>58</v>
      </c>
      <c r="S2619" s="1"/>
    </row>
    <row r="2620" spans="1:19" ht="11.45" customHeight="1" thickBot="1">
      <c r="A2620" s="191"/>
      <c r="B2620" s="194"/>
      <c r="C2620" s="33">
        <f>C2619/I2619*100</f>
        <v>1.7241379310344827</v>
      </c>
      <c r="D2620" s="33">
        <f>D2619/I2619*100</f>
        <v>3.4482758620689653</v>
      </c>
      <c r="E2620" s="33">
        <f>E2619/I2619*100</f>
        <v>6.8965517241379306</v>
      </c>
      <c r="F2620" s="33">
        <f>F2619/I2619*100</f>
        <v>18.96551724137931</v>
      </c>
      <c r="G2620" s="33">
        <f>G2619/I2619*100</f>
        <v>8.6206896551724146</v>
      </c>
      <c r="H2620" s="34">
        <f>H2619/I2619*100</f>
        <v>60.344827586206897</v>
      </c>
      <c r="I2620" s="51">
        <f t="shared" si="2527"/>
        <v>100</v>
      </c>
      <c r="O2620" s="147"/>
      <c r="P2620" s="147"/>
      <c r="Q2620" s="147"/>
    </row>
    <row r="2621" spans="1:19" s="1" customFormat="1" ht="11.25" customHeight="1">
      <c r="A2621" s="40"/>
      <c r="B2621" s="41"/>
      <c r="C2621" s="87"/>
      <c r="D2621" s="87"/>
      <c r="E2621" s="87"/>
      <c r="F2621" s="87"/>
      <c r="G2621" s="87"/>
      <c r="O2621" s="147"/>
      <c r="P2621" s="147"/>
      <c r="Q2621" s="147"/>
    </row>
    <row r="2622" spans="1:19" s="1" customFormat="1" ht="11.25" customHeight="1">
      <c r="A2622" s="40"/>
      <c r="B2622" s="41"/>
      <c r="C2622" s="87"/>
      <c r="D2622" s="87"/>
      <c r="E2622" s="87"/>
      <c r="F2622" s="87"/>
      <c r="G2622" s="87"/>
      <c r="O2622" s="147"/>
      <c r="P2622" s="147"/>
      <c r="Q2622" s="147"/>
    </row>
    <row r="2623" spans="1:19" s="3" customFormat="1" ht="30.75" customHeight="1" thickBot="1">
      <c r="A2623" s="196" t="s">
        <v>213</v>
      </c>
      <c r="B2623" s="196"/>
      <c r="C2623" s="196"/>
      <c r="D2623" s="196"/>
      <c r="E2623" s="196"/>
      <c r="F2623" s="196"/>
      <c r="G2623" s="196"/>
      <c r="H2623" s="196"/>
      <c r="I2623" s="196"/>
      <c r="J2623" s="196"/>
      <c r="K2623" s="196"/>
      <c r="L2623" s="196"/>
      <c r="M2623" s="1"/>
      <c r="N2623" s="1"/>
      <c r="O2623" s="147"/>
      <c r="P2623" s="147"/>
      <c r="Q2623" s="147"/>
      <c r="R2623" s="1"/>
    </row>
    <row r="2624" spans="1:19" s="1" customFormat="1" ht="10.15" customHeight="1">
      <c r="A2624" s="203"/>
      <c r="B2624" s="204"/>
      <c r="C2624" s="99">
        <v>1</v>
      </c>
      <c r="D2624" s="99">
        <v>2</v>
      </c>
      <c r="E2624" s="99">
        <v>3</v>
      </c>
      <c r="F2624" s="99">
        <v>4</v>
      </c>
      <c r="G2624" s="99">
        <v>5</v>
      </c>
      <c r="H2624" s="99">
        <v>6</v>
      </c>
      <c r="I2624" s="205" t="s">
        <v>45</v>
      </c>
      <c r="J2624" s="238" t="s">
        <v>4</v>
      </c>
      <c r="O2624" s="147"/>
      <c r="P2624" s="147"/>
      <c r="Q2624" s="147"/>
    </row>
    <row r="2625" spans="1:17" s="6" customFormat="1" ht="60" customHeight="1" thickBot="1">
      <c r="A2625" s="209" t="s">
        <v>33</v>
      </c>
      <c r="B2625" s="210"/>
      <c r="C2625" s="139" t="s">
        <v>98</v>
      </c>
      <c r="D2625" s="139" t="s">
        <v>99</v>
      </c>
      <c r="E2625" s="139" t="s">
        <v>100</v>
      </c>
      <c r="F2625" s="139" t="s">
        <v>101</v>
      </c>
      <c r="G2625" s="139" t="s">
        <v>102</v>
      </c>
      <c r="H2625" s="139" t="s">
        <v>103</v>
      </c>
      <c r="I2625" s="206"/>
      <c r="J2625" s="239"/>
      <c r="O2625" s="147"/>
      <c r="P2625" s="147"/>
      <c r="Q2625" s="147"/>
    </row>
    <row r="2626" spans="1:17" s="55" customFormat="1" ht="11.25" customHeight="1">
      <c r="A2626" s="219" t="s">
        <v>22</v>
      </c>
      <c r="B2626" s="220"/>
      <c r="C2626" s="111">
        <v>170</v>
      </c>
      <c r="D2626" s="111">
        <v>20</v>
      </c>
      <c r="E2626" s="111">
        <v>61</v>
      </c>
      <c r="F2626" s="111">
        <v>1569</v>
      </c>
      <c r="G2626" s="111">
        <v>135</v>
      </c>
      <c r="H2626" s="111">
        <v>116</v>
      </c>
      <c r="I2626" s="111">
        <v>112</v>
      </c>
      <c r="J2626" s="118">
        <f t="shared" ref="J2626:J2685" si="2618">SUM(C2626:I2626)</f>
        <v>2183</v>
      </c>
      <c r="O2626" s="147"/>
      <c r="P2626" s="147"/>
      <c r="Q2626" s="147"/>
    </row>
    <row r="2627" spans="1:17" s="55" customFormat="1" ht="11.25" customHeight="1" thickBot="1">
      <c r="A2627" s="201"/>
      <c r="B2627" s="202"/>
      <c r="C2627" s="56">
        <f>C2626/J2626*100</f>
        <v>7.7874484654145677</v>
      </c>
      <c r="D2627" s="56">
        <f>D2626/J2626*100</f>
        <v>0.91617040769583147</v>
      </c>
      <c r="E2627" s="56">
        <f>E2626/J2626*100</f>
        <v>2.7943197434722857</v>
      </c>
      <c r="F2627" s="56">
        <f>F2626/J2626*100</f>
        <v>71.873568483737969</v>
      </c>
      <c r="G2627" s="56">
        <f>G2626/J2626*100</f>
        <v>6.1841502519468623</v>
      </c>
      <c r="H2627" s="56">
        <f>H2626/J2626*100</f>
        <v>5.3137883646358217</v>
      </c>
      <c r="I2627" s="59">
        <f>I2626/J2626*100</f>
        <v>5.1305542830966564</v>
      </c>
      <c r="J2627" s="51">
        <f t="shared" si="2618"/>
        <v>100</v>
      </c>
      <c r="O2627" s="147"/>
      <c r="P2627" s="147"/>
      <c r="Q2627" s="147"/>
    </row>
    <row r="2628" spans="1:17" s="55" customFormat="1" ht="11.45" customHeight="1">
      <c r="A2628" s="189" t="s">
        <v>48</v>
      </c>
      <c r="B2628" s="192" t="s">
        <v>19</v>
      </c>
      <c r="C2628" s="20">
        <v>139</v>
      </c>
      <c r="D2628" s="20">
        <v>13</v>
      </c>
      <c r="E2628" s="20">
        <v>54</v>
      </c>
      <c r="F2628" s="20">
        <v>962</v>
      </c>
      <c r="G2628" s="20">
        <v>113</v>
      </c>
      <c r="H2628" s="20">
        <v>115</v>
      </c>
      <c r="I2628" s="20">
        <v>63</v>
      </c>
      <c r="J2628" s="44">
        <f t="shared" si="2618"/>
        <v>1459</v>
      </c>
      <c r="O2628" s="147"/>
      <c r="P2628" s="147"/>
      <c r="Q2628" s="147"/>
    </row>
    <row r="2629" spans="1:17" s="55" customFormat="1" ht="11.45" customHeight="1">
      <c r="A2629" s="190"/>
      <c r="B2629" s="185"/>
      <c r="C2629" s="46">
        <f>C2628/J2628*100</f>
        <v>9.5270733379026744</v>
      </c>
      <c r="D2629" s="25">
        <f>D2628/J2628*100</f>
        <v>0.89102124742974653</v>
      </c>
      <c r="E2629" s="25">
        <f>E2628/J2628*100</f>
        <v>3.7011651816312545</v>
      </c>
      <c r="F2629" s="25">
        <f>F2628/J2628*100</f>
        <v>65.935572309801245</v>
      </c>
      <c r="G2629" s="25">
        <f>G2628/J2628*100</f>
        <v>7.74503084304318</v>
      </c>
      <c r="H2629" s="25">
        <f>H2628/J2628*100</f>
        <v>7.8821110349554493</v>
      </c>
      <c r="I2629" s="26">
        <f>I2628/J2628*100</f>
        <v>4.3180260452364632</v>
      </c>
      <c r="J2629" s="45">
        <f t="shared" si="2618"/>
        <v>100.00000000000001</v>
      </c>
      <c r="O2629" s="147"/>
      <c r="P2629" s="147"/>
      <c r="Q2629" s="147"/>
    </row>
    <row r="2630" spans="1:17" s="55" customFormat="1" ht="11.45" customHeight="1">
      <c r="A2630" s="190"/>
      <c r="B2630" s="193" t="s">
        <v>20</v>
      </c>
      <c r="C2630" s="20">
        <v>24</v>
      </c>
      <c r="D2630" s="20">
        <v>6</v>
      </c>
      <c r="E2630" s="20">
        <v>4</v>
      </c>
      <c r="F2630" s="20">
        <v>397</v>
      </c>
      <c r="G2630" s="20">
        <v>13</v>
      </c>
      <c r="H2630" s="20">
        <v>1</v>
      </c>
      <c r="I2630" s="20">
        <v>39</v>
      </c>
      <c r="J2630" s="47">
        <f t="shared" si="2618"/>
        <v>484</v>
      </c>
      <c r="O2630" s="147"/>
      <c r="P2630" s="147"/>
      <c r="Q2630" s="147"/>
    </row>
    <row r="2631" spans="1:17" s="55" customFormat="1" ht="11.45" customHeight="1">
      <c r="A2631" s="190"/>
      <c r="B2631" s="193"/>
      <c r="C2631" s="29">
        <f>C2630/J2630*100</f>
        <v>4.9586776859504136</v>
      </c>
      <c r="D2631" s="29">
        <f>D2630/J2630*100</f>
        <v>1.2396694214876034</v>
      </c>
      <c r="E2631" s="29">
        <f>E2630/J2630*100</f>
        <v>0.82644628099173556</v>
      </c>
      <c r="F2631" s="29">
        <f>F2630/J2630*100</f>
        <v>82.024793388429757</v>
      </c>
      <c r="G2631" s="29">
        <f>G2630/J2630*100</f>
        <v>2.6859504132231407</v>
      </c>
      <c r="H2631" s="29">
        <f>H2630/J2630*100</f>
        <v>0.20661157024793389</v>
      </c>
      <c r="I2631" s="30">
        <f>I2630/J2630*100</f>
        <v>8.0578512396694215</v>
      </c>
      <c r="J2631" s="45">
        <f t="shared" si="2618"/>
        <v>100</v>
      </c>
      <c r="O2631" s="147"/>
      <c r="P2631" s="147"/>
      <c r="Q2631" s="147"/>
    </row>
    <row r="2632" spans="1:17" s="55" customFormat="1" ht="11.45" customHeight="1">
      <c r="A2632" s="190"/>
      <c r="B2632" s="184" t="s">
        <v>49</v>
      </c>
      <c r="C2632" s="20">
        <v>5</v>
      </c>
      <c r="D2632" s="20">
        <v>1</v>
      </c>
      <c r="E2632" s="20">
        <v>3</v>
      </c>
      <c r="F2632" s="20">
        <v>146</v>
      </c>
      <c r="G2632" s="20">
        <v>4</v>
      </c>
      <c r="H2632" s="20">
        <v>0</v>
      </c>
      <c r="I2632" s="20">
        <v>8</v>
      </c>
      <c r="J2632" s="47">
        <f t="shared" si="2618"/>
        <v>167</v>
      </c>
      <c r="O2632" s="147"/>
      <c r="P2632" s="147"/>
      <c r="Q2632" s="147"/>
    </row>
    <row r="2633" spans="1:17" s="55" customFormat="1" ht="11.45" customHeight="1">
      <c r="A2633" s="190"/>
      <c r="B2633" s="185"/>
      <c r="C2633" s="25">
        <f>C2632/J2632*100</f>
        <v>2.9940119760479043</v>
      </c>
      <c r="D2633" s="25">
        <f>D2632/J2632*100</f>
        <v>0.5988023952095809</v>
      </c>
      <c r="E2633" s="25">
        <f>E2632/J2632*100</f>
        <v>1.7964071856287425</v>
      </c>
      <c r="F2633" s="25">
        <f>F2632/J2632*100</f>
        <v>87.425149700598809</v>
      </c>
      <c r="G2633" s="25">
        <f>G2632/J2632*100</f>
        <v>2.3952095808383236</v>
      </c>
      <c r="H2633" s="25">
        <f>H2632/J2632*100</f>
        <v>0</v>
      </c>
      <c r="I2633" s="26">
        <f>I2632/J2632*100</f>
        <v>4.7904191616766472</v>
      </c>
      <c r="J2633" s="45">
        <f t="shared" si="2618"/>
        <v>100.00000000000001</v>
      </c>
      <c r="O2633" s="147"/>
      <c r="P2633" s="147"/>
      <c r="Q2633" s="147"/>
    </row>
    <row r="2634" spans="1:17" s="55" customFormat="1" ht="11.45" customHeight="1">
      <c r="A2634" s="190"/>
      <c r="B2634" s="193" t="s">
        <v>50</v>
      </c>
      <c r="C2634" s="20">
        <v>2</v>
      </c>
      <c r="D2634" s="20">
        <v>0</v>
      </c>
      <c r="E2634" s="20">
        <v>0</v>
      </c>
      <c r="F2634" s="20">
        <v>64</v>
      </c>
      <c r="G2634" s="20">
        <v>5</v>
      </c>
      <c r="H2634" s="20">
        <v>0</v>
      </c>
      <c r="I2634" s="20">
        <v>2</v>
      </c>
      <c r="J2634" s="47">
        <f t="shared" si="2618"/>
        <v>73</v>
      </c>
      <c r="O2634" s="147"/>
      <c r="P2634" s="147"/>
      <c r="Q2634" s="147"/>
    </row>
    <row r="2635" spans="1:17" s="55" customFormat="1" ht="11.45" customHeight="1" thickBot="1">
      <c r="A2635" s="190"/>
      <c r="B2635" s="193"/>
      <c r="C2635" s="33">
        <f>C2634/J2634*100</f>
        <v>2.7397260273972601</v>
      </c>
      <c r="D2635" s="33">
        <f>D2634/J2634*100</f>
        <v>0</v>
      </c>
      <c r="E2635" s="33">
        <f>E2634/J2634*100</f>
        <v>0</v>
      </c>
      <c r="F2635" s="33">
        <f>F2634/J2634*100</f>
        <v>87.671232876712324</v>
      </c>
      <c r="G2635" s="33">
        <f>G2634/J2634*100</f>
        <v>6.8493150684931505</v>
      </c>
      <c r="H2635" s="33">
        <f>H2634/J2634*100</f>
        <v>0</v>
      </c>
      <c r="I2635" s="34">
        <f>I2634/J2634*100</f>
        <v>2.7397260273972601</v>
      </c>
      <c r="J2635" s="51">
        <f t="shared" si="2618"/>
        <v>99.999999999999986</v>
      </c>
      <c r="O2635" s="147"/>
      <c r="P2635" s="147"/>
      <c r="Q2635" s="147"/>
    </row>
    <row r="2636" spans="1:17" s="55" customFormat="1" ht="11.45" customHeight="1">
      <c r="A2636" s="189" t="s">
        <v>51</v>
      </c>
      <c r="B2636" s="192" t="s">
        <v>1</v>
      </c>
      <c r="C2636" s="20">
        <v>36</v>
      </c>
      <c r="D2636" s="20">
        <v>6</v>
      </c>
      <c r="E2636" s="20">
        <v>19</v>
      </c>
      <c r="F2636" s="20">
        <v>747</v>
      </c>
      <c r="G2636" s="20">
        <v>72</v>
      </c>
      <c r="H2636" s="20">
        <v>53</v>
      </c>
      <c r="I2636" s="20">
        <v>35</v>
      </c>
      <c r="J2636" s="44">
        <f t="shared" si="2618"/>
        <v>968</v>
      </c>
      <c r="O2636" s="147"/>
      <c r="P2636" s="147"/>
      <c r="Q2636" s="147"/>
    </row>
    <row r="2637" spans="1:17" s="55" customFormat="1" ht="11.45" customHeight="1">
      <c r="A2637" s="190"/>
      <c r="B2637" s="193"/>
      <c r="C2637" s="46">
        <f>C2636/J2636*100</f>
        <v>3.71900826446281</v>
      </c>
      <c r="D2637" s="25">
        <f>D2636/J2636*100</f>
        <v>0.6198347107438017</v>
      </c>
      <c r="E2637" s="25">
        <f>E2636/J2636*100</f>
        <v>1.9628099173553719</v>
      </c>
      <c r="F2637" s="25">
        <f>F2636/J2636*100</f>
        <v>77.169421487603302</v>
      </c>
      <c r="G2637" s="25">
        <f>G2636/J2636*100</f>
        <v>7.4380165289256199</v>
      </c>
      <c r="H2637" s="25">
        <f>H2636/J2636*100</f>
        <v>5.4752066115702478</v>
      </c>
      <c r="I2637" s="26">
        <f>I2636/J2636*100</f>
        <v>3.6157024793388426</v>
      </c>
      <c r="J2637" s="45">
        <f t="shared" si="2618"/>
        <v>99.999999999999986</v>
      </c>
      <c r="O2637" s="147"/>
      <c r="P2637" s="147"/>
      <c r="Q2637" s="147"/>
    </row>
    <row r="2638" spans="1:17" s="55" customFormat="1" ht="11.45" customHeight="1">
      <c r="A2638" s="190"/>
      <c r="B2638" s="184" t="s">
        <v>2</v>
      </c>
      <c r="C2638" s="20">
        <v>131</v>
      </c>
      <c r="D2638" s="20">
        <v>14</v>
      </c>
      <c r="E2638" s="20">
        <v>41</v>
      </c>
      <c r="F2638" s="20">
        <v>816</v>
      </c>
      <c r="G2638" s="20">
        <v>63</v>
      </c>
      <c r="H2638" s="20">
        <v>63</v>
      </c>
      <c r="I2638" s="20">
        <v>49</v>
      </c>
      <c r="J2638" s="47">
        <f t="shared" si="2618"/>
        <v>1177</v>
      </c>
      <c r="O2638" s="147"/>
      <c r="P2638" s="147"/>
      <c r="Q2638" s="147"/>
    </row>
    <row r="2639" spans="1:17" s="55" customFormat="1" ht="11.45" customHeight="1">
      <c r="A2639" s="190"/>
      <c r="B2639" s="185"/>
      <c r="C2639" s="29">
        <f>C2638/J2638*100</f>
        <v>11.129991503823279</v>
      </c>
      <c r="D2639" s="29">
        <f>D2638/J2638*100</f>
        <v>1.1894647408666101</v>
      </c>
      <c r="E2639" s="29">
        <f>E2638/J2638*100</f>
        <v>3.4834324553950724</v>
      </c>
      <c r="F2639" s="29">
        <f>F2638/J2638*100</f>
        <v>69.328802039082419</v>
      </c>
      <c r="G2639" s="29">
        <f>G2638/J2638*100</f>
        <v>5.3525913338997446</v>
      </c>
      <c r="H2639" s="29">
        <f>H2638/J2638*100</f>
        <v>5.3525913338997446</v>
      </c>
      <c r="I2639" s="30">
        <f>I2638/J2638*100</f>
        <v>4.1631265930331356</v>
      </c>
      <c r="J2639" s="45">
        <f t="shared" si="2618"/>
        <v>100</v>
      </c>
      <c r="O2639" s="147"/>
      <c r="P2639" s="147"/>
      <c r="Q2639" s="147"/>
    </row>
    <row r="2640" spans="1:17" s="55" customFormat="1" ht="11.45" customHeight="1">
      <c r="A2640" s="190"/>
      <c r="B2640" s="193" t="s">
        <v>5</v>
      </c>
      <c r="C2640" s="20">
        <v>3</v>
      </c>
      <c r="D2640" s="20">
        <v>0</v>
      </c>
      <c r="E2640" s="20">
        <v>1</v>
      </c>
      <c r="F2640" s="20">
        <v>6</v>
      </c>
      <c r="G2640" s="20">
        <v>0</v>
      </c>
      <c r="H2640" s="20">
        <v>0</v>
      </c>
      <c r="I2640" s="20">
        <v>28</v>
      </c>
      <c r="J2640" s="47">
        <f t="shared" si="2618"/>
        <v>38</v>
      </c>
      <c r="O2640" s="147"/>
      <c r="P2640" s="147"/>
      <c r="Q2640" s="147"/>
    </row>
    <row r="2641" spans="1:17" s="55" customFormat="1" ht="11.45" customHeight="1" thickBot="1">
      <c r="A2641" s="191"/>
      <c r="B2641" s="194"/>
      <c r="C2641" s="50">
        <f>C2640/J2640*100</f>
        <v>7.8947368421052628</v>
      </c>
      <c r="D2641" s="50">
        <f>D2640/J2640*100</f>
        <v>0</v>
      </c>
      <c r="E2641" s="50">
        <f>E2640/J2640*100</f>
        <v>2.6315789473684208</v>
      </c>
      <c r="F2641" s="50">
        <f>F2640/J2640*100</f>
        <v>15.789473684210526</v>
      </c>
      <c r="G2641" s="50">
        <f>G2640/J2640*100</f>
        <v>0</v>
      </c>
      <c r="H2641" s="50">
        <f>H2640/J2640*100</f>
        <v>0</v>
      </c>
      <c r="I2641" s="64">
        <f>I2640/J2640*100</f>
        <v>73.68421052631578</v>
      </c>
      <c r="J2641" s="51">
        <f t="shared" si="2618"/>
        <v>99.999999999999986</v>
      </c>
    </row>
    <row r="2642" spans="1:17" s="55" customFormat="1" ht="11.45" customHeight="1">
      <c r="A2642" s="189" t="s">
        <v>52</v>
      </c>
      <c r="B2642" s="192" t="s">
        <v>6</v>
      </c>
      <c r="C2642" s="20">
        <v>4</v>
      </c>
      <c r="D2642" s="20">
        <v>0</v>
      </c>
      <c r="E2642" s="20">
        <v>1</v>
      </c>
      <c r="F2642" s="20">
        <v>32</v>
      </c>
      <c r="G2642" s="20">
        <v>23</v>
      </c>
      <c r="H2642" s="20">
        <v>2</v>
      </c>
      <c r="I2642" s="20">
        <v>2</v>
      </c>
      <c r="J2642" s="44">
        <f t="shared" si="2618"/>
        <v>64</v>
      </c>
    </row>
    <row r="2643" spans="1:17" s="55" customFormat="1" ht="11.45" customHeight="1">
      <c r="A2643" s="190"/>
      <c r="B2643" s="185"/>
      <c r="C2643" s="46">
        <f>C2642/J2642*100</f>
        <v>6.25</v>
      </c>
      <c r="D2643" s="25">
        <f>D2642/J2642*100</f>
        <v>0</v>
      </c>
      <c r="E2643" s="25">
        <f>E2642/J2642*100</f>
        <v>1.5625</v>
      </c>
      <c r="F2643" s="25">
        <f>F2642/J2642*100</f>
        <v>50</v>
      </c>
      <c r="G2643" s="25">
        <f>G2642/J2642*100</f>
        <v>35.9375</v>
      </c>
      <c r="H2643" s="25">
        <f>H2642/J2642*100</f>
        <v>3.125</v>
      </c>
      <c r="I2643" s="26">
        <f>I2642/J2642*100</f>
        <v>3.125</v>
      </c>
      <c r="J2643" s="45">
        <f t="shared" si="2618"/>
        <v>100</v>
      </c>
    </row>
    <row r="2644" spans="1:17" s="55" customFormat="1" ht="11.45" customHeight="1">
      <c r="A2644" s="190"/>
      <c r="B2644" s="193" t="s">
        <v>7</v>
      </c>
      <c r="C2644" s="20">
        <v>8</v>
      </c>
      <c r="D2644" s="20">
        <v>4</v>
      </c>
      <c r="E2644" s="20">
        <v>0</v>
      </c>
      <c r="F2644" s="20">
        <v>134</v>
      </c>
      <c r="G2644" s="20">
        <v>24</v>
      </c>
      <c r="H2644" s="20">
        <v>13</v>
      </c>
      <c r="I2644" s="20">
        <v>2</v>
      </c>
      <c r="J2644" s="47">
        <f t="shared" si="2618"/>
        <v>185</v>
      </c>
    </row>
    <row r="2645" spans="1:17" s="55" customFormat="1" ht="11.45" customHeight="1">
      <c r="A2645" s="190"/>
      <c r="B2645" s="193"/>
      <c r="C2645" s="29">
        <f>C2644/J2644*100</f>
        <v>4.3243243243243246</v>
      </c>
      <c r="D2645" s="29">
        <f>D2644/J2644*100</f>
        <v>2.1621621621621623</v>
      </c>
      <c r="E2645" s="29">
        <f>E2644/J2644*100</f>
        <v>0</v>
      </c>
      <c r="F2645" s="29">
        <f>F2644/J2644*100</f>
        <v>72.432432432432435</v>
      </c>
      <c r="G2645" s="29">
        <f>G2644/J2644*100</f>
        <v>12.972972972972974</v>
      </c>
      <c r="H2645" s="29">
        <f>H2644/J2644*100</f>
        <v>7.0270270270270272</v>
      </c>
      <c r="I2645" s="30">
        <f>I2644/J2644*100</f>
        <v>1.0810810810810811</v>
      </c>
      <c r="J2645" s="45">
        <f t="shared" si="2618"/>
        <v>100</v>
      </c>
    </row>
    <row r="2646" spans="1:17" s="55" customFormat="1" ht="11.45" customHeight="1">
      <c r="A2646" s="190"/>
      <c r="B2646" s="184" t="s">
        <v>8</v>
      </c>
      <c r="C2646" s="20">
        <v>8</v>
      </c>
      <c r="D2646" s="20">
        <v>1</v>
      </c>
      <c r="E2646" s="20">
        <v>3</v>
      </c>
      <c r="F2646" s="20">
        <v>215</v>
      </c>
      <c r="G2646" s="20">
        <v>7</v>
      </c>
      <c r="H2646" s="20">
        <v>9</v>
      </c>
      <c r="I2646" s="20">
        <v>4</v>
      </c>
      <c r="J2646" s="47">
        <f t="shared" si="2618"/>
        <v>247</v>
      </c>
    </row>
    <row r="2647" spans="1:17" s="55" customFormat="1" ht="11.45" customHeight="1">
      <c r="A2647" s="190"/>
      <c r="B2647" s="185"/>
      <c r="C2647" s="29">
        <f>C2646/J2646*100</f>
        <v>3.2388663967611335</v>
      </c>
      <c r="D2647" s="29">
        <f>D2646/J2646*100</f>
        <v>0.40485829959514169</v>
      </c>
      <c r="E2647" s="29">
        <f>E2646/J2646*100</f>
        <v>1.214574898785425</v>
      </c>
      <c r="F2647" s="29">
        <f>F2646/J2646*100</f>
        <v>87.044534412955471</v>
      </c>
      <c r="G2647" s="29">
        <f>G2646/J2646*100</f>
        <v>2.834008097165992</v>
      </c>
      <c r="H2647" s="29">
        <f>H2646/J2646*100</f>
        <v>3.6437246963562751</v>
      </c>
      <c r="I2647" s="30">
        <f t="shared" ref="I2647" si="2619">I2646/J2646*100</f>
        <v>1.6194331983805668</v>
      </c>
      <c r="J2647" s="45">
        <f t="shared" si="2618"/>
        <v>100</v>
      </c>
    </row>
    <row r="2648" spans="1:17" s="55" customFormat="1" ht="11.45" customHeight="1">
      <c r="A2648" s="190"/>
      <c r="B2648" s="193" t="s">
        <v>9</v>
      </c>
      <c r="C2648" s="20">
        <v>9</v>
      </c>
      <c r="D2648" s="20">
        <v>3</v>
      </c>
      <c r="E2648" s="20">
        <v>3</v>
      </c>
      <c r="F2648" s="20">
        <v>263</v>
      </c>
      <c r="G2648" s="20">
        <v>11</v>
      </c>
      <c r="H2648" s="20">
        <v>20</v>
      </c>
      <c r="I2648" s="20">
        <v>6</v>
      </c>
      <c r="J2648" s="47">
        <f t="shared" si="2618"/>
        <v>315</v>
      </c>
      <c r="O2648" s="147"/>
      <c r="P2648" s="147"/>
      <c r="Q2648" s="147"/>
    </row>
    <row r="2649" spans="1:17" s="55" customFormat="1" ht="11.45" customHeight="1">
      <c r="A2649" s="190"/>
      <c r="B2649" s="193"/>
      <c r="C2649" s="29">
        <f>C2648/J2648*100</f>
        <v>2.8571428571428572</v>
      </c>
      <c r="D2649" s="29">
        <f>D2648/J2648*100</f>
        <v>0.95238095238095244</v>
      </c>
      <c r="E2649" s="29">
        <f>E2648/J2648*100</f>
        <v>0.95238095238095244</v>
      </c>
      <c r="F2649" s="29">
        <f>F2648/J2648*100</f>
        <v>83.492063492063494</v>
      </c>
      <c r="G2649" s="29">
        <f>G2648/J2648*100</f>
        <v>3.4920634920634921</v>
      </c>
      <c r="H2649" s="29">
        <f>H2648/J2648*100</f>
        <v>6.3492063492063489</v>
      </c>
      <c r="I2649" s="30">
        <f t="shared" ref="I2649" si="2620">I2648/J2648*100</f>
        <v>1.9047619047619049</v>
      </c>
      <c r="J2649" s="45">
        <f t="shared" si="2618"/>
        <v>100</v>
      </c>
      <c r="O2649" s="147"/>
      <c r="P2649" s="147"/>
      <c r="Q2649" s="147"/>
    </row>
    <row r="2650" spans="1:17" s="55" customFormat="1" ht="11.45" customHeight="1">
      <c r="A2650" s="190"/>
      <c r="B2650" s="184" t="s">
        <v>10</v>
      </c>
      <c r="C2650" s="20">
        <v>15</v>
      </c>
      <c r="D2650" s="20">
        <v>2</v>
      </c>
      <c r="E2650" s="20">
        <v>2</v>
      </c>
      <c r="F2650" s="20">
        <v>307</v>
      </c>
      <c r="G2650" s="20">
        <v>22</v>
      </c>
      <c r="H2650" s="20">
        <v>14</v>
      </c>
      <c r="I2650" s="20">
        <v>5</v>
      </c>
      <c r="J2650" s="47">
        <f t="shared" si="2618"/>
        <v>367</v>
      </c>
      <c r="O2650" s="147"/>
      <c r="P2650" s="147"/>
      <c r="Q2650" s="147"/>
    </row>
    <row r="2651" spans="1:17" s="55" customFormat="1" ht="11.45" customHeight="1">
      <c r="A2651" s="190"/>
      <c r="B2651" s="185"/>
      <c r="C2651" s="29">
        <f>C2650/J2650*100</f>
        <v>4.0871934604904636</v>
      </c>
      <c r="D2651" s="29">
        <f>D2650/J2650*100</f>
        <v>0.54495912806539504</v>
      </c>
      <c r="E2651" s="29">
        <f>E2650/J2650*100</f>
        <v>0.54495912806539504</v>
      </c>
      <c r="F2651" s="29">
        <f>F2650/J2650*100</f>
        <v>83.651226158038156</v>
      </c>
      <c r="G2651" s="29">
        <f>G2650/J2650*100</f>
        <v>5.9945504087193457</v>
      </c>
      <c r="H2651" s="29">
        <f>H2650/J2650*100</f>
        <v>3.8147138964577656</v>
      </c>
      <c r="I2651" s="30">
        <f t="shared" ref="I2651" si="2621">I2650/J2650*100</f>
        <v>1.3623978201634876</v>
      </c>
      <c r="J2651" s="45">
        <f t="shared" si="2618"/>
        <v>100.00000000000001</v>
      </c>
      <c r="O2651" s="147"/>
      <c r="P2651" s="147"/>
      <c r="Q2651" s="147"/>
    </row>
    <row r="2652" spans="1:17" s="55" customFormat="1" ht="11.45" customHeight="1">
      <c r="A2652" s="190"/>
      <c r="B2652" s="193" t="s">
        <v>11</v>
      </c>
      <c r="C2652" s="20">
        <v>34</v>
      </c>
      <c r="D2652" s="20">
        <v>4</v>
      </c>
      <c r="E2652" s="20">
        <v>7</v>
      </c>
      <c r="F2652" s="20">
        <v>293</v>
      </c>
      <c r="G2652" s="20">
        <v>22</v>
      </c>
      <c r="H2652" s="20">
        <v>18</v>
      </c>
      <c r="I2652" s="20">
        <v>16</v>
      </c>
      <c r="J2652" s="47">
        <f t="shared" si="2618"/>
        <v>394</v>
      </c>
      <c r="O2652" s="147"/>
      <c r="P2652" s="147"/>
      <c r="Q2652" s="147"/>
    </row>
    <row r="2653" spans="1:17" s="55" customFormat="1" ht="11.45" customHeight="1">
      <c r="A2653" s="190"/>
      <c r="B2653" s="193"/>
      <c r="C2653" s="29">
        <f>C2652/J2652*100</f>
        <v>8.6294416243654819</v>
      </c>
      <c r="D2653" s="29">
        <f>D2652/J2652*100</f>
        <v>1.015228426395939</v>
      </c>
      <c r="E2653" s="29">
        <f>E2652/J2652*100</f>
        <v>1.7766497461928936</v>
      </c>
      <c r="F2653" s="29">
        <f>F2652/J2652*100</f>
        <v>74.365482233502533</v>
      </c>
      <c r="G2653" s="29">
        <f>G2652/J2652*100</f>
        <v>5.5837563451776653</v>
      </c>
      <c r="H2653" s="29">
        <f>H2652/J2652*100</f>
        <v>4.5685279187817258</v>
      </c>
      <c r="I2653" s="30">
        <f t="shared" ref="I2653" si="2622">I2652/J2652*100</f>
        <v>4.0609137055837561</v>
      </c>
      <c r="J2653" s="45">
        <f t="shared" si="2618"/>
        <v>99.999999999999986</v>
      </c>
      <c r="O2653" s="148"/>
      <c r="P2653" s="148"/>
      <c r="Q2653" s="148"/>
    </row>
    <row r="2654" spans="1:17" s="55" customFormat="1" ht="11.45" customHeight="1">
      <c r="A2654" s="190"/>
      <c r="B2654" s="184" t="s">
        <v>12</v>
      </c>
      <c r="C2654" s="20">
        <v>91</v>
      </c>
      <c r="D2654" s="20">
        <v>6</v>
      </c>
      <c r="E2654" s="20">
        <v>44</v>
      </c>
      <c r="F2654" s="20">
        <v>323</v>
      </c>
      <c r="G2654" s="20">
        <v>26</v>
      </c>
      <c r="H2654" s="20">
        <v>40</v>
      </c>
      <c r="I2654" s="20">
        <v>52</v>
      </c>
      <c r="J2654" s="47">
        <f t="shared" si="2618"/>
        <v>582</v>
      </c>
      <c r="O2654" s="148"/>
      <c r="P2654" s="148"/>
      <c r="Q2654" s="148"/>
    </row>
    <row r="2655" spans="1:17" s="55" customFormat="1" ht="11.45" customHeight="1">
      <c r="A2655" s="190"/>
      <c r="B2655" s="185"/>
      <c r="C2655" s="29">
        <f>C2654/J2654*100</f>
        <v>15.63573883161512</v>
      </c>
      <c r="D2655" s="29">
        <f>D2654/J2654*100</f>
        <v>1.0309278350515463</v>
      </c>
      <c r="E2655" s="29">
        <f>E2654/J2654*100</f>
        <v>7.5601374570446733</v>
      </c>
      <c r="F2655" s="29">
        <f>F2654/J2654*100</f>
        <v>55.498281786941583</v>
      </c>
      <c r="G2655" s="29">
        <f>G2654/J2654*100</f>
        <v>4.4673539518900345</v>
      </c>
      <c r="H2655" s="29">
        <f>H2654/J2654*100</f>
        <v>6.8728522336769764</v>
      </c>
      <c r="I2655" s="30">
        <f t="shared" ref="I2655" si="2623">I2654/J2654*100</f>
        <v>8.934707903780069</v>
      </c>
      <c r="J2655" s="45">
        <f t="shared" si="2618"/>
        <v>100</v>
      </c>
      <c r="O2655" s="148"/>
      <c r="P2655" s="148"/>
      <c r="Q2655" s="148"/>
    </row>
    <row r="2656" spans="1:17" s="55" customFormat="1" ht="11.45" customHeight="1">
      <c r="A2656" s="190"/>
      <c r="B2656" s="193" t="s">
        <v>24</v>
      </c>
      <c r="C2656" s="20">
        <v>1</v>
      </c>
      <c r="D2656" s="20">
        <v>0</v>
      </c>
      <c r="E2656" s="20">
        <v>1</v>
      </c>
      <c r="F2656" s="20">
        <v>2</v>
      </c>
      <c r="G2656" s="20">
        <v>0</v>
      </c>
      <c r="H2656" s="20">
        <v>0</v>
      </c>
      <c r="I2656" s="20">
        <v>25</v>
      </c>
      <c r="J2656" s="47">
        <f t="shared" si="2618"/>
        <v>29</v>
      </c>
    </row>
    <row r="2657" spans="1:17" s="55" customFormat="1" ht="11.45" customHeight="1" thickBot="1">
      <c r="A2657" s="191"/>
      <c r="B2657" s="194"/>
      <c r="C2657" s="50">
        <f>C2656/J2656*100</f>
        <v>3.4482758620689653</v>
      </c>
      <c r="D2657" s="50">
        <f>D2656/J2656*100</f>
        <v>0</v>
      </c>
      <c r="E2657" s="50">
        <f>E2656/J2656*100</f>
        <v>3.4482758620689653</v>
      </c>
      <c r="F2657" s="50">
        <f>F2656/J2656*100</f>
        <v>6.8965517241379306</v>
      </c>
      <c r="G2657" s="50">
        <f>G2656/J2656*100</f>
        <v>0</v>
      </c>
      <c r="H2657" s="50">
        <f>H2656/J2656*100</f>
        <v>0</v>
      </c>
      <c r="I2657" s="79">
        <f t="shared" ref="I2657" si="2624">I2656/J2656*100</f>
        <v>86.206896551724128</v>
      </c>
      <c r="J2657" s="51">
        <f t="shared" si="2618"/>
        <v>99.999999999999986</v>
      </c>
    </row>
    <row r="2658" spans="1:17" s="55" customFormat="1" ht="11.45" customHeight="1" thickBot="1">
      <c r="A2658" s="211" t="s">
        <v>53</v>
      </c>
      <c r="B2658" s="192" t="s">
        <v>23</v>
      </c>
      <c r="C2658" s="20">
        <v>3</v>
      </c>
      <c r="D2658" s="20">
        <v>1</v>
      </c>
      <c r="E2658" s="20">
        <v>0</v>
      </c>
      <c r="F2658" s="20">
        <v>194</v>
      </c>
      <c r="G2658" s="20">
        <v>5</v>
      </c>
      <c r="H2658" s="20">
        <v>0</v>
      </c>
      <c r="I2658" s="20">
        <v>13</v>
      </c>
      <c r="J2658" s="118">
        <f t="shared" si="2618"/>
        <v>216</v>
      </c>
      <c r="O2658" s="148"/>
      <c r="P2658" s="148"/>
      <c r="Q2658" s="148"/>
    </row>
    <row r="2659" spans="1:17" s="55" customFormat="1" ht="11.45" customHeight="1" thickTop="1" thickBot="1">
      <c r="A2659" s="212"/>
      <c r="B2659" s="185"/>
      <c r="C2659" s="46">
        <f>C2658/J2658*100</f>
        <v>1.3888888888888888</v>
      </c>
      <c r="D2659" s="25">
        <f>D2658/J2658*100</f>
        <v>0.46296296296296291</v>
      </c>
      <c r="E2659" s="25">
        <f>E2658/J2658*100</f>
        <v>0</v>
      </c>
      <c r="F2659" s="25">
        <f>F2658/J2658*100</f>
        <v>89.81481481481481</v>
      </c>
      <c r="G2659" s="25">
        <f>G2658/J2658*100</f>
        <v>2.3148148148148149</v>
      </c>
      <c r="H2659" s="25">
        <f>H2658/J2658*100</f>
        <v>0</v>
      </c>
      <c r="I2659" s="26">
        <f>I2658/J2658*100</f>
        <v>6.0185185185185182</v>
      </c>
      <c r="J2659" s="45">
        <f t="shared" si="2618"/>
        <v>99.999999999999986</v>
      </c>
      <c r="O2659" s="148"/>
      <c r="P2659" s="148"/>
      <c r="Q2659" s="148"/>
    </row>
    <row r="2660" spans="1:17" s="55" customFormat="1" ht="11.45" customHeight="1" thickTop="1" thickBot="1">
      <c r="A2660" s="212"/>
      <c r="B2660" s="193" t="s">
        <v>3</v>
      </c>
      <c r="C2660" s="20">
        <v>3</v>
      </c>
      <c r="D2660" s="20">
        <v>1</v>
      </c>
      <c r="E2660" s="20">
        <v>2</v>
      </c>
      <c r="F2660" s="20">
        <v>111</v>
      </c>
      <c r="G2660" s="20">
        <v>9</v>
      </c>
      <c r="H2660" s="20">
        <v>10</v>
      </c>
      <c r="I2660" s="20">
        <v>7</v>
      </c>
      <c r="J2660" s="47">
        <f t="shared" si="2618"/>
        <v>143</v>
      </c>
      <c r="O2660" s="148"/>
      <c r="P2660" s="148"/>
      <c r="Q2660" s="148"/>
    </row>
    <row r="2661" spans="1:17" s="55" customFormat="1" ht="11.45" customHeight="1" thickTop="1" thickBot="1">
      <c r="A2661" s="212"/>
      <c r="B2661" s="193"/>
      <c r="C2661" s="29">
        <f>C2660/J2660*100</f>
        <v>2.0979020979020979</v>
      </c>
      <c r="D2661" s="29">
        <f>D2660/J2660*100</f>
        <v>0.69930069930069927</v>
      </c>
      <c r="E2661" s="29">
        <f>E2660/J2660*100</f>
        <v>1.3986013986013985</v>
      </c>
      <c r="F2661" s="29">
        <f>F2660/J2660*100</f>
        <v>77.622377622377627</v>
      </c>
      <c r="G2661" s="29">
        <f>G2660/J2660*100</f>
        <v>6.2937062937062942</v>
      </c>
      <c r="H2661" s="29">
        <f>H2660/J2660*100</f>
        <v>6.9930069930069934</v>
      </c>
      <c r="I2661" s="30">
        <f>I2660/J2660*100</f>
        <v>4.895104895104895</v>
      </c>
      <c r="J2661" s="45">
        <f t="shared" si="2618"/>
        <v>100.00000000000001</v>
      </c>
      <c r="O2661" s="148"/>
      <c r="P2661" s="148"/>
      <c r="Q2661" s="148"/>
    </row>
    <row r="2662" spans="1:17" s="55" customFormat="1" ht="11.45" customHeight="1" thickTop="1" thickBot="1">
      <c r="A2662" s="212"/>
      <c r="B2662" s="184" t="s">
        <v>13</v>
      </c>
      <c r="C2662" s="20">
        <v>26</v>
      </c>
      <c r="D2662" s="20">
        <v>9</v>
      </c>
      <c r="E2662" s="20">
        <v>6</v>
      </c>
      <c r="F2662" s="20">
        <v>769</v>
      </c>
      <c r="G2662" s="20">
        <v>38</v>
      </c>
      <c r="H2662" s="20">
        <v>43</v>
      </c>
      <c r="I2662" s="20">
        <v>12</v>
      </c>
      <c r="J2662" s="47">
        <f t="shared" si="2618"/>
        <v>903</v>
      </c>
      <c r="O2662" s="148"/>
      <c r="P2662" s="148"/>
      <c r="Q2662" s="148"/>
    </row>
    <row r="2663" spans="1:17" s="55" customFormat="1" ht="11.45" customHeight="1" thickTop="1" thickBot="1">
      <c r="A2663" s="212"/>
      <c r="B2663" s="185"/>
      <c r="C2663" s="29">
        <f>C2662/J2662*100</f>
        <v>2.8792912513842746</v>
      </c>
      <c r="D2663" s="29">
        <f>D2662/J2662*100</f>
        <v>0.99667774086378735</v>
      </c>
      <c r="E2663" s="29">
        <f>E2662/J2662*100</f>
        <v>0.66445182724252494</v>
      </c>
      <c r="F2663" s="29">
        <f>F2662/J2662*100</f>
        <v>85.160575858250269</v>
      </c>
      <c r="G2663" s="29">
        <f>G2662/J2662*100</f>
        <v>4.2081949058693242</v>
      </c>
      <c r="H2663" s="29">
        <f>H2662/J2662*100</f>
        <v>4.7619047619047619</v>
      </c>
      <c r="I2663" s="30">
        <f t="shared" ref="I2663" si="2625">I2662/J2662*100</f>
        <v>1.3289036544850499</v>
      </c>
      <c r="J2663" s="45">
        <f t="shared" si="2618"/>
        <v>99.999999999999986</v>
      </c>
      <c r="O2663" s="148"/>
      <c r="P2663" s="148"/>
      <c r="Q2663" s="148"/>
    </row>
    <row r="2664" spans="1:17" s="55" customFormat="1" ht="11.45" customHeight="1" thickTop="1" thickBot="1">
      <c r="A2664" s="212"/>
      <c r="B2664" s="193" t="s">
        <v>14</v>
      </c>
      <c r="C2664" s="20">
        <v>29</v>
      </c>
      <c r="D2664" s="20">
        <v>3</v>
      </c>
      <c r="E2664" s="20">
        <v>12</v>
      </c>
      <c r="F2664" s="20">
        <v>121</v>
      </c>
      <c r="G2664" s="20">
        <v>13</v>
      </c>
      <c r="H2664" s="20">
        <v>11</v>
      </c>
      <c r="I2664" s="20">
        <v>9</v>
      </c>
      <c r="J2664" s="47">
        <f t="shared" si="2618"/>
        <v>198</v>
      </c>
      <c r="O2664" s="148"/>
      <c r="P2664" s="148"/>
      <c r="Q2664" s="148"/>
    </row>
    <row r="2665" spans="1:17" s="55" customFormat="1" ht="11.45" customHeight="1" thickTop="1" thickBot="1">
      <c r="A2665" s="212"/>
      <c r="B2665" s="193"/>
      <c r="C2665" s="29">
        <f>C2664/J2664*100</f>
        <v>14.646464646464647</v>
      </c>
      <c r="D2665" s="29">
        <f>D2664/J2664*100</f>
        <v>1.5151515151515151</v>
      </c>
      <c r="E2665" s="29">
        <f>E2664/J2664*100</f>
        <v>6.0606060606060606</v>
      </c>
      <c r="F2665" s="29">
        <f>F2664/J2664*100</f>
        <v>61.111111111111114</v>
      </c>
      <c r="G2665" s="29">
        <f>G2664/J2664*100</f>
        <v>6.5656565656565666</v>
      </c>
      <c r="H2665" s="29">
        <f>H2664/J2664*100</f>
        <v>5.5555555555555554</v>
      </c>
      <c r="I2665" s="30">
        <f t="shared" ref="I2665" si="2626">I2664/J2664*100</f>
        <v>4.5454545454545459</v>
      </c>
      <c r="J2665" s="45">
        <f t="shared" si="2618"/>
        <v>100.00000000000001</v>
      </c>
      <c r="O2665" s="148"/>
      <c r="P2665" s="148"/>
      <c r="Q2665" s="148"/>
    </row>
    <row r="2666" spans="1:17" s="55" customFormat="1" ht="11.45" customHeight="1" thickTop="1" thickBot="1">
      <c r="A2666" s="212"/>
      <c r="B2666" s="184" t="s">
        <v>25</v>
      </c>
      <c r="C2666" s="20">
        <v>10</v>
      </c>
      <c r="D2666" s="20">
        <v>0</v>
      </c>
      <c r="E2666" s="20">
        <v>1</v>
      </c>
      <c r="F2666" s="20">
        <v>41</v>
      </c>
      <c r="G2666" s="20">
        <v>36</v>
      </c>
      <c r="H2666" s="20">
        <v>5</v>
      </c>
      <c r="I2666" s="20">
        <v>0</v>
      </c>
      <c r="J2666" s="47">
        <f t="shared" si="2618"/>
        <v>93</v>
      </c>
    </row>
    <row r="2667" spans="1:17" s="55" customFormat="1" ht="11.45" customHeight="1" thickTop="1" thickBot="1">
      <c r="A2667" s="212"/>
      <c r="B2667" s="185"/>
      <c r="C2667" s="29">
        <f>C2666/J2666*100</f>
        <v>10.75268817204301</v>
      </c>
      <c r="D2667" s="29">
        <f>D2666/J2666*100</f>
        <v>0</v>
      </c>
      <c r="E2667" s="29">
        <f>E2666/J2666*100</f>
        <v>1.0752688172043012</v>
      </c>
      <c r="F2667" s="29">
        <f>F2666/J2666*100</f>
        <v>44.086021505376344</v>
      </c>
      <c r="G2667" s="29">
        <f>G2666/J2666*100</f>
        <v>38.70967741935484</v>
      </c>
      <c r="H2667" s="29">
        <f>H2666/J2666*100</f>
        <v>5.376344086021505</v>
      </c>
      <c r="I2667" s="30">
        <f t="shared" ref="I2667" si="2627">I2666/J2666*100</f>
        <v>0</v>
      </c>
      <c r="J2667" s="45">
        <f t="shared" si="2618"/>
        <v>100</v>
      </c>
    </row>
    <row r="2668" spans="1:17" s="1" customFormat="1" ht="11.45" customHeight="1" thickTop="1" thickBot="1">
      <c r="A2668" s="212"/>
      <c r="B2668" s="193" t="s">
        <v>26</v>
      </c>
      <c r="C2668" s="20">
        <v>93</v>
      </c>
      <c r="D2668" s="20">
        <v>4</v>
      </c>
      <c r="E2668" s="20">
        <v>33</v>
      </c>
      <c r="F2668" s="20">
        <v>265</v>
      </c>
      <c r="G2668" s="20">
        <v>28</v>
      </c>
      <c r="H2668" s="20">
        <v>38</v>
      </c>
      <c r="I2668" s="20">
        <v>37</v>
      </c>
      <c r="J2668" s="47">
        <f t="shared" si="2618"/>
        <v>498</v>
      </c>
    </row>
    <row r="2669" spans="1:17" s="1" customFormat="1" ht="11.45" customHeight="1" thickTop="1" thickBot="1">
      <c r="A2669" s="212"/>
      <c r="B2669" s="193"/>
      <c r="C2669" s="29">
        <f>C2668/J2668*100</f>
        <v>18.674698795180721</v>
      </c>
      <c r="D2669" s="29">
        <f>D2668/J2668*100</f>
        <v>0.80321285140562237</v>
      </c>
      <c r="E2669" s="29">
        <f>E2668/J2668*100</f>
        <v>6.6265060240963862</v>
      </c>
      <c r="F2669" s="29">
        <f>F2668/J2668*100</f>
        <v>53.212851405622487</v>
      </c>
      <c r="G2669" s="29">
        <f>G2668/J2668*100</f>
        <v>5.6224899598393572</v>
      </c>
      <c r="H2669" s="29">
        <f>H2668/J2668*100</f>
        <v>7.6305220883534144</v>
      </c>
      <c r="I2669" s="30">
        <f t="shared" ref="I2669" si="2628">I2668/J2668*100</f>
        <v>7.4297188755020072</v>
      </c>
      <c r="J2669" s="45">
        <f t="shared" si="2618"/>
        <v>100</v>
      </c>
    </row>
    <row r="2670" spans="1:17" s="1" customFormat="1" ht="11.45" customHeight="1" thickTop="1" thickBot="1">
      <c r="A2670" s="212"/>
      <c r="B2670" s="184" t="s">
        <v>0</v>
      </c>
      <c r="C2670" s="20">
        <v>2</v>
      </c>
      <c r="D2670" s="20">
        <v>1</v>
      </c>
      <c r="E2670" s="20">
        <v>4</v>
      </c>
      <c r="F2670" s="20">
        <v>56</v>
      </c>
      <c r="G2670" s="20">
        <v>5</v>
      </c>
      <c r="H2670" s="20">
        <v>7</v>
      </c>
      <c r="I2670" s="20">
        <v>8</v>
      </c>
      <c r="J2670" s="47">
        <f t="shared" si="2618"/>
        <v>83</v>
      </c>
    </row>
    <row r="2671" spans="1:17" s="1" customFormat="1" ht="11.45" customHeight="1" thickTop="1" thickBot="1">
      <c r="A2671" s="212"/>
      <c r="B2671" s="185"/>
      <c r="C2671" s="29">
        <f>C2670/J2670*100</f>
        <v>2.4096385542168677</v>
      </c>
      <c r="D2671" s="29">
        <f>D2670/J2670*100</f>
        <v>1.2048192771084338</v>
      </c>
      <c r="E2671" s="29">
        <f>E2670/J2670*100</f>
        <v>4.8192771084337354</v>
      </c>
      <c r="F2671" s="29">
        <f>F2670/J2670*100</f>
        <v>67.46987951807229</v>
      </c>
      <c r="G2671" s="29">
        <f>G2670/J2670*100</f>
        <v>6.024096385542169</v>
      </c>
      <c r="H2671" s="29">
        <f>H2670/J2670*100</f>
        <v>8.4337349397590362</v>
      </c>
      <c r="I2671" s="30">
        <f t="shared" ref="I2671" si="2629">I2670/J2670*100</f>
        <v>9.6385542168674707</v>
      </c>
      <c r="J2671" s="45">
        <f t="shared" si="2618"/>
        <v>100</v>
      </c>
    </row>
    <row r="2672" spans="1:17" s="1" customFormat="1" ht="11.45" customHeight="1" thickTop="1" thickBot="1">
      <c r="A2672" s="212"/>
      <c r="B2672" s="193" t="s">
        <v>24</v>
      </c>
      <c r="C2672" s="20">
        <v>4</v>
      </c>
      <c r="D2672" s="20">
        <v>1</v>
      </c>
      <c r="E2672" s="20">
        <v>3</v>
      </c>
      <c r="F2672" s="20">
        <v>12</v>
      </c>
      <c r="G2672" s="20">
        <v>1</v>
      </c>
      <c r="H2672" s="20">
        <v>2</v>
      </c>
      <c r="I2672" s="20">
        <v>26</v>
      </c>
      <c r="J2672" s="47">
        <f t="shared" si="2618"/>
        <v>49</v>
      </c>
      <c r="O2672" s="150"/>
      <c r="P2672" s="150"/>
      <c r="Q2672" s="150"/>
    </row>
    <row r="2673" spans="1:20" s="1" customFormat="1" ht="11.45" customHeight="1" thickTop="1" thickBot="1">
      <c r="A2673" s="213"/>
      <c r="B2673" s="194"/>
      <c r="C2673" s="50">
        <f>C2672/J2672*100</f>
        <v>8.1632653061224492</v>
      </c>
      <c r="D2673" s="50">
        <f>D2672/J2672*100</f>
        <v>2.0408163265306123</v>
      </c>
      <c r="E2673" s="50">
        <f>E2672/J2672*100</f>
        <v>6.1224489795918364</v>
      </c>
      <c r="F2673" s="50">
        <f>F2672/J2672*100</f>
        <v>24.489795918367346</v>
      </c>
      <c r="G2673" s="50">
        <f>G2672/J2672*100</f>
        <v>2.0408163265306123</v>
      </c>
      <c r="H2673" s="50">
        <f>H2672/J2672*100</f>
        <v>4.0816326530612246</v>
      </c>
      <c r="I2673" s="79">
        <f t="shared" ref="I2673" si="2630">I2672/J2672*100</f>
        <v>53.061224489795919</v>
      </c>
      <c r="J2673" s="51">
        <f t="shared" si="2618"/>
        <v>100</v>
      </c>
      <c r="O2673" s="150"/>
      <c r="P2673" s="150"/>
      <c r="Q2673" s="150"/>
    </row>
    <row r="2674" spans="1:20" s="1" customFormat="1" ht="11.45" customHeight="1">
      <c r="A2674" s="189" t="s">
        <v>21</v>
      </c>
      <c r="B2674" s="192" t="s">
        <v>27</v>
      </c>
      <c r="C2674" s="20">
        <v>40</v>
      </c>
      <c r="D2674" s="20">
        <v>3</v>
      </c>
      <c r="E2674" s="20">
        <v>17</v>
      </c>
      <c r="F2674" s="20">
        <v>161</v>
      </c>
      <c r="G2674" s="20">
        <v>24</v>
      </c>
      <c r="H2674" s="20">
        <v>33</v>
      </c>
      <c r="I2674" s="20">
        <v>18</v>
      </c>
      <c r="J2674" s="44">
        <f t="shared" si="2618"/>
        <v>296</v>
      </c>
      <c r="O2674" s="148"/>
      <c r="P2674" s="148"/>
      <c r="Q2674" s="148"/>
    </row>
    <row r="2675" spans="1:20" s="1" customFormat="1" ht="11.45" customHeight="1">
      <c r="A2675" s="190"/>
      <c r="B2675" s="185"/>
      <c r="C2675" s="46">
        <f>C2674/J2674*100</f>
        <v>13.513513513513514</v>
      </c>
      <c r="D2675" s="25">
        <f>D2674/J2674*100</f>
        <v>1.0135135135135136</v>
      </c>
      <c r="E2675" s="25">
        <f>E2674/J2674*100</f>
        <v>5.7432432432432439</v>
      </c>
      <c r="F2675" s="25">
        <f>F2674/J2674*100</f>
        <v>54.391891891891895</v>
      </c>
      <c r="G2675" s="25">
        <f>G2674/J2674*100</f>
        <v>8.1081081081081088</v>
      </c>
      <c r="H2675" s="25">
        <f>H2674/J2674*100</f>
        <v>11.148648648648649</v>
      </c>
      <c r="I2675" s="26">
        <f>I2674/J2674*100</f>
        <v>6.0810810810810816</v>
      </c>
      <c r="J2675" s="45">
        <f t="shared" si="2618"/>
        <v>100</v>
      </c>
      <c r="O2675" s="148"/>
      <c r="P2675" s="148"/>
      <c r="Q2675" s="148"/>
    </row>
    <row r="2676" spans="1:20" s="1" customFormat="1" ht="11.45" customHeight="1">
      <c r="A2676" s="190"/>
      <c r="B2676" s="193" t="s">
        <v>28</v>
      </c>
      <c r="C2676" s="20">
        <v>32</v>
      </c>
      <c r="D2676" s="20">
        <v>3</v>
      </c>
      <c r="E2676" s="20">
        <v>13</v>
      </c>
      <c r="F2676" s="20">
        <v>227</v>
      </c>
      <c r="G2676" s="20">
        <v>20</v>
      </c>
      <c r="H2676" s="20">
        <v>27</v>
      </c>
      <c r="I2676" s="20">
        <v>20</v>
      </c>
      <c r="J2676" s="47">
        <f t="shared" si="2618"/>
        <v>342</v>
      </c>
      <c r="O2676" s="6"/>
      <c r="P2676" s="6"/>
      <c r="Q2676" s="6"/>
    </row>
    <row r="2677" spans="1:20" s="1" customFormat="1" ht="11.45" customHeight="1">
      <c r="A2677" s="190"/>
      <c r="B2677" s="193"/>
      <c r="C2677" s="29">
        <f>C2676/J2676*100</f>
        <v>9.3567251461988299</v>
      </c>
      <c r="D2677" s="29">
        <f>D2676/J2676*100</f>
        <v>0.8771929824561403</v>
      </c>
      <c r="E2677" s="29">
        <f>E2676/J2676*100</f>
        <v>3.8011695906432745</v>
      </c>
      <c r="F2677" s="29">
        <f>F2676/J2676*100</f>
        <v>66.37426900584795</v>
      </c>
      <c r="G2677" s="29">
        <f>G2676/J2676*100</f>
        <v>5.8479532163742682</v>
      </c>
      <c r="H2677" s="29">
        <f>H2676/J2676*100</f>
        <v>7.8947368421052628</v>
      </c>
      <c r="I2677" s="30">
        <f>I2676/J2676*100</f>
        <v>5.8479532163742682</v>
      </c>
      <c r="J2677" s="45">
        <f t="shared" si="2618"/>
        <v>99.999999999999986</v>
      </c>
      <c r="O2677" s="147"/>
      <c r="P2677" s="147"/>
      <c r="Q2677" s="147"/>
    </row>
    <row r="2678" spans="1:20" s="1" customFormat="1" ht="11.45" customHeight="1">
      <c r="A2678" s="190"/>
      <c r="B2678" s="184" t="s">
        <v>29</v>
      </c>
      <c r="C2678" s="20">
        <v>59</v>
      </c>
      <c r="D2678" s="20">
        <v>9</v>
      </c>
      <c r="E2678" s="20">
        <v>18</v>
      </c>
      <c r="F2678" s="20">
        <v>743</v>
      </c>
      <c r="G2678" s="20">
        <v>62</v>
      </c>
      <c r="H2678" s="20">
        <v>35</v>
      </c>
      <c r="I2678" s="20">
        <v>21</v>
      </c>
      <c r="J2678" s="47">
        <f t="shared" si="2618"/>
        <v>947</v>
      </c>
      <c r="O2678" s="147"/>
      <c r="P2678" s="147"/>
      <c r="Q2678" s="147"/>
    </row>
    <row r="2679" spans="1:20" s="1" customFormat="1" ht="11.45" customHeight="1">
      <c r="A2679" s="190"/>
      <c r="B2679" s="185"/>
      <c r="C2679" s="29">
        <f>C2678/J2678*100</f>
        <v>6.2302006335797255</v>
      </c>
      <c r="D2679" s="29">
        <f>D2678/J2678*100</f>
        <v>0.9503695881731784</v>
      </c>
      <c r="E2679" s="29">
        <f>E2678/J2678*100</f>
        <v>1.9007391763463568</v>
      </c>
      <c r="F2679" s="29">
        <f>F2678/J2678*100</f>
        <v>78.458289334741295</v>
      </c>
      <c r="G2679" s="29">
        <f>G2678/J2678*100</f>
        <v>6.5469904963041188</v>
      </c>
      <c r="H2679" s="29">
        <f>H2678/J2678*100</f>
        <v>3.6958817317845831</v>
      </c>
      <c r="I2679" s="30">
        <f t="shared" ref="I2679" si="2631">I2678/J2678*100</f>
        <v>2.2175290390707496</v>
      </c>
      <c r="J2679" s="45">
        <f t="shared" si="2618"/>
        <v>100.00000000000001</v>
      </c>
      <c r="O2679" s="147"/>
      <c r="P2679" s="147"/>
      <c r="Q2679" s="147"/>
    </row>
    <row r="2680" spans="1:20" s="1" customFormat="1" ht="11.45" customHeight="1">
      <c r="A2680" s="190"/>
      <c r="B2680" s="193" t="s">
        <v>30</v>
      </c>
      <c r="C2680" s="20">
        <v>18</v>
      </c>
      <c r="D2680" s="20">
        <v>4</v>
      </c>
      <c r="E2680" s="20">
        <v>8</v>
      </c>
      <c r="F2680" s="20">
        <v>343</v>
      </c>
      <c r="G2680" s="20">
        <v>16</v>
      </c>
      <c r="H2680" s="20">
        <v>6</v>
      </c>
      <c r="I2680" s="20">
        <v>15</v>
      </c>
      <c r="J2680" s="47">
        <f t="shared" si="2618"/>
        <v>410</v>
      </c>
      <c r="M2680" s="55"/>
      <c r="N2680" s="55"/>
      <c r="O2680" s="148"/>
      <c r="P2680" s="148"/>
      <c r="Q2680" s="148"/>
      <c r="R2680" s="55"/>
      <c r="S2680" s="55"/>
      <c r="T2680" s="55"/>
    </row>
    <row r="2681" spans="1:20" s="1" customFormat="1" ht="11.45" customHeight="1">
      <c r="A2681" s="190"/>
      <c r="B2681" s="193"/>
      <c r="C2681" s="29">
        <f>C2680/J2680*100</f>
        <v>4.3902439024390238</v>
      </c>
      <c r="D2681" s="29">
        <f>D2680/J2680*100</f>
        <v>0.97560975609756095</v>
      </c>
      <c r="E2681" s="29">
        <f>E2680/J2680*100</f>
        <v>1.9512195121951219</v>
      </c>
      <c r="F2681" s="29">
        <f>F2680/J2680*100</f>
        <v>83.658536585365852</v>
      </c>
      <c r="G2681" s="29">
        <f>G2680/J2680*100</f>
        <v>3.9024390243902438</v>
      </c>
      <c r="H2681" s="29">
        <f>H2680/J2680*100</f>
        <v>1.4634146341463417</v>
      </c>
      <c r="I2681" s="30">
        <f t="shared" ref="I2681" si="2632">I2680/J2680*100</f>
        <v>3.6585365853658534</v>
      </c>
      <c r="J2681" s="45">
        <f t="shared" si="2618"/>
        <v>100</v>
      </c>
      <c r="M2681" s="55"/>
      <c r="N2681" s="55"/>
      <c r="O2681" s="148"/>
      <c r="P2681" s="148"/>
      <c r="Q2681" s="148"/>
      <c r="R2681" s="55"/>
      <c r="S2681" s="55"/>
      <c r="T2681" s="55"/>
    </row>
    <row r="2682" spans="1:20" s="1" customFormat="1" ht="11.45" customHeight="1">
      <c r="A2682" s="190"/>
      <c r="B2682" s="184" t="s">
        <v>42</v>
      </c>
      <c r="C2682" s="20">
        <v>15</v>
      </c>
      <c r="D2682" s="20">
        <v>1</v>
      </c>
      <c r="E2682" s="20">
        <v>2</v>
      </c>
      <c r="F2682" s="20">
        <v>82</v>
      </c>
      <c r="G2682" s="20">
        <v>12</v>
      </c>
      <c r="H2682" s="20">
        <v>10</v>
      </c>
      <c r="I2682" s="20">
        <v>8</v>
      </c>
      <c r="J2682" s="47">
        <f t="shared" si="2618"/>
        <v>130</v>
      </c>
      <c r="O2682" s="148"/>
      <c r="P2682" s="148"/>
      <c r="Q2682" s="148"/>
    </row>
    <row r="2683" spans="1:20" s="1" customFormat="1" ht="11.45" customHeight="1">
      <c r="A2683" s="190"/>
      <c r="B2683" s="185"/>
      <c r="C2683" s="29">
        <f>C2682/J2682*100</f>
        <v>11.538461538461538</v>
      </c>
      <c r="D2683" s="29">
        <f>D2682/J2682*100</f>
        <v>0.76923076923076927</v>
      </c>
      <c r="E2683" s="29">
        <f>E2682/J2682*100</f>
        <v>1.5384615384615385</v>
      </c>
      <c r="F2683" s="29">
        <f>F2682/J2682*100</f>
        <v>63.076923076923073</v>
      </c>
      <c r="G2683" s="29">
        <f>G2682/J2682*100</f>
        <v>9.2307692307692317</v>
      </c>
      <c r="H2683" s="29">
        <f>H2682/J2682*100</f>
        <v>7.6923076923076925</v>
      </c>
      <c r="I2683" s="30">
        <f t="shared" ref="I2683" si="2633">I2682/J2682*100</f>
        <v>6.1538461538461542</v>
      </c>
      <c r="J2683" s="45">
        <f t="shared" si="2618"/>
        <v>100</v>
      </c>
      <c r="O2683" s="148"/>
      <c r="P2683" s="148"/>
      <c r="Q2683" s="148"/>
    </row>
    <row r="2684" spans="1:20" s="1" customFormat="1" ht="11.45" customHeight="1">
      <c r="A2684" s="190"/>
      <c r="B2684" s="193" t="s">
        <v>24</v>
      </c>
      <c r="C2684" s="20">
        <v>6</v>
      </c>
      <c r="D2684" s="20">
        <v>0</v>
      </c>
      <c r="E2684" s="20">
        <v>3</v>
      </c>
      <c r="F2684" s="20">
        <v>13</v>
      </c>
      <c r="G2684" s="20">
        <v>1</v>
      </c>
      <c r="H2684" s="20">
        <v>5</v>
      </c>
      <c r="I2684" s="20">
        <v>30</v>
      </c>
      <c r="J2684" s="47">
        <f t="shared" si="2618"/>
        <v>58</v>
      </c>
      <c r="O2684" s="148"/>
      <c r="P2684" s="148"/>
      <c r="Q2684" s="148"/>
    </row>
    <row r="2685" spans="1:20" s="1" customFormat="1" ht="11.45" customHeight="1" thickBot="1">
      <c r="A2685" s="191"/>
      <c r="B2685" s="194"/>
      <c r="C2685" s="33">
        <f>C2684/J2684*100</f>
        <v>10.344827586206897</v>
      </c>
      <c r="D2685" s="33">
        <f>D2684/J2684*100</f>
        <v>0</v>
      </c>
      <c r="E2685" s="33">
        <f>E2684/J2684*100</f>
        <v>5.1724137931034484</v>
      </c>
      <c r="F2685" s="33">
        <f>F2684/J2684*100</f>
        <v>22.413793103448278</v>
      </c>
      <c r="G2685" s="33">
        <f>G2684/J2684*100</f>
        <v>1.7241379310344827</v>
      </c>
      <c r="H2685" s="33">
        <f>H2684/J2684*100</f>
        <v>8.6206896551724146</v>
      </c>
      <c r="I2685" s="34">
        <f>I2684/J2684*100</f>
        <v>51.724137931034484</v>
      </c>
      <c r="J2685" s="51">
        <f t="shared" si="2618"/>
        <v>100</v>
      </c>
      <c r="O2685" s="148"/>
      <c r="P2685" s="148"/>
      <c r="Q2685" s="148"/>
    </row>
    <row r="2686" spans="1:20" ht="11.25" customHeight="1">
      <c r="A2686" s="40"/>
      <c r="B2686" s="41"/>
      <c r="C2686" s="97"/>
      <c r="D2686" s="97"/>
      <c r="E2686" s="97"/>
      <c r="F2686" s="97"/>
      <c r="G2686" s="97"/>
      <c r="H2686" s="97"/>
      <c r="I2686" s="97"/>
      <c r="J2686" s="42"/>
      <c r="O2686" s="147"/>
      <c r="P2686" s="147"/>
      <c r="Q2686" s="147"/>
    </row>
    <row r="2687" spans="1:20" ht="11.25" customHeight="1">
      <c r="A2687" s="40"/>
      <c r="B2687" s="41"/>
      <c r="C2687" s="97"/>
      <c r="D2687" s="97"/>
      <c r="E2687" s="97"/>
      <c r="F2687" s="97"/>
      <c r="G2687" s="97"/>
      <c r="H2687" s="97"/>
      <c r="I2687" s="42"/>
      <c r="J2687" s="42"/>
      <c r="K2687" s="42"/>
      <c r="L2687" s="42"/>
      <c r="O2687" s="147"/>
      <c r="P2687" s="147"/>
      <c r="Q2687" s="147"/>
    </row>
    <row r="2688" spans="1:20" ht="15" customHeight="1">
      <c r="A2688" s="221" t="s">
        <v>214</v>
      </c>
      <c r="B2688" s="221"/>
      <c r="C2688" s="221"/>
      <c r="D2688" s="221"/>
      <c r="E2688" s="221"/>
      <c r="F2688" s="221"/>
      <c r="G2688" s="221"/>
      <c r="H2688" s="221"/>
      <c r="I2688" s="221"/>
      <c r="J2688" s="221"/>
      <c r="K2688" s="221"/>
      <c r="L2688" s="221"/>
      <c r="O2688" s="147"/>
      <c r="P2688" s="147"/>
      <c r="Q2688" s="147"/>
    </row>
    <row r="2689" spans="1:18" s="3" customFormat="1" ht="30" customHeight="1" thickBot="1">
      <c r="A2689" s="196" t="s">
        <v>215</v>
      </c>
      <c r="B2689" s="196"/>
      <c r="C2689" s="196"/>
      <c r="D2689" s="196"/>
      <c r="E2689" s="196"/>
      <c r="F2689" s="196"/>
      <c r="G2689" s="196"/>
      <c r="H2689" s="196"/>
      <c r="I2689" s="196"/>
      <c r="J2689" s="196"/>
      <c r="K2689" s="196"/>
      <c r="L2689" s="196"/>
      <c r="M2689" s="1"/>
      <c r="N2689" s="1"/>
      <c r="O2689" s="147"/>
      <c r="P2689" s="147"/>
      <c r="Q2689" s="147"/>
      <c r="R2689" s="1"/>
    </row>
    <row r="2690" spans="1:18" s="1" customFormat="1" ht="10.15" customHeight="1">
      <c r="A2690" s="203"/>
      <c r="B2690" s="204"/>
      <c r="C2690" s="240" t="s">
        <v>34</v>
      </c>
      <c r="D2690" s="240" t="s">
        <v>35</v>
      </c>
      <c r="E2690" s="205" t="s">
        <v>45</v>
      </c>
      <c r="F2690" s="238" t="s">
        <v>4</v>
      </c>
      <c r="O2690" s="147"/>
      <c r="P2690" s="147"/>
      <c r="Q2690" s="147"/>
    </row>
    <row r="2691" spans="1:18" s="6" customFormat="1" ht="60" customHeight="1" thickBot="1">
      <c r="A2691" s="216" t="s">
        <v>33</v>
      </c>
      <c r="B2691" s="217"/>
      <c r="C2691" s="241"/>
      <c r="D2691" s="241"/>
      <c r="E2691" s="242"/>
      <c r="F2691" s="239"/>
      <c r="O2691" s="147"/>
      <c r="P2691" s="147"/>
      <c r="Q2691" s="147"/>
    </row>
    <row r="2692" spans="1:18" s="55" customFormat="1" ht="11.25" customHeight="1">
      <c r="A2692" s="199" t="s">
        <v>22</v>
      </c>
      <c r="B2692" s="200"/>
      <c r="C2692" s="7">
        <v>1517</v>
      </c>
      <c r="D2692" s="7">
        <v>580</v>
      </c>
      <c r="E2692" s="61">
        <v>86</v>
      </c>
      <c r="F2692" s="44">
        <f t="shared" ref="F2692:F2693" si="2634">SUM(C2692:E2692)</f>
        <v>2183</v>
      </c>
      <c r="O2692" s="147"/>
      <c r="P2692" s="147"/>
      <c r="Q2692" s="147"/>
    </row>
    <row r="2693" spans="1:18" s="55" customFormat="1" ht="11.25" customHeight="1" thickBot="1">
      <c r="A2693" s="201"/>
      <c r="B2693" s="202"/>
      <c r="C2693" s="56">
        <f>C2692/F2692*100</f>
        <v>69.491525423728817</v>
      </c>
      <c r="D2693" s="56">
        <f>D2692/F2692*100</f>
        <v>26.568941823179109</v>
      </c>
      <c r="E2693" s="59">
        <f>E2692/F2692*100</f>
        <v>3.9395327530920752</v>
      </c>
      <c r="F2693" s="51">
        <f t="shared" si="2634"/>
        <v>100.00000000000001</v>
      </c>
      <c r="O2693" s="147"/>
      <c r="P2693" s="147"/>
      <c r="Q2693" s="147"/>
    </row>
    <row r="2694" spans="1:18" s="55" customFormat="1" ht="11.45" customHeight="1">
      <c r="A2694" s="189" t="s">
        <v>48</v>
      </c>
      <c r="B2694" s="192" t="s">
        <v>19</v>
      </c>
      <c r="C2694" s="169">
        <v>1059</v>
      </c>
      <c r="D2694" s="20">
        <v>353</v>
      </c>
      <c r="E2694" s="20">
        <v>47</v>
      </c>
      <c r="F2694" s="44">
        <f t="shared" ref="F2694" si="2635">SUM(C2694:E2694)</f>
        <v>1459</v>
      </c>
      <c r="O2694" s="147"/>
      <c r="P2694" s="147"/>
      <c r="Q2694" s="147"/>
    </row>
    <row r="2695" spans="1:18" s="55" customFormat="1" ht="11.45" customHeight="1">
      <c r="A2695" s="190"/>
      <c r="B2695" s="185"/>
      <c r="C2695" s="29">
        <f>C2694/F2694*100</f>
        <v>72.583961617546265</v>
      </c>
      <c r="D2695" s="29">
        <f>D2694/F2694*100</f>
        <v>24.194653872515421</v>
      </c>
      <c r="E2695" s="30">
        <f>E2694/F2694*100</f>
        <v>3.2213845099383138</v>
      </c>
      <c r="F2695" s="45">
        <f t="shared" ref="F2695" si="2636">SUM(C2695:E2695)</f>
        <v>100</v>
      </c>
      <c r="O2695" s="147"/>
      <c r="P2695" s="147"/>
      <c r="Q2695" s="147"/>
    </row>
    <row r="2696" spans="1:18" s="55" customFormat="1" ht="11.45" customHeight="1">
      <c r="A2696" s="190"/>
      <c r="B2696" s="193" t="s">
        <v>20</v>
      </c>
      <c r="C2696" s="20">
        <v>298</v>
      </c>
      <c r="D2696" s="20">
        <v>152</v>
      </c>
      <c r="E2696" s="20">
        <v>34</v>
      </c>
      <c r="F2696" s="47">
        <f t="shared" ref="F2696" si="2637">SUM(C2696:E2696)</f>
        <v>484</v>
      </c>
      <c r="O2696" s="147"/>
      <c r="P2696" s="147"/>
      <c r="Q2696" s="147"/>
    </row>
    <row r="2697" spans="1:18" s="55" customFormat="1" ht="11.45" customHeight="1">
      <c r="A2697" s="190"/>
      <c r="B2697" s="193"/>
      <c r="C2697" s="25">
        <f>C2696/F2696*100</f>
        <v>61.570247933884289</v>
      </c>
      <c r="D2697" s="25">
        <f>D2696/F2696*100</f>
        <v>31.404958677685951</v>
      </c>
      <c r="E2697" s="26">
        <f>E2696/F2696*100</f>
        <v>7.0247933884297522</v>
      </c>
      <c r="F2697" s="45">
        <f t="shared" ref="F2697" si="2638">SUM(C2697:E2697)</f>
        <v>100</v>
      </c>
      <c r="O2697" s="147"/>
      <c r="P2697" s="147"/>
      <c r="Q2697" s="147"/>
    </row>
    <row r="2698" spans="1:18" s="55" customFormat="1" ht="11.45" customHeight="1">
      <c r="A2698" s="190"/>
      <c r="B2698" s="184" t="s">
        <v>49</v>
      </c>
      <c r="C2698" s="20">
        <v>112</v>
      </c>
      <c r="D2698" s="20">
        <v>52</v>
      </c>
      <c r="E2698" s="20">
        <v>3</v>
      </c>
      <c r="F2698" s="47">
        <f t="shared" ref="F2698" si="2639">SUM(C2698:E2698)</f>
        <v>167</v>
      </c>
      <c r="O2698" s="147"/>
      <c r="P2698" s="147"/>
      <c r="Q2698" s="147"/>
    </row>
    <row r="2699" spans="1:18" s="55" customFormat="1" ht="11.45" customHeight="1">
      <c r="A2699" s="190"/>
      <c r="B2699" s="185"/>
      <c r="C2699" s="29">
        <f>C2698/F2698*100</f>
        <v>67.06586826347305</v>
      </c>
      <c r="D2699" s="29">
        <f>D2698/F2698*100</f>
        <v>31.137724550898206</v>
      </c>
      <c r="E2699" s="30">
        <f>E2698/F2698*100</f>
        <v>1.7964071856287425</v>
      </c>
      <c r="F2699" s="45">
        <f t="shared" ref="F2699" si="2640">SUM(C2699:E2699)</f>
        <v>100</v>
      </c>
      <c r="O2699" s="147"/>
      <c r="P2699" s="147"/>
      <c r="Q2699" s="147"/>
    </row>
    <row r="2700" spans="1:18" s="55" customFormat="1" ht="11.45" customHeight="1">
      <c r="A2700" s="190"/>
      <c r="B2700" s="193" t="s">
        <v>50</v>
      </c>
      <c r="C2700" s="20">
        <v>48</v>
      </c>
      <c r="D2700" s="20">
        <v>23</v>
      </c>
      <c r="E2700" s="20">
        <v>2</v>
      </c>
      <c r="F2700" s="47">
        <f t="shared" ref="F2700" si="2641">SUM(C2700:E2700)</f>
        <v>73</v>
      </c>
      <c r="O2700" s="147"/>
      <c r="P2700" s="147"/>
      <c r="Q2700" s="147"/>
    </row>
    <row r="2701" spans="1:18" s="55" customFormat="1" ht="11.45" customHeight="1" thickBot="1">
      <c r="A2701" s="190"/>
      <c r="B2701" s="193"/>
      <c r="C2701" s="50">
        <f>C2700/F2700*100</f>
        <v>65.753424657534239</v>
      </c>
      <c r="D2701" s="50">
        <f>D2700/F2700*100</f>
        <v>31.506849315068493</v>
      </c>
      <c r="E2701" s="64">
        <f>E2700/F2700*100</f>
        <v>2.7397260273972601</v>
      </c>
      <c r="F2701" s="51">
        <f t="shared" ref="F2701" si="2642">SUM(C2701:E2701)</f>
        <v>99.999999999999986</v>
      </c>
      <c r="O2701" s="147"/>
      <c r="P2701" s="147"/>
      <c r="Q2701" s="147"/>
    </row>
    <row r="2702" spans="1:18" s="55" customFormat="1" ht="11.45" customHeight="1">
      <c r="A2702" s="189" t="s">
        <v>51</v>
      </c>
      <c r="B2702" s="192" t="s">
        <v>1</v>
      </c>
      <c r="C2702" s="20">
        <v>684</v>
      </c>
      <c r="D2702" s="20">
        <v>262</v>
      </c>
      <c r="E2702" s="20">
        <v>22</v>
      </c>
      <c r="F2702" s="44">
        <f t="shared" ref="F2702" si="2643">SUM(C2702:E2702)</f>
        <v>968</v>
      </c>
      <c r="O2702" s="147"/>
      <c r="P2702" s="147"/>
      <c r="Q2702" s="147"/>
    </row>
    <row r="2703" spans="1:18" s="55" customFormat="1" ht="11.45" customHeight="1">
      <c r="A2703" s="190"/>
      <c r="B2703" s="193"/>
      <c r="C2703" s="25">
        <f>C2702/F2702*100</f>
        <v>70.661157024793383</v>
      </c>
      <c r="D2703" s="25">
        <f>D2702/F2702*100</f>
        <v>27.066115702479337</v>
      </c>
      <c r="E2703" s="26">
        <f>E2702/F2702*100</f>
        <v>2.2727272727272729</v>
      </c>
      <c r="F2703" s="45">
        <f t="shared" ref="F2703" si="2644">SUM(C2703:E2703)</f>
        <v>99.999999999999986</v>
      </c>
      <c r="O2703" s="147"/>
      <c r="P2703" s="147"/>
      <c r="Q2703" s="147"/>
    </row>
    <row r="2704" spans="1:18" s="55" customFormat="1" ht="11.45" customHeight="1">
      <c r="A2704" s="190"/>
      <c r="B2704" s="184" t="s">
        <v>2</v>
      </c>
      <c r="C2704" s="20">
        <v>823</v>
      </c>
      <c r="D2704" s="20">
        <v>315</v>
      </c>
      <c r="E2704" s="20">
        <v>39</v>
      </c>
      <c r="F2704" s="47">
        <f t="shared" ref="F2704" si="2645">SUM(C2704:E2704)</f>
        <v>1177</v>
      </c>
      <c r="O2704" s="147"/>
      <c r="P2704" s="147"/>
      <c r="Q2704" s="147"/>
    </row>
    <row r="2705" spans="1:17" s="55" customFormat="1" ht="11.45" customHeight="1">
      <c r="A2705" s="190"/>
      <c r="B2705" s="185"/>
      <c r="C2705" s="29">
        <f>C2704/F2704*100</f>
        <v>69.923534409515725</v>
      </c>
      <c r="D2705" s="29">
        <f>D2704/F2704*100</f>
        <v>26.762956669498728</v>
      </c>
      <c r="E2705" s="30">
        <f>E2704/F2704*100</f>
        <v>3.3135089209855564</v>
      </c>
      <c r="F2705" s="45">
        <f t="shared" ref="F2705" si="2646">SUM(C2705:E2705)</f>
        <v>100</v>
      </c>
      <c r="O2705" s="147"/>
      <c r="P2705" s="147"/>
      <c r="Q2705" s="147"/>
    </row>
    <row r="2706" spans="1:17" s="55" customFormat="1" ht="11.45" customHeight="1">
      <c r="A2706" s="190"/>
      <c r="B2706" s="193" t="s">
        <v>5</v>
      </c>
      <c r="C2706" s="20">
        <v>10</v>
      </c>
      <c r="D2706" s="20">
        <v>3</v>
      </c>
      <c r="E2706" s="20">
        <v>25</v>
      </c>
      <c r="F2706" s="47">
        <f t="shared" ref="F2706" si="2647">SUM(C2706:E2706)</f>
        <v>38</v>
      </c>
      <c r="H2706" s="68"/>
      <c r="I2706" s="68"/>
      <c r="J2706" s="68"/>
      <c r="K2706" s="68"/>
      <c r="O2706" s="147"/>
      <c r="P2706" s="147"/>
      <c r="Q2706" s="147"/>
    </row>
    <row r="2707" spans="1:17" s="55" customFormat="1" ht="11.45" customHeight="1" thickBot="1">
      <c r="A2707" s="191"/>
      <c r="B2707" s="194"/>
      <c r="C2707" s="33">
        <f>C2706/F2706*100</f>
        <v>26.315789473684209</v>
      </c>
      <c r="D2707" s="33">
        <f>D2706/F2706*100</f>
        <v>7.8947368421052628</v>
      </c>
      <c r="E2707" s="34">
        <f>E2706/F2706*100</f>
        <v>65.789473684210535</v>
      </c>
      <c r="F2707" s="51">
        <f t="shared" ref="F2707" si="2648">SUM(C2707:E2707)</f>
        <v>100</v>
      </c>
      <c r="O2707" s="147"/>
      <c r="P2707" s="147"/>
      <c r="Q2707" s="147"/>
    </row>
    <row r="2708" spans="1:17" s="55" customFormat="1" ht="11.45" customHeight="1">
      <c r="A2708" s="189" t="s">
        <v>52</v>
      </c>
      <c r="B2708" s="192" t="s">
        <v>6</v>
      </c>
      <c r="C2708" s="20">
        <v>44</v>
      </c>
      <c r="D2708" s="20">
        <v>18</v>
      </c>
      <c r="E2708" s="20">
        <v>2</v>
      </c>
      <c r="F2708" s="44">
        <f t="shared" ref="F2708" si="2649">SUM(C2708:E2708)</f>
        <v>64</v>
      </c>
      <c r="O2708" s="147"/>
      <c r="P2708" s="147"/>
      <c r="Q2708" s="147"/>
    </row>
    <row r="2709" spans="1:17" s="55" customFormat="1" ht="11.45" customHeight="1">
      <c r="A2709" s="190"/>
      <c r="B2709" s="185"/>
      <c r="C2709" s="29">
        <f>C2708/F2708*100</f>
        <v>68.75</v>
      </c>
      <c r="D2709" s="29">
        <f>D2708/F2708*100</f>
        <v>28.125</v>
      </c>
      <c r="E2709" s="30">
        <f>E2708/F2708*100</f>
        <v>3.125</v>
      </c>
      <c r="F2709" s="45">
        <f t="shared" ref="F2709" si="2650">SUM(C2709:E2709)</f>
        <v>100</v>
      </c>
      <c r="O2709" s="147"/>
      <c r="P2709" s="147"/>
      <c r="Q2709" s="147"/>
    </row>
    <row r="2710" spans="1:17" s="55" customFormat="1" ht="11.45" customHeight="1">
      <c r="A2710" s="190"/>
      <c r="B2710" s="193" t="s">
        <v>7</v>
      </c>
      <c r="C2710" s="20">
        <v>113</v>
      </c>
      <c r="D2710" s="20">
        <v>70</v>
      </c>
      <c r="E2710" s="20">
        <v>2</v>
      </c>
      <c r="F2710" s="47">
        <f t="shared" ref="F2710" si="2651">SUM(C2710:E2710)</f>
        <v>185</v>
      </c>
      <c r="O2710" s="147"/>
      <c r="P2710" s="147"/>
      <c r="Q2710" s="147"/>
    </row>
    <row r="2711" spans="1:17" s="55" customFormat="1" ht="11.45" customHeight="1">
      <c r="A2711" s="190"/>
      <c r="B2711" s="193"/>
      <c r="C2711" s="25">
        <f>C2710/F2710*100</f>
        <v>61.081081081081081</v>
      </c>
      <c r="D2711" s="25">
        <f>D2710/F2710*100</f>
        <v>37.837837837837839</v>
      </c>
      <c r="E2711" s="26">
        <f>E2710/F2710*100</f>
        <v>1.0810810810810811</v>
      </c>
      <c r="F2711" s="45">
        <f t="shared" ref="F2711" si="2652">SUM(C2711:E2711)</f>
        <v>100</v>
      </c>
      <c r="O2711" s="147"/>
      <c r="P2711" s="147"/>
      <c r="Q2711" s="147"/>
    </row>
    <row r="2712" spans="1:17" s="55" customFormat="1" ht="11.45" customHeight="1">
      <c r="A2712" s="190"/>
      <c r="B2712" s="184" t="s">
        <v>8</v>
      </c>
      <c r="C2712" s="20">
        <v>153</v>
      </c>
      <c r="D2712" s="20">
        <v>91</v>
      </c>
      <c r="E2712" s="20">
        <v>3</v>
      </c>
      <c r="F2712" s="47">
        <f t="shared" ref="F2712" si="2653">SUM(C2712:E2712)</f>
        <v>247</v>
      </c>
      <c r="O2712" s="147"/>
      <c r="P2712" s="147"/>
      <c r="Q2712" s="147"/>
    </row>
    <row r="2713" spans="1:17" s="55" customFormat="1" ht="11.45" customHeight="1">
      <c r="A2713" s="190"/>
      <c r="B2713" s="185"/>
      <c r="C2713" s="29">
        <f>C2712/F2712*100</f>
        <v>61.943319838056674</v>
      </c>
      <c r="D2713" s="29">
        <f>D2712/F2712*100</f>
        <v>36.84210526315789</v>
      </c>
      <c r="E2713" s="30">
        <f>E2712/F2712*100</f>
        <v>1.214574898785425</v>
      </c>
      <c r="F2713" s="45">
        <f t="shared" ref="F2713" si="2654">SUM(C2713:E2713)</f>
        <v>100</v>
      </c>
      <c r="O2713" s="147"/>
      <c r="P2713" s="147"/>
      <c r="Q2713" s="147"/>
    </row>
    <row r="2714" spans="1:17" s="55" customFormat="1" ht="11.45" customHeight="1">
      <c r="A2714" s="190"/>
      <c r="B2714" s="193" t="s">
        <v>9</v>
      </c>
      <c r="C2714" s="20">
        <v>226</v>
      </c>
      <c r="D2714" s="20">
        <v>84</v>
      </c>
      <c r="E2714" s="20">
        <v>5</v>
      </c>
      <c r="F2714" s="47">
        <f t="shared" ref="F2714" si="2655">SUM(C2714:E2714)</f>
        <v>315</v>
      </c>
      <c r="O2714" s="147"/>
      <c r="P2714" s="147"/>
      <c r="Q2714" s="147"/>
    </row>
    <row r="2715" spans="1:17" s="55" customFormat="1" ht="11.45" customHeight="1">
      <c r="A2715" s="190"/>
      <c r="B2715" s="193"/>
      <c r="C2715" s="25">
        <f>C2714/F2714*100</f>
        <v>71.746031746031747</v>
      </c>
      <c r="D2715" s="25">
        <f>D2714/F2714*100</f>
        <v>26.666666666666668</v>
      </c>
      <c r="E2715" s="26">
        <f>E2714/F2714*100</f>
        <v>1.5873015873015872</v>
      </c>
      <c r="F2715" s="45">
        <f t="shared" ref="F2715" si="2656">SUM(C2715:E2715)</f>
        <v>100</v>
      </c>
      <c r="H2715" s="68"/>
      <c r="I2715" s="68"/>
      <c r="J2715" s="68"/>
      <c r="K2715" s="68"/>
      <c r="O2715" s="147"/>
      <c r="P2715" s="147"/>
      <c r="Q2715" s="147"/>
    </row>
    <row r="2716" spans="1:17" s="55" customFormat="1" ht="11.45" customHeight="1">
      <c r="A2716" s="190"/>
      <c r="B2716" s="184" t="s">
        <v>10</v>
      </c>
      <c r="C2716" s="20">
        <v>258</v>
      </c>
      <c r="D2716" s="20">
        <v>105</v>
      </c>
      <c r="E2716" s="20">
        <v>4</v>
      </c>
      <c r="F2716" s="47">
        <f t="shared" ref="F2716" si="2657">SUM(C2716:E2716)</f>
        <v>367</v>
      </c>
      <c r="O2716" s="147"/>
      <c r="P2716" s="147"/>
      <c r="Q2716" s="147"/>
    </row>
    <row r="2717" spans="1:17" s="55" customFormat="1" ht="11.45" customHeight="1">
      <c r="A2717" s="190"/>
      <c r="B2717" s="185"/>
      <c r="C2717" s="29">
        <f>C2716/F2716*100</f>
        <v>70.299727520435979</v>
      </c>
      <c r="D2717" s="29">
        <f>D2716/F2716*100</f>
        <v>28.610354223433244</v>
      </c>
      <c r="E2717" s="30">
        <f>E2716/F2716*100</f>
        <v>1.0899182561307901</v>
      </c>
      <c r="F2717" s="45">
        <f t="shared" ref="F2717" si="2658">SUM(C2717:E2717)</f>
        <v>100.00000000000001</v>
      </c>
      <c r="O2717" s="147"/>
      <c r="P2717" s="147"/>
      <c r="Q2717" s="147"/>
    </row>
    <row r="2718" spans="1:17" s="55" customFormat="1" ht="11.45" customHeight="1">
      <c r="A2718" s="190"/>
      <c r="B2718" s="193" t="s">
        <v>11</v>
      </c>
      <c r="C2718" s="20">
        <v>299</v>
      </c>
      <c r="D2718" s="20">
        <v>81</v>
      </c>
      <c r="E2718" s="20">
        <v>14</v>
      </c>
      <c r="F2718" s="47">
        <f t="shared" ref="F2718" si="2659">SUM(C2718:E2718)</f>
        <v>394</v>
      </c>
      <c r="O2718" s="147"/>
      <c r="P2718" s="147"/>
      <c r="Q2718" s="147"/>
    </row>
    <row r="2719" spans="1:17" s="55" customFormat="1" ht="11.45" customHeight="1">
      <c r="A2719" s="190"/>
      <c r="B2719" s="193"/>
      <c r="C2719" s="25">
        <f>C2718/F2718*100</f>
        <v>75.888324873096451</v>
      </c>
      <c r="D2719" s="25">
        <f>D2718/F2718*100</f>
        <v>20.558375634517766</v>
      </c>
      <c r="E2719" s="26">
        <f>E2718/F2718*100</f>
        <v>3.5532994923857872</v>
      </c>
      <c r="F2719" s="45">
        <f t="shared" ref="F2719" si="2660">SUM(C2719:E2719)</f>
        <v>100.00000000000001</v>
      </c>
      <c r="O2719" s="148"/>
      <c r="P2719" s="148"/>
      <c r="Q2719" s="148"/>
    </row>
    <row r="2720" spans="1:17" s="55" customFormat="1" ht="11.45" customHeight="1">
      <c r="A2720" s="190"/>
      <c r="B2720" s="184" t="s">
        <v>12</v>
      </c>
      <c r="C2720" s="20">
        <v>421</v>
      </c>
      <c r="D2720" s="20">
        <v>128</v>
      </c>
      <c r="E2720" s="20">
        <v>33</v>
      </c>
      <c r="F2720" s="47">
        <f t="shared" ref="F2720" si="2661">SUM(C2720:E2720)</f>
        <v>582</v>
      </c>
      <c r="O2720" s="148"/>
      <c r="P2720" s="148"/>
      <c r="Q2720" s="148"/>
    </row>
    <row r="2721" spans="1:17" s="55" customFormat="1" ht="11.45" customHeight="1">
      <c r="A2721" s="190"/>
      <c r="B2721" s="185"/>
      <c r="C2721" s="29">
        <f>C2720/F2720*100</f>
        <v>72.336769759450164</v>
      </c>
      <c r="D2721" s="29">
        <f>D2720/F2720*100</f>
        <v>21.993127147766323</v>
      </c>
      <c r="E2721" s="30">
        <f>E2720/F2720*100</f>
        <v>5.6701030927835054</v>
      </c>
      <c r="F2721" s="45">
        <f t="shared" ref="F2721" si="2662">SUM(C2721:E2721)</f>
        <v>100</v>
      </c>
      <c r="O2721" s="148"/>
      <c r="P2721" s="148"/>
      <c r="Q2721" s="148"/>
    </row>
    <row r="2722" spans="1:17" s="55" customFormat="1" ht="11.45" customHeight="1">
      <c r="A2722" s="190"/>
      <c r="B2722" s="193" t="s">
        <v>24</v>
      </c>
      <c r="C2722" s="20">
        <v>3</v>
      </c>
      <c r="D2722" s="20">
        <v>3</v>
      </c>
      <c r="E2722" s="20">
        <v>23</v>
      </c>
      <c r="F2722" s="47">
        <f t="shared" ref="F2722" si="2663">SUM(C2722:E2722)</f>
        <v>29</v>
      </c>
      <c r="O2722" s="148"/>
      <c r="P2722" s="148"/>
      <c r="Q2722" s="148"/>
    </row>
    <row r="2723" spans="1:17" s="55" customFormat="1" ht="11.45" customHeight="1" thickBot="1">
      <c r="A2723" s="191"/>
      <c r="B2723" s="194"/>
      <c r="C2723" s="33">
        <f>C2722/F2722*100</f>
        <v>10.344827586206897</v>
      </c>
      <c r="D2723" s="33">
        <f>D2722/F2722*100</f>
        <v>10.344827586206897</v>
      </c>
      <c r="E2723" s="34">
        <f>E2722/F2722*100</f>
        <v>79.310344827586206</v>
      </c>
      <c r="F2723" s="51">
        <f t="shared" ref="F2723" si="2664">SUM(C2723:E2723)</f>
        <v>100</v>
      </c>
      <c r="O2723" s="148"/>
      <c r="P2723" s="148"/>
      <c r="Q2723" s="148"/>
    </row>
    <row r="2724" spans="1:17" s="55" customFormat="1" ht="11.45" customHeight="1" thickBot="1">
      <c r="A2724" s="211" t="s">
        <v>53</v>
      </c>
      <c r="B2724" s="192" t="s">
        <v>23</v>
      </c>
      <c r="C2724" s="20">
        <v>147</v>
      </c>
      <c r="D2724" s="20">
        <v>59</v>
      </c>
      <c r="E2724" s="20">
        <v>10</v>
      </c>
      <c r="F2724" s="44">
        <f t="shared" ref="F2724" si="2665">SUM(C2724:E2724)</f>
        <v>216</v>
      </c>
      <c r="O2724" s="148"/>
      <c r="P2724" s="148"/>
      <c r="Q2724" s="148"/>
    </row>
    <row r="2725" spans="1:17" s="55" customFormat="1" ht="11.45" customHeight="1" thickTop="1" thickBot="1">
      <c r="A2725" s="212"/>
      <c r="B2725" s="185"/>
      <c r="C2725" s="29">
        <f>C2724/F2724*100</f>
        <v>68.055555555555557</v>
      </c>
      <c r="D2725" s="29">
        <f>D2724/F2724*100</f>
        <v>27.314814814814813</v>
      </c>
      <c r="E2725" s="30">
        <f>E2724/F2724*100</f>
        <v>4.6296296296296298</v>
      </c>
      <c r="F2725" s="45">
        <f t="shared" ref="F2725" si="2666">SUM(C2725:E2725)</f>
        <v>100</v>
      </c>
      <c r="O2725" s="148"/>
      <c r="P2725" s="148"/>
      <c r="Q2725" s="148"/>
    </row>
    <row r="2726" spans="1:17" s="55" customFormat="1" ht="11.45" customHeight="1" thickTop="1" thickBot="1">
      <c r="A2726" s="212"/>
      <c r="B2726" s="193" t="s">
        <v>3</v>
      </c>
      <c r="C2726" s="20">
        <v>112</v>
      </c>
      <c r="D2726" s="20">
        <v>27</v>
      </c>
      <c r="E2726" s="20">
        <v>4</v>
      </c>
      <c r="F2726" s="47">
        <f t="shared" ref="F2726" si="2667">SUM(C2726:E2726)</f>
        <v>143</v>
      </c>
      <c r="O2726" s="148"/>
      <c r="P2726" s="148"/>
      <c r="Q2726" s="148"/>
    </row>
    <row r="2727" spans="1:17" s="55" customFormat="1" ht="11.45" customHeight="1" thickTop="1" thickBot="1">
      <c r="A2727" s="212"/>
      <c r="B2727" s="193"/>
      <c r="C2727" s="25">
        <f>C2726/F2726*100</f>
        <v>78.32167832167832</v>
      </c>
      <c r="D2727" s="25">
        <f>D2726/F2726*100</f>
        <v>18.88111888111888</v>
      </c>
      <c r="E2727" s="26">
        <f>E2726/F2726*100</f>
        <v>2.7972027972027971</v>
      </c>
      <c r="F2727" s="45">
        <f t="shared" ref="F2727" si="2668">SUM(C2727:E2727)</f>
        <v>100</v>
      </c>
      <c r="O2727" s="148"/>
      <c r="P2727" s="148"/>
      <c r="Q2727" s="148"/>
    </row>
    <row r="2728" spans="1:17" s="55" customFormat="1" ht="11.45" customHeight="1" thickTop="1" thickBot="1">
      <c r="A2728" s="212"/>
      <c r="B2728" s="184" t="s">
        <v>13</v>
      </c>
      <c r="C2728" s="20">
        <v>626</v>
      </c>
      <c r="D2728" s="20">
        <v>265</v>
      </c>
      <c r="E2728" s="20">
        <v>12</v>
      </c>
      <c r="F2728" s="47">
        <f t="shared" ref="F2728" si="2669">SUM(C2728:E2728)</f>
        <v>903</v>
      </c>
      <c r="O2728" s="148"/>
      <c r="P2728" s="148"/>
      <c r="Q2728" s="148"/>
    </row>
    <row r="2729" spans="1:17" s="55" customFormat="1" ht="11.45" customHeight="1" thickTop="1" thickBot="1">
      <c r="A2729" s="212"/>
      <c r="B2729" s="185"/>
      <c r="C2729" s="29">
        <f>C2728/F2728*100</f>
        <v>69.324473975636764</v>
      </c>
      <c r="D2729" s="29">
        <f>D2728/F2728*100</f>
        <v>29.346622369878183</v>
      </c>
      <c r="E2729" s="30">
        <f>E2728/F2728*100</f>
        <v>1.3289036544850499</v>
      </c>
      <c r="F2729" s="45">
        <f t="shared" ref="F2729" si="2670">SUM(C2729:E2729)</f>
        <v>99.999999999999986</v>
      </c>
      <c r="O2729" s="148"/>
      <c r="P2729" s="148"/>
      <c r="Q2729" s="148"/>
    </row>
    <row r="2730" spans="1:17" s="55" customFormat="1" ht="11.45" customHeight="1" thickTop="1" thickBot="1">
      <c r="A2730" s="212"/>
      <c r="B2730" s="193" t="s">
        <v>14</v>
      </c>
      <c r="C2730" s="20">
        <v>146</v>
      </c>
      <c r="D2730" s="20">
        <v>45</v>
      </c>
      <c r="E2730" s="20">
        <v>7</v>
      </c>
      <c r="F2730" s="47">
        <f t="shared" ref="F2730" si="2671">SUM(C2730:E2730)</f>
        <v>198</v>
      </c>
      <c r="O2730" s="148"/>
      <c r="P2730" s="148"/>
      <c r="Q2730" s="148"/>
    </row>
    <row r="2731" spans="1:17" s="55" customFormat="1" ht="11.45" customHeight="1" thickTop="1" thickBot="1">
      <c r="A2731" s="212"/>
      <c r="B2731" s="193"/>
      <c r="C2731" s="25">
        <f>C2730/F2730*100</f>
        <v>73.73737373737373</v>
      </c>
      <c r="D2731" s="25">
        <f>D2730/F2730*100</f>
        <v>22.727272727272727</v>
      </c>
      <c r="E2731" s="26">
        <f>E2730/F2730*100</f>
        <v>3.535353535353535</v>
      </c>
      <c r="F2731" s="45">
        <f t="shared" ref="F2731" si="2672">SUM(C2731:E2731)</f>
        <v>99.999999999999986</v>
      </c>
      <c r="O2731" s="148"/>
      <c r="P2731" s="148"/>
      <c r="Q2731" s="148"/>
    </row>
    <row r="2732" spans="1:17" s="55" customFormat="1" ht="11.45" customHeight="1" thickTop="1" thickBot="1">
      <c r="A2732" s="212"/>
      <c r="B2732" s="184" t="s">
        <v>25</v>
      </c>
      <c r="C2732" s="20">
        <v>67</v>
      </c>
      <c r="D2732" s="20">
        <v>26</v>
      </c>
      <c r="E2732" s="20">
        <v>0</v>
      </c>
      <c r="F2732" s="47">
        <f t="shared" ref="F2732" si="2673">SUM(C2732:E2732)</f>
        <v>93</v>
      </c>
      <c r="O2732" s="148"/>
      <c r="P2732" s="148"/>
      <c r="Q2732" s="148"/>
    </row>
    <row r="2733" spans="1:17" s="55" customFormat="1" ht="11.45" customHeight="1" thickTop="1" thickBot="1">
      <c r="A2733" s="212"/>
      <c r="B2733" s="185"/>
      <c r="C2733" s="29">
        <f>C2732/F2732*100</f>
        <v>72.043010752688176</v>
      </c>
      <c r="D2733" s="29">
        <f>D2732/F2732*100</f>
        <v>27.956989247311824</v>
      </c>
      <c r="E2733" s="30">
        <f>E2732/F2732*100</f>
        <v>0</v>
      </c>
      <c r="F2733" s="45">
        <f t="shared" ref="F2733" si="2674">SUM(C2733:E2733)</f>
        <v>100</v>
      </c>
      <c r="O2733" s="148"/>
      <c r="P2733" s="148"/>
      <c r="Q2733" s="148"/>
    </row>
    <row r="2734" spans="1:17" s="1" customFormat="1" ht="11.45" customHeight="1" thickTop="1" thickBot="1">
      <c r="A2734" s="212"/>
      <c r="B2734" s="193" t="s">
        <v>26</v>
      </c>
      <c r="C2734" s="20">
        <v>357</v>
      </c>
      <c r="D2734" s="20">
        <v>118</v>
      </c>
      <c r="E2734" s="20">
        <v>23</v>
      </c>
      <c r="F2734" s="47">
        <f t="shared" ref="F2734" si="2675">SUM(C2734:E2734)</f>
        <v>498</v>
      </c>
      <c r="H2734" s="55"/>
      <c r="I2734" s="55"/>
      <c r="J2734" s="55"/>
      <c r="K2734" s="55"/>
      <c r="O2734" s="148"/>
      <c r="P2734" s="148"/>
      <c r="Q2734" s="148"/>
    </row>
    <row r="2735" spans="1:17" s="1" customFormat="1" ht="11.45" customHeight="1" thickTop="1" thickBot="1">
      <c r="A2735" s="212"/>
      <c r="B2735" s="193"/>
      <c r="C2735" s="25">
        <f>C2734/F2734*100</f>
        <v>71.686746987951807</v>
      </c>
      <c r="D2735" s="25">
        <f>D2734/F2734*100</f>
        <v>23.694779116465863</v>
      </c>
      <c r="E2735" s="26">
        <f>E2734/F2734*100</f>
        <v>4.618473895582329</v>
      </c>
      <c r="F2735" s="45">
        <f t="shared" ref="F2735" si="2676">SUM(C2735:E2735)</f>
        <v>100</v>
      </c>
      <c r="H2735" s="55"/>
      <c r="I2735" s="55"/>
      <c r="J2735" s="55"/>
      <c r="K2735" s="55"/>
      <c r="O2735" s="148"/>
      <c r="P2735" s="148"/>
      <c r="Q2735" s="148"/>
    </row>
    <row r="2736" spans="1:17" s="1" customFormat="1" ht="11.45" customHeight="1" thickTop="1" thickBot="1">
      <c r="A2736" s="212"/>
      <c r="B2736" s="184" t="s">
        <v>0</v>
      </c>
      <c r="C2736" s="20">
        <v>48</v>
      </c>
      <c r="D2736" s="20">
        <v>30</v>
      </c>
      <c r="E2736" s="20">
        <v>5</v>
      </c>
      <c r="F2736" s="47">
        <f t="shared" ref="F2736" si="2677">SUM(C2736:E2736)</f>
        <v>83</v>
      </c>
      <c r="H2736" s="55"/>
      <c r="I2736" s="55"/>
      <c r="J2736" s="55"/>
      <c r="K2736" s="55"/>
      <c r="O2736" s="148"/>
      <c r="P2736" s="148"/>
      <c r="Q2736" s="148"/>
    </row>
    <row r="2737" spans="1:18" s="1" customFormat="1" ht="11.45" customHeight="1" thickTop="1" thickBot="1">
      <c r="A2737" s="212"/>
      <c r="B2737" s="185"/>
      <c r="C2737" s="29">
        <f>C2736/F2736*100</f>
        <v>57.831325301204814</v>
      </c>
      <c r="D2737" s="29">
        <f>D2736/F2736*100</f>
        <v>36.144578313253014</v>
      </c>
      <c r="E2737" s="30">
        <f>E2736/F2736*100</f>
        <v>6.024096385542169</v>
      </c>
      <c r="F2737" s="45">
        <f t="shared" ref="F2737" si="2678">SUM(C2737:E2737)</f>
        <v>99.999999999999986</v>
      </c>
      <c r="H2737" s="55"/>
      <c r="I2737" s="55"/>
      <c r="J2737" s="55"/>
      <c r="K2737" s="55"/>
      <c r="O2737" s="150"/>
      <c r="P2737" s="150"/>
      <c r="Q2737" s="150"/>
    </row>
    <row r="2738" spans="1:18" s="1" customFormat="1" ht="11.45" customHeight="1" thickTop="1" thickBot="1">
      <c r="A2738" s="212"/>
      <c r="B2738" s="193" t="s">
        <v>24</v>
      </c>
      <c r="C2738" s="20">
        <v>14</v>
      </c>
      <c r="D2738" s="20">
        <v>10</v>
      </c>
      <c r="E2738" s="20">
        <v>25</v>
      </c>
      <c r="F2738" s="47">
        <f t="shared" ref="F2738" si="2679">SUM(C2738:E2738)</f>
        <v>49</v>
      </c>
      <c r="H2738" s="55"/>
      <c r="I2738" s="55"/>
      <c r="J2738" s="55"/>
      <c r="K2738" s="55"/>
      <c r="O2738" s="150"/>
      <c r="P2738" s="150"/>
      <c r="Q2738" s="150"/>
    </row>
    <row r="2739" spans="1:18" s="1" customFormat="1" ht="11.45" customHeight="1" thickTop="1" thickBot="1">
      <c r="A2739" s="213"/>
      <c r="B2739" s="194"/>
      <c r="C2739" s="33">
        <f>C2738/F2738*100</f>
        <v>28.571428571428569</v>
      </c>
      <c r="D2739" s="33">
        <f>D2738/F2738*100</f>
        <v>20.408163265306122</v>
      </c>
      <c r="E2739" s="34">
        <f>E2738/F2738*100</f>
        <v>51.020408163265309</v>
      </c>
      <c r="F2739" s="51">
        <f t="shared" ref="F2739" si="2680">SUM(C2739:E2739)</f>
        <v>100</v>
      </c>
      <c r="O2739" s="148"/>
      <c r="P2739" s="148"/>
      <c r="Q2739" s="148"/>
    </row>
    <row r="2740" spans="1:18" s="1" customFormat="1" ht="11.45" customHeight="1">
      <c r="A2740" s="189" t="s">
        <v>21</v>
      </c>
      <c r="B2740" s="192" t="s">
        <v>27</v>
      </c>
      <c r="C2740" s="20">
        <v>207</v>
      </c>
      <c r="D2740" s="20">
        <v>79</v>
      </c>
      <c r="E2740" s="20">
        <v>10</v>
      </c>
      <c r="F2740" s="44">
        <f t="shared" ref="F2740" si="2681">SUM(C2740:E2740)</f>
        <v>296</v>
      </c>
      <c r="O2740" s="148"/>
      <c r="P2740" s="148"/>
      <c r="Q2740" s="148"/>
    </row>
    <row r="2741" spans="1:18" s="1" customFormat="1" ht="11.45" customHeight="1">
      <c r="A2741" s="190"/>
      <c r="B2741" s="185"/>
      <c r="C2741" s="29">
        <f>C2740/F2740*100</f>
        <v>69.932432432432435</v>
      </c>
      <c r="D2741" s="29">
        <f>D2740/F2740*100</f>
        <v>26.689189189189189</v>
      </c>
      <c r="E2741" s="30">
        <f>E2740/F2740*100</f>
        <v>3.3783783783783785</v>
      </c>
      <c r="F2741" s="45">
        <f t="shared" ref="F2741" si="2682">SUM(C2741:E2741)</f>
        <v>100</v>
      </c>
      <c r="O2741" s="6"/>
      <c r="P2741" s="6"/>
      <c r="Q2741" s="6"/>
    </row>
    <row r="2742" spans="1:18" s="1" customFormat="1" ht="11.45" customHeight="1">
      <c r="A2742" s="190"/>
      <c r="B2742" s="193" t="s">
        <v>28</v>
      </c>
      <c r="C2742" s="20">
        <v>255</v>
      </c>
      <c r="D2742" s="20">
        <v>74</v>
      </c>
      <c r="E2742" s="20">
        <v>13</v>
      </c>
      <c r="F2742" s="47">
        <f t="shared" ref="F2742" si="2683">SUM(C2742:E2742)</f>
        <v>342</v>
      </c>
      <c r="O2742" s="147"/>
      <c r="P2742" s="147"/>
      <c r="Q2742" s="147"/>
    </row>
    <row r="2743" spans="1:18" s="1" customFormat="1" ht="11.45" customHeight="1">
      <c r="A2743" s="190"/>
      <c r="B2743" s="193"/>
      <c r="C2743" s="25">
        <f>C2742/F2742*100</f>
        <v>74.561403508771932</v>
      </c>
      <c r="D2743" s="25">
        <f>D2742/F2742*100</f>
        <v>21.637426900584796</v>
      </c>
      <c r="E2743" s="26">
        <f>E2742/F2742*100</f>
        <v>3.8011695906432745</v>
      </c>
      <c r="F2743" s="45">
        <f t="shared" ref="F2743" si="2684">SUM(C2743:E2743)</f>
        <v>100</v>
      </c>
      <c r="H2743" s="55"/>
      <c r="I2743" s="55"/>
      <c r="J2743" s="55"/>
      <c r="K2743" s="55"/>
      <c r="O2743" s="147"/>
      <c r="P2743" s="147"/>
      <c r="Q2743" s="147"/>
    </row>
    <row r="2744" spans="1:18" s="1" customFormat="1" ht="11.45" customHeight="1">
      <c r="A2744" s="190"/>
      <c r="B2744" s="184" t="s">
        <v>29</v>
      </c>
      <c r="C2744" s="20">
        <v>666</v>
      </c>
      <c r="D2744" s="20">
        <v>262</v>
      </c>
      <c r="E2744" s="20">
        <v>19</v>
      </c>
      <c r="F2744" s="47">
        <f t="shared" ref="F2744" si="2685">SUM(C2744:E2744)</f>
        <v>947</v>
      </c>
      <c r="H2744" s="55"/>
      <c r="I2744" s="55"/>
      <c r="J2744" s="55"/>
      <c r="K2744" s="55"/>
      <c r="O2744" s="147"/>
      <c r="P2744" s="147"/>
      <c r="Q2744" s="147"/>
    </row>
    <row r="2745" spans="1:18" s="1" customFormat="1" ht="11.45" customHeight="1">
      <c r="A2745" s="190"/>
      <c r="B2745" s="185"/>
      <c r="C2745" s="29">
        <f>C2744/F2744*100</f>
        <v>70.327349524815205</v>
      </c>
      <c r="D2745" s="29">
        <f>D2744/F2744*100</f>
        <v>27.666314677930302</v>
      </c>
      <c r="E2745" s="30">
        <f>E2744/F2744*100</f>
        <v>2.0063357972544877</v>
      </c>
      <c r="F2745" s="45">
        <f t="shared" ref="F2745" si="2686">SUM(C2745:E2745)</f>
        <v>100</v>
      </c>
      <c r="H2745" s="55"/>
      <c r="I2745" s="55"/>
      <c r="J2745" s="55"/>
      <c r="K2745" s="55"/>
      <c r="O2745" s="147"/>
      <c r="P2745" s="147"/>
      <c r="Q2745" s="147"/>
    </row>
    <row r="2746" spans="1:18" s="1" customFormat="1" ht="11.45" customHeight="1">
      <c r="A2746" s="190"/>
      <c r="B2746" s="193" t="s">
        <v>30</v>
      </c>
      <c r="C2746" s="20">
        <v>287</v>
      </c>
      <c r="D2746" s="20">
        <v>111</v>
      </c>
      <c r="E2746" s="20">
        <v>12</v>
      </c>
      <c r="F2746" s="47">
        <f t="shared" ref="F2746" si="2687">SUM(C2746:E2746)</f>
        <v>410</v>
      </c>
      <c r="H2746" s="55"/>
      <c r="I2746" s="55"/>
      <c r="J2746" s="55"/>
      <c r="K2746" s="55"/>
      <c r="O2746" s="147"/>
      <c r="P2746" s="147"/>
      <c r="Q2746" s="147"/>
    </row>
    <row r="2747" spans="1:18" s="1" customFormat="1" ht="11.45" customHeight="1">
      <c r="A2747" s="190"/>
      <c r="B2747" s="193"/>
      <c r="C2747" s="25">
        <f>C2746/F2746*100</f>
        <v>70</v>
      </c>
      <c r="D2747" s="25">
        <f>D2746/F2746*100</f>
        <v>27.073170731707318</v>
      </c>
      <c r="E2747" s="26">
        <f>E2746/F2746*100</f>
        <v>2.9268292682926833</v>
      </c>
      <c r="F2747" s="45">
        <f t="shared" ref="F2747" si="2688">SUM(C2747:E2747)</f>
        <v>100</v>
      </c>
      <c r="H2747" s="55"/>
      <c r="I2747" s="55"/>
      <c r="J2747" s="55"/>
      <c r="K2747" s="55"/>
      <c r="O2747" s="147"/>
      <c r="P2747" s="147"/>
      <c r="Q2747" s="147"/>
    </row>
    <row r="2748" spans="1:18" s="1" customFormat="1" ht="11.45" customHeight="1">
      <c r="A2748" s="190"/>
      <c r="B2748" s="184" t="s">
        <v>42</v>
      </c>
      <c r="C2748" s="20">
        <v>82</v>
      </c>
      <c r="D2748" s="20">
        <v>43</v>
      </c>
      <c r="E2748" s="20">
        <v>5</v>
      </c>
      <c r="F2748" s="47">
        <f t="shared" ref="F2748" si="2689">SUM(C2748:E2748)</f>
        <v>130</v>
      </c>
      <c r="H2748" s="55"/>
      <c r="I2748" s="55"/>
      <c r="J2748" s="55"/>
      <c r="K2748" s="55"/>
      <c r="O2748" s="147"/>
      <c r="P2748" s="147"/>
      <c r="Q2748" s="147"/>
    </row>
    <row r="2749" spans="1:18" s="1" customFormat="1" ht="11.45" customHeight="1">
      <c r="A2749" s="190"/>
      <c r="B2749" s="185"/>
      <c r="C2749" s="29">
        <f>C2748/F2748*100</f>
        <v>63.076923076923073</v>
      </c>
      <c r="D2749" s="29">
        <f>D2748/F2748*100</f>
        <v>33.076923076923073</v>
      </c>
      <c r="E2749" s="30">
        <f>E2748/F2748*100</f>
        <v>3.8461538461538463</v>
      </c>
      <c r="F2749" s="45">
        <f t="shared" ref="F2749" si="2690">SUM(C2749:E2749)</f>
        <v>99.999999999999986</v>
      </c>
      <c r="O2749" s="147"/>
      <c r="P2749" s="147"/>
      <c r="Q2749" s="147"/>
    </row>
    <row r="2750" spans="1:18" s="1" customFormat="1" ht="11.45" customHeight="1">
      <c r="A2750" s="190"/>
      <c r="B2750" s="193" t="s">
        <v>24</v>
      </c>
      <c r="C2750" s="20">
        <v>20</v>
      </c>
      <c r="D2750" s="20">
        <v>11</v>
      </c>
      <c r="E2750" s="20">
        <v>27</v>
      </c>
      <c r="F2750" s="47">
        <f t="shared" ref="F2750" si="2691">SUM(C2750:E2750)</f>
        <v>58</v>
      </c>
      <c r="O2750" s="147"/>
      <c r="P2750" s="147"/>
      <c r="Q2750" s="147"/>
    </row>
    <row r="2751" spans="1:18" s="1" customFormat="1" ht="11.45" customHeight="1" thickBot="1">
      <c r="A2751" s="191"/>
      <c r="B2751" s="194"/>
      <c r="C2751" s="33">
        <f>C2750/F2750*100</f>
        <v>34.482758620689658</v>
      </c>
      <c r="D2751" s="33">
        <f>D2750/F2750*100</f>
        <v>18.96551724137931</v>
      </c>
      <c r="E2751" s="34">
        <f>E2750/F2750*100</f>
        <v>46.551724137931032</v>
      </c>
      <c r="F2751" s="51">
        <f t="shared" ref="F2751" si="2692">SUM(C2751:E2751)</f>
        <v>100</v>
      </c>
      <c r="O2751" s="147"/>
      <c r="P2751" s="147"/>
      <c r="Q2751" s="147"/>
    </row>
    <row r="2752" spans="1:18" s="54" customFormat="1" ht="11.25" customHeight="1">
      <c r="A2752" s="40"/>
      <c r="B2752" s="41"/>
      <c r="C2752" s="53"/>
      <c r="D2752" s="53"/>
      <c r="E2752" s="53"/>
      <c r="F2752" s="53"/>
      <c r="G2752" s="53"/>
      <c r="H2752" s="53"/>
      <c r="I2752" s="53"/>
      <c r="J2752" s="53"/>
      <c r="K2752" s="53"/>
      <c r="L2752" s="53"/>
      <c r="M2752" s="166"/>
      <c r="N2752" s="166"/>
      <c r="O2752" s="147"/>
      <c r="P2752" s="147"/>
      <c r="Q2752" s="147"/>
      <c r="R2752" s="166"/>
    </row>
    <row r="2753" spans="1:18" s="54" customFormat="1" ht="11.25" customHeight="1">
      <c r="A2753" s="40"/>
      <c r="B2753" s="41"/>
      <c r="C2753" s="53"/>
      <c r="D2753" s="53"/>
      <c r="E2753" s="53"/>
      <c r="F2753" s="53"/>
      <c r="G2753" s="53"/>
      <c r="H2753" s="53"/>
      <c r="I2753" s="53"/>
      <c r="J2753" s="53"/>
      <c r="K2753" s="53"/>
      <c r="L2753" s="53"/>
      <c r="M2753" s="166"/>
      <c r="N2753" s="166"/>
      <c r="O2753" s="147"/>
      <c r="P2753" s="147"/>
      <c r="Q2753" s="147"/>
      <c r="R2753" s="166"/>
    </row>
    <row r="2754" spans="1:18" s="3" customFormat="1" ht="30" customHeight="1" thickBot="1">
      <c r="A2754" s="196" t="s">
        <v>216</v>
      </c>
      <c r="B2754" s="196"/>
      <c r="C2754" s="196"/>
      <c r="D2754" s="196"/>
      <c r="E2754" s="196"/>
      <c r="F2754" s="196"/>
      <c r="G2754" s="196"/>
      <c r="H2754" s="196"/>
      <c r="I2754" s="196"/>
      <c r="J2754" s="196"/>
      <c r="K2754" s="196"/>
      <c r="L2754" s="196"/>
      <c r="M2754" s="1"/>
      <c r="N2754" s="1"/>
      <c r="O2754" s="147"/>
      <c r="P2754" s="147"/>
      <c r="Q2754" s="147"/>
      <c r="R2754" s="1"/>
    </row>
    <row r="2755" spans="1:18" s="1" customFormat="1" ht="10.15" customHeight="1">
      <c r="A2755" s="203"/>
      <c r="B2755" s="204"/>
      <c r="C2755" s="240" t="s">
        <v>31</v>
      </c>
      <c r="D2755" s="240" t="s">
        <v>32</v>
      </c>
      <c r="E2755" s="205" t="s">
        <v>45</v>
      </c>
      <c r="F2755" s="238" t="s">
        <v>4</v>
      </c>
      <c r="O2755" s="147"/>
      <c r="P2755" s="147"/>
      <c r="Q2755" s="147"/>
    </row>
    <row r="2756" spans="1:18" s="6" customFormat="1" ht="60" customHeight="1" thickBot="1">
      <c r="A2756" s="216" t="s">
        <v>33</v>
      </c>
      <c r="B2756" s="217"/>
      <c r="C2756" s="241"/>
      <c r="D2756" s="241"/>
      <c r="E2756" s="242"/>
      <c r="F2756" s="239"/>
      <c r="O2756" s="147"/>
      <c r="P2756" s="147"/>
      <c r="Q2756" s="147"/>
    </row>
    <row r="2757" spans="1:18" s="55" customFormat="1" ht="11.25" customHeight="1">
      <c r="A2757" s="199" t="s">
        <v>22</v>
      </c>
      <c r="B2757" s="200"/>
      <c r="C2757" s="7">
        <v>536</v>
      </c>
      <c r="D2757" s="7">
        <v>1569</v>
      </c>
      <c r="E2757" s="61">
        <v>78</v>
      </c>
      <c r="F2757" s="44">
        <f t="shared" ref="F2757" si="2693">SUM(C2757:E2757)</f>
        <v>2183</v>
      </c>
      <c r="O2757" s="147"/>
      <c r="P2757" s="147"/>
      <c r="Q2757" s="147"/>
    </row>
    <row r="2758" spans="1:18" s="55" customFormat="1" ht="11.25" customHeight="1" thickBot="1">
      <c r="A2758" s="201"/>
      <c r="B2758" s="202"/>
      <c r="C2758" s="56">
        <f>C2757/F2757*100</f>
        <v>24.553366926248284</v>
      </c>
      <c r="D2758" s="56">
        <f>D2757/F2757*100</f>
        <v>71.873568483737969</v>
      </c>
      <c r="E2758" s="59">
        <f>E2757/F2757*100</f>
        <v>3.5730645900137428</v>
      </c>
      <c r="F2758" s="51">
        <f t="shared" ref="F2758" si="2694">SUM(C2758:E2758)</f>
        <v>100</v>
      </c>
      <c r="O2758" s="147"/>
      <c r="P2758" s="147"/>
      <c r="Q2758" s="147"/>
    </row>
    <row r="2759" spans="1:18" s="55" customFormat="1" ht="11.45" customHeight="1">
      <c r="A2759" s="189" t="s">
        <v>48</v>
      </c>
      <c r="B2759" s="192" t="s">
        <v>19</v>
      </c>
      <c r="C2759" s="20">
        <v>420</v>
      </c>
      <c r="D2759" s="20">
        <v>997</v>
      </c>
      <c r="E2759" s="20">
        <v>42</v>
      </c>
      <c r="F2759" s="44">
        <f t="shared" ref="F2759" si="2695">SUM(C2759:E2759)</f>
        <v>1459</v>
      </c>
      <c r="O2759" s="147"/>
      <c r="P2759" s="147"/>
      <c r="Q2759" s="147"/>
    </row>
    <row r="2760" spans="1:18" s="55" customFormat="1" ht="11.45" customHeight="1">
      <c r="A2760" s="190"/>
      <c r="B2760" s="185"/>
      <c r="C2760" s="29">
        <f>C2759/F2759*100</f>
        <v>28.786840301576422</v>
      </c>
      <c r="D2760" s="29">
        <f>D2759/F2759*100</f>
        <v>68.334475668265938</v>
      </c>
      <c r="E2760" s="30">
        <f>E2759/F2759*100</f>
        <v>2.878684030157642</v>
      </c>
      <c r="F2760" s="45">
        <f t="shared" ref="F2760" si="2696">SUM(C2760:E2760)</f>
        <v>100</v>
      </c>
      <c r="O2760" s="147"/>
      <c r="P2760" s="147"/>
      <c r="Q2760" s="147"/>
    </row>
    <row r="2761" spans="1:18" s="55" customFormat="1" ht="11.45" customHeight="1">
      <c r="A2761" s="190"/>
      <c r="B2761" s="193" t="s">
        <v>20</v>
      </c>
      <c r="C2761" s="20">
        <v>76</v>
      </c>
      <c r="D2761" s="20">
        <v>376</v>
      </c>
      <c r="E2761" s="20">
        <v>32</v>
      </c>
      <c r="F2761" s="47">
        <f t="shared" ref="F2761" si="2697">SUM(C2761:E2761)</f>
        <v>484</v>
      </c>
      <c r="O2761" s="147"/>
      <c r="P2761" s="147"/>
      <c r="Q2761" s="147"/>
    </row>
    <row r="2762" spans="1:18" s="55" customFormat="1" ht="11.45" customHeight="1">
      <c r="A2762" s="190"/>
      <c r="B2762" s="193"/>
      <c r="C2762" s="25">
        <f>C2761/F2761*100</f>
        <v>15.702479338842975</v>
      </c>
      <c r="D2762" s="25">
        <f>D2761/F2761*100</f>
        <v>77.685950413223139</v>
      </c>
      <c r="E2762" s="26">
        <f>E2761/F2761*100</f>
        <v>6.6115702479338845</v>
      </c>
      <c r="F2762" s="45">
        <f t="shared" ref="F2762" si="2698">SUM(C2762:E2762)</f>
        <v>100</v>
      </c>
      <c r="H2762" s="68"/>
      <c r="I2762" s="68"/>
      <c r="J2762" s="68"/>
      <c r="K2762" s="68"/>
      <c r="O2762" s="147"/>
      <c r="P2762" s="147"/>
      <c r="Q2762" s="147"/>
    </row>
    <row r="2763" spans="1:18" s="55" customFormat="1" ht="11.45" customHeight="1">
      <c r="A2763" s="190"/>
      <c r="B2763" s="184" t="s">
        <v>49</v>
      </c>
      <c r="C2763" s="20">
        <v>30</v>
      </c>
      <c r="D2763" s="20">
        <v>135</v>
      </c>
      <c r="E2763" s="20">
        <v>2</v>
      </c>
      <c r="F2763" s="47">
        <f t="shared" ref="F2763" si="2699">SUM(C2763:E2763)</f>
        <v>167</v>
      </c>
      <c r="H2763" s="68"/>
      <c r="I2763" s="68"/>
      <c r="J2763" s="68"/>
      <c r="K2763" s="68"/>
      <c r="O2763" s="147"/>
      <c r="P2763" s="147"/>
      <c r="Q2763" s="147"/>
    </row>
    <row r="2764" spans="1:18" s="55" customFormat="1" ht="11.45" customHeight="1">
      <c r="A2764" s="190"/>
      <c r="B2764" s="185"/>
      <c r="C2764" s="29">
        <f>C2763/F2763*100</f>
        <v>17.964071856287426</v>
      </c>
      <c r="D2764" s="29">
        <f>D2763/F2763*100</f>
        <v>80.838323353293418</v>
      </c>
      <c r="E2764" s="30">
        <f>E2763/F2763*100</f>
        <v>1.1976047904191618</v>
      </c>
      <c r="F2764" s="45">
        <f t="shared" ref="F2764" si="2700">SUM(C2764:E2764)</f>
        <v>100.00000000000001</v>
      </c>
      <c r="O2764" s="147"/>
      <c r="P2764" s="147"/>
      <c r="Q2764" s="147"/>
    </row>
    <row r="2765" spans="1:18" s="55" customFormat="1" ht="11.45" customHeight="1">
      <c r="A2765" s="190"/>
      <c r="B2765" s="193" t="s">
        <v>50</v>
      </c>
      <c r="C2765" s="20">
        <v>10</v>
      </c>
      <c r="D2765" s="20">
        <v>61</v>
      </c>
      <c r="E2765" s="20">
        <v>2</v>
      </c>
      <c r="F2765" s="47">
        <f t="shared" ref="F2765" si="2701">SUM(C2765:E2765)</f>
        <v>73</v>
      </c>
      <c r="O2765" s="147"/>
      <c r="P2765" s="147"/>
      <c r="Q2765" s="147"/>
    </row>
    <row r="2766" spans="1:18" s="55" customFormat="1" ht="11.45" customHeight="1" thickBot="1">
      <c r="A2766" s="190"/>
      <c r="B2766" s="193"/>
      <c r="C2766" s="50">
        <f>C2765/F2765*100</f>
        <v>13.698630136986301</v>
      </c>
      <c r="D2766" s="50">
        <f>D2765/F2765*100</f>
        <v>83.561643835616437</v>
      </c>
      <c r="E2766" s="64">
        <f>E2765/F2765*100</f>
        <v>2.7397260273972601</v>
      </c>
      <c r="F2766" s="51">
        <f t="shared" ref="F2766" si="2702">SUM(C2766:E2766)</f>
        <v>99.999999999999986</v>
      </c>
      <c r="O2766" s="147"/>
      <c r="P2766" s="147"/>
      <c r="Q2766" s="147"/>
    </row>
    <row r="2767" spans="1:18" s="55" customFormat="1" ht="11.45" customHeight="1">
      <c r="A2767" s="189" t="s">
        <v>51</v>
      </c>
      <c r="B2767" s="192" t="s">
        <v>1</v>
      </c>
      <c r="C2767" s="20">
        <v>222</v>
      </c>
      <c r="D2767" s="20">
        <v>724</v>
      </c>
      <c r="E2767" s="20">
        <v>22</v>
      </c>
      <c r="F2767" s="44">
        <f t="shared" ref="F2767" si="2703">SUM(C2767:E2767)</f>
        <v>968</v>
      </c>
      <c r="O2767" s="147"/>
      <c r="P2767" s="147"/>
      <c r="Q2767" s="147"/>
    </row>
    <row r="2768" spans="1:18" s="55" customFormat="1" ht="11.45" customHeight="1">
      <c r="A2768" s="190"/>
      <c r="B2768" s="193"/>
      <c r="C2768" s="25">
        <f>C2767/F2767*100</f>
        <v>22.933884297520663</v>
      </c>
      <c r="D2768" s="25">
        <f>D2767/F2767*100</f>
        <v>74.793388429752056</v>
      </c>
      <c r="E2768" s="26">
        <f>E2767/F2767*100</f>
        <v>2.2727272727272729</v>
      </c>
      <c r="F2768" s="45">
        <f t="shared" ref="F2768" si="2704">SUM(C2768:E2768)</f>
        <v>99.999999999999986</v>
      </c>
      <c r="O2768" s="147"/>
      <c r="P2768" s="147"/>
      <c r="Q2768" s="147"/>
    </row>
    <row r="2769" spans="1:17" s="55" customFormat="1" ht="11.45" customHeight="1">
      <c r="A2769" s="190"/>
      <c r="B2769" s="184" t="s">
        <v>2</v>
      </c>
      <c r="C2769" s="20">
        <v>311</v>
      </c>
      <c r="D2769" s="20">
        <v>835</v>
      </c>
      <c r="E2769" s="20">
        <v>31</v>
      </c>
      <c r="F2769" s="47">
        <f t="shared" ref="F2769" si="2705">SUM(C2769:E2769)</f>
        <v>1177</v>
      </c>
      <c r="O2769" s="147"/>
      <c r="P2769" s="147"/>
      <c r="Q2769" s="147"/>
    </row>
    <row r="2770" spans="1:17" s="55" customFormat="1" ht="11.45" customHeight="1">
      <c r="A2770" s="190"/>
      <c r="B2770" s="185"/>
      <c r="C2770" s="29">
        <f>C2769/F2769*100</f>
        <v>26.423109600679695</v>
      </c>
      <c r="D2770" s="29">
        <f>D2769/F2769*100</f>
        <v>70.943075615972816</v>
      </c>
      <c r="E2770" s="30">
        <f>E2769/F2769*100</f>
        <v>2.6338147833474936</v>
      </c>
      <c r="F2770" s="45">
        <f t="shared" ref="F2770" si="2706">SUM(C2770:E2770)</f>
        <v>100</v>
      </c>
      <c r="O2770" s="147"/>
      <c r="P2770" s="147"/>
      <c r="Q2770" s="147"/>
    </row>
    <row r="2771" spans="1:17" s="55" customFormat="1" ht="11.45" customHeight="1">
      <c r="A2771" s="190"/>
      <c r="B2771" s="193" t="s">
        <v>5</v>
      </c>
      <c r="C2771" s="20">
        <v>3</v>
      </c>
      <c r="D2771" s="20">
        <v>10</v>
      </c>
      <c r="E2771" s="20">
        <v>25</v>
      </c>
      <c r="F2771" s="47">
        <f t="shared" ref="F2771" si="2707">SUM(C2771:E2771)</f>
        <v>38</v>
      </c>
      <c r="O2771" s="147"/>
      <c r="P2771" s="147"/>
      <c r="Q2771" s="147"/>
    </row>
    <row r="2772" spans="1:17" s="55" customFormat="1" ht="11.45" customHeight="1" thickBot="1">
      <c r="A2772" s="191"/>
      <c r="B2772" s="194"/>
      <c r="C2772" s="33">
        <f>C2771/F2771*100</f>
        <v>7.8947368421052628</v>
      </c>
      <c r="D2772" s="33">
        <f>D2771/F2771*100</f>
        <v>26.315789473684209</v>
      </c>
      <c r="E2772" s="34">
        <f>E2771/F2771*100</f>
        <v>65.789473684210535</v>
      </c>
      <c r="F2772" s="51">
        <f t="shared" ref="F2772" si="2708">SUM(C2772:E2772)</f>
        <v>100</v>
      </c>
      <c r="O2772" s="147"/>
      <c r="P2772" s="147"/>
      <c r="Q2772" s="147"/>
    </row>
    <row r="2773" spans="1:17" s="55" customFormat="1" ht="11.45" customHeight="1">
      <c r="A2773" s="189" t="s">
        <v>52</v>
      </c>
      <c r="B2773" s="192" t="s">
        <v>6</v>
      </c>
      <c r="C2773" s="20">
        <v>11</v>
      </c>
      <c r="D2773" s="20">
        <v>51</v>
      </c>
      <c r="E2773" s="20">
        <v>2</v>
      </c>
      <c r="F2773" s="44">
        <f t="shared" ref="F2773" si="2709">SUM(C2773:E2773)</f>
        <v>64</v>
      </c>
      <c r="O2773" s="147"/>
      <c r="P2773" s="147"/>
      <c r="Q2773" s="147"/>
    </row>
    <row r="2774" spans="1:17" s="55" customFormat="1" ht="11.45" customHeight="1">
      <c r="A2774" s="190"/>
      <c r="B2774" s="185"/>
      <c r="C2774" s="29">
        <f>C2773/F2773*100</f>
        <v>17.1875</v>
      </c>
      <c r="D2774" s="29">
        <f>D2773/F2773*100</f>
        <v>79.6875</v>
      </c>
      <c r="E2774" s="30">
        <f>E2773/F2773*100</f>
        <v>3.125</v>
      </c>
      <c r="F2774" s="45">
        <f t="shared" ref="F2774" si="2710">SUM(C2774:E2774)</f>
        <v>100</v>
      </c>
      <c r="O2774" s="147"/>
      <c r="P2774" s="147"/>
      <c r="Q2774" s="147"/>
    </row>
    <row r="2775" spans="1:17" s="55" customFormat="1" ht="11.45" customHeight="1">
      <c r="A2775" s="190"/>
      <c r="B2775" s="193" t="s">
        <v>7</v>
      </c>
      <c r="C2775" s="20">
        <v>44</v>
      </c>
      <c r="D2775" s="20">
        <v>139</v>
      </c>
      <c r="E2775" s="20">
        <v>2</v>
      </c>
      <c r="F2775" s="47">
        <f t="shared" ref="F2775" si="2711">SUM(C2775:E2775)</f>
        <v>185</v>
      </c>
      <c r="O2775" s="147"/>
      <c r="P2775" s="147"/>
      <c r="Q2775" s="147"/>
    </row>
    <row r="2776" spans="1:17" s="55" customFormat="1" ht="11.45" customHeight="1">
      <c r="A2776" s="190"/>
      <c r="B2776" s="193"/>
      <c r="C2776" s="25">
        <f>C2775/F2775*100</f>
        <v>23.783783783783786</v>
      </c>
      <c r="D2776" s="25">
        <f>D2775/F2775*100</f>
        <v>75.13513513513513</v>
      </c>
      <c r="E2776" s="26">
        <f>E2775/F2775*100</f>
        <v>1.0810810810810811</v>
      </c>
      <c r="F2776" s="45">
        <f t="shared" ref="F2776" si="2712">SUM(C2776:E2776)</f>
        <v>100</v>
      </c>
      <c r="O2776" s="147"/>
      <c r="P2776" s="147"/>
      <c r="Q2776" s="147"/>
    </row>
    <row r="2777" spans="1:17" s="55" customFormat="1" ht="11.45" customHeight="1">
      <c r="A2777" s="190"/>
      <c r="B2777" s="184" t="s">
        <v>8</v>
      </c>
      <c r="C2777" s="20">
        <v>48</v>
      </c>
      <c r="D2777" s="20">
        <v>196</v>
      </c>
      <c r="E2777" s="20">
        <v>3</v>
      </c>
      <c r="F2777" s="47">
        <f t="shared" ref="F2777" si="2713">SUM(C2777:E2777)</f>
        <v>247</v>
      </c>
      <c r="O2777" s="147"/>
      <c r="P2777" s="147"/>
      <c r="Q2777" s="147"/>
    </row>
    <row r="2778" spans="1:17" s="55" customFormat="1" ht="11.45" customHeight="1">
      <c r="A2778" s="190"/>
      <c r="B2778" s="185"/>
      <c r="C2778" s="29">
        <f>C2777/F2777*100</f>
        <v>19.4331983805668</v>
      </c>
      <c r="D2778" s="29">
        <f>D2777/F2777*100</f>
        <v>79.352226720647778</v>
      </c>
      <c r="E2778" s="30">
        <f>E2777/F2777*100</f>
        <v>1.214574898785425</v>
      </c>
      <c r="F2778" s="45">
        <f t="shared" ref="F2778" si="2714">SUM(C2778:E2778)</f>
        <v>100</v>
      </c>
      <c r="O2778" s="147"/>
      <c r="P2778" s="147"/>
      <c r="Q2778" s="147"/>
    </row>
    <row r="2779" spans="1:17" s="55" customFormat="1" ht="11.45" customHeight="1">
      <c r="A2779" s="190"/>
      <c r="B2779" s="193" t="s">
        <v>9</v>
      </c>
      <c r="C2779" s="20">
        <v>76</v>
      </c>
      <c r="D2779" s="20">
        <v>236</v>
      </c>
      <c r="E2779" s="20">
        <v>3</v>
      </c>
      <c r="F2779" s="47">
        <f t="shared" ref="F2779" si="2715">SUM(C2779:E2779)</f>
        <v>315</v>
      </c>
      <c r="O2779" s="147"/>
      <c r="P2779" s="147"/>
      <c r="Q2779" s="147"/>
    </row>
    <row r="2780" spans="1:17" s="55" customFormat="1" ht="11.45" customHeight="1">
      <c r="A2780" s="190"/>
      <c r="B2780" s="193"/>
      <c r="C2780" s="25">
        <f>C2779/F2779*100</f>
        <v>24.126984126984127</v>
      </c>
      <c r="D2780" s="25">
        <f>D2779/F2779*100</f>
        <v>74.920634920634924</v>
      </c>
      <c r="E2780" s="26">
        <f>E2779/F2779*100</f>
        <v>0.95238095238095244</v>
      </c>
      <c r="F2780" s="45">
        <f t="shared" ref="F2780" si="2716">SUM(C2780:E2780)</f>
        <v>100</v>
      </c>
      <c r="O2780" s="147"/>
      <c r="P2780" s="147"/>
      <c r="Q2780" s="147"/>
    </row>
    <row r="2781" spans="1:17" s="55" customFormat="1" ht="11.45" customHeight="1">
      <c r="A2781" s="190"/>
      <c r="B2781" s="184" t="s">
        <v>10</v>
      </c>
      <c r="C2781" s="20">
        <v>97</v>
      </c>
      <c r="D2781" s="20">
        <v>267</v>
      </c>
      <c r="E2781" s="20">
        <v>3</v>
      </c>
      <c r="F2781" s="47">
        <f t="shared" ref="F2781" si="2717">SUM(C2781:E2781)</f>
        <v>367</v>
      </c>
      <c r="O2781" s="147"/>
      <c r="P2781" s="147"/>
      <c r="Q2781" s="147"/>
    </row>
    <row r="2782" spans="1:17" s="55" customFormat="1" ht="11.45" customHeight="1">
      <c r="A2782" s="190"/>
      <c r="B2782" s="185"/>
      <c r="C2782" s="29">
        <f>C2781/F2781*100</f>
        <v>26.430517711171664</v>
      </c>
      <c r="D2782" s="29">
        <f>D2781/F2781*100</f>
        <v>72.752043596730246</v>
      </c>
      <c r="E2782" s="30">
        <f>E2781/F2781*100</f>
        <v>0.81743869209809261</v>
      </c>
      <c r="F2782" s="45">
        <f t="shared" ref="F2782" si="2718">SUM(C2782:E2782)</f>
        <v>100</v>
      </c>
      <c r="O2782" s="147"/>
      <c r="P2782" s="147"/>
      <c r="Q2782" s="147"/>
    </row>
    <row r="2783" spans="1:17" s="55" customFormat="1" ht="11.45" customHeight="1">
      <c r="A2783" s="190"/>
      <c r="B2783" s="193" t="s">
        <v>11</v>
      </c>
      <c r="C2783" s="20">
        <v>100</v>
      </c>
      <c r="D2783" s="20">
        <v>282</v>
      </c>
      <c r="E2783" s="20">
        <v>12</v>
      </c>
      <c r="F2783" s="47">
        <f t="shared" ref="F2783" si="2719">SUM(C2783:E2783)</f>
        <v>394</v>
      </c>
      <c r="O2783" s="147"/>
      <c r="P2783" s="147"/>
      <c r="Q2783" s="147"/>
    </row>
    <row r="2784" spans="1:17" s="55" customFormat="1" ht="11.45" customHeight="1">
      <c r="A2784" s="190"/>
      <c r="B2784" s="193"/>
      <c r="C2784" s="25">
        <f>C2783/F2783*100</f>
        <v>25.380710659898476</v>
      </c>
      <c r="D2784" s="25">
        <f>D2783/F2783*100</f>
        <v>71.573604060913709</v>
      </c>
      <c r="E2784" s="26">
        <f>E2783/F2783*100</f>
        <v>3.0456852791878175</v>
      </c>
      <c r="F2784" s="45">
        <f t="shared" ref="F2784" si="2720">SUM(C2784:E2784)</f>
        <v>100.00000000000001</v>
      </c>
      <c r="O2784" s="148"/>
      <c r="P2784" s="148"/>
      <c r="Q2784" s="148"/>
    </row>
    <row r="2785" spans="1:17" s="55" customFormat="1" ht="11.45" customHeight="1">
      <c r="A2785" s="190"/>
      <c r="B2785" s="184" t="s">
        <v>12</v>
      </c>
      <c r="C2785" s="20">
        <v>158</v>
      </c>
      <c r="D2785" s="20">
        <v>394</v>
      </c>
      <c r="E2785" s="20">
        <v>30</v>
      </c>
      <c r="F2785" s="47">
        <f t="shared" ref="F2785" si="2721">SUM(C2785:E2785)</f>
        <v>582</v>
      </c>
      <c r="O2785" s="148"/>
      <c r="P2785" s="148"/>
      <c r="Q2785" s="148"/>
    </row>
    <row r="2786" spans="1:17" s="55" customFormat="1" ht="11.45" customHeight="1">
      <c r="A2786" s="190"/>
      <c r="B2786" s="185"/>
      <c r="C2786" s="29">
        <f>C2785/F2785*100</f>
        <v>27.147766323024054</v>
      </c>
      <c r="D2786" s="29">
        <f>D2785/F2785*100</f>
        <v>67.697594501718214</v>
      </c>
      <c r="E2786" s="30">
        <f>E2785/F2785*100</f>
        <v>5.1546391752577314</v>
      </c>
      <c r="F2786" s="45">
        <f t="shared" ref="F2786" si="2722">SUM(C2786:E2786)</f>
        <v>100</v>
      </c>
      <c r="O2786" s="148"/>
      <c r="P2786" s="148"/>
      <c r="Q2786" s="148"/>
    </row>
    <row r="2787" spans="1:17" s="55" customFormat="1" ht="11.45" customHeight="1">
      <c r="A2787" s="190"/>
      <c r="B2787" s="193" t="s">
        <v>24</v>
      </c>
      <c r="C2787" s="20">
        <v>2</v>
      </c>
      <c r="D2787" s="20">
        <v>4</v>
      </c>
      <c r="E2787" s="20">
        <v>23</v>
      </c>
      <c r="F2787" s="47">
        <f t="shared" ref="F2787" si="2723">SUM(C2787:E2787)</f>
        <v>29</v>
      </c>
      <c r="O2787" s="148"/>
      <c r="P2787" s="148"/>
      <c r="Q2787" s="148"/>
    </row>
    <row r="2788" spans="1:17" s="55" customFormat="1" ht="11.45" customHeight="1" thickBot="1">
      <c r="A2788" s="191"/>
      <c r="B2788" s="194"/>
      <c r="C2788" s="33">
        <f>C2787/F2787*100</f>
        <v>6.8965517241379306</v>
      </c>
      <c r="D2788" s="33">
        <f>D2787/F2787*100</f>
        <v>13.793103448275861</v>
      </c>
      <c r="E2788" s="34">
        <f>E2787/F2787*100</f>
        <v>79.310344827586206</v>
      </c>
      <c r="F2788" s="51">
        <f t="shared" ref="F2788" si="2724">SUM(C2788:E2788)</f>
        <v>100</v>
      </c>
      <c r="O2788" s="148"/>
      <c r="P2788" s="148"/>
      <c r="Q2788" s="148"/>
    </row>
    <row r="2789" spans="1:17" s="55" customFormat="1" ht="11.45" customHeight="1" thickBot="1">
      <c r="A2789" s="211" t="s">
        <v>53</v>
      </c>
      <c r="B2789" s="192" t="s">
        <v>23</v>
      </c>
      <c r="C2789" s="20">
        <v>35</v>
      </c>
      <c r="D2789" s="20">
        <v>173</v>
      </c>
      <c r="E2789" s="20">
        <v>8</v>
      </c>
      <c r="F2789" s="44">
        <f t="shared" ref="F2789" si="2725">SUM(C2789:E2789)</f>
        <v>216</v>
      </c>
      <c r="O2789" s="148"/>
      <c r="P2789" s="148"/>
      <c r="Q2789" s="148"/>
    </row>
    <row r="2790" spans="1:17" s="55" customFormat="1" ht="11.45" customHeight="1" thickTop="1" thickBot="1">
      <c r="A2790" s="212"/>
      <c r="B2790" s="185"/>
      <c r="C2790" s="29">
        <f>C2789/F2789*100</f>
        <v>16.203703703703702</v>
      </c>
      <c r="D2790" s="29">
        <f>D2789/F2789*100</f>
        <v>80.092592592592595</v>
      </c>
      <c r="E2790" s="30">
        <f>E2789/F2789*100</f>
        <v>3.7037037037037033</v>
      </c>
      <c r="F2790" s="45">
        <f t="shared" ref="F2790" si="2726">SUM(C2790:E2790)</f>
        <v>100.00000000000001</v>
      </c>
      <c r="O2790" s="148"/>
      <c r="P2790" s="148"/>
      <c r="Q2790" s="148"/>
    </row>
    <row r="2791" spans="1:17" s="55" customFormat="1" ht="11.45" customHeight="1" thickTop="1" thickBot="1">
      <c r="A2791" s="212"/>
      <c r="B2791" s="193" t="s">
        <v>3</v>
      </c>
      <c r="C2791" s="20">
        <v>46</v>
      </c>
      <c r="D2791" s="20">
        <v>93</v>
      </c>
      <c r="E2791" s="20">
        <v>4</v>
      </c>
      <c r="F2791" s="47">
        <f t="shared" ref="F2791" si="2727">SUM(C2791:E2791)</f>
        <v>143</v>
      </c>
      <c r="O2791" s="148"/>
      <c r="P2791" s="148"/>
      <c r="Q2791" s="148"/>
    </row>
    <row r="2792" spans="1:17" s="55" customFormat="1" ht="11.45" customHeight="1" thickTop="1" thickBot="1">
      <c r="A2792" s="212"/>
      <c r="B2792" s="193"/>
      <c r="C2792" s="25">
        <f>C2791/F2791*100</f>
        <v>32.167832167832167</v>
      </c>
      <c r="D2792" s="25">
        <f>D2791/F2791*100</f>
        <v>65.034965034965026</v>
      </c>
      <c r="E2792" s="26">
        <f>E2791/F2791*100</f>
        <v>2.7972027972027971</v>
      </c>
      <c r="F2792" s="45">
        <f t="shared" ref="F2792" si="2728">SUM(C2792:E2792)</f>
        <v>100</v>
      </c>
      <c r="O2792" s="148"/>
      <c r="P2792" s="148"/>
      <c r="Q2792" s="148"/>
    </row>
    <row r="2793" spans="1:17" s="55" customFormat="1" ht="11.45" customHeight="1" thickTop="1" thickBot="1">
      <c r="A2793" s="212"/>
      <c r="B2793" s="184" t="s">
        <v>13</v>
      </c>
      <c r="C2793" s="20">
        <v>211</v>
      </c>
      <c r="D2793" s="20">
        <v>684</v>
      </c>
      <c r="E2793" s="20">
        <v>8</v>
      </c>
      <c r="F2793" s="47">
        <f t="shared" ref="F2793" si="2729">SUM(C2793:E2793)</f>
        <v>903</v>
      </c>
      <c r="O2793" s="148"/>
      <c r="P2793" s="148"/>
      <c r="Q2793" s="148"/>
    </row>
    <row r="2794" spans="1:17" s="55" customFormat="1" ht="11.45" customHeight="1" thickTop="1" thickBot="1">
      <c r="A2794" s="212"/>
      <c r="B2794" s="185"/>
      <c r="C2794" s="29">
        <f>C2793/F2793*100</f>
        <v>23.366555924695458</v>
      </c>
      <c r="D2794" s="29">
        <f>D2793/F2793*100</f>
        <v>75.747508305647841</v>
      </c>
      <c r="E2794" s="30">
        <f>E2793/F2793*100</f>
        <v>0.88593576965669985</v>
      </c>
      <c r="F2794" s="45">
        <f t="shared" ref="F2794" si="2730">SUM(C2794:E2794)</f>
        <v>100</v>
      </c>
      <c r="O2794" s="148"/>
      <c r="P2794" s="148"/>
      <c r="Q2794" s="148"/>
    </row>
    <row r="2795" spans="1:17" s="55" customFormat="1" ht="11.45" customHeight="1" thickTop="1" thickBot="1">
      <c r="A2795" s="212"/>
      <c r="B2795" s="193" t="s">
        <v>14</v>
      </c>
      <c r="C2795" s="20">
        <v>66</v>
      </c>
      <c r="D2795" s="20">
        <v>125</v>
      </c>
      <c r="E2795" s="20">
        <v>7</v>
      </c>
      <c r="F2795" s="47">
        <f t="shared" ref="F2795" si="2731">SUM(C2795:E2795)</f>
        <v>198</v>
      </c>
      <c r="O2795" s="148"/>
      <c r="P2795" s="148"/>
      <c r="Q2795" s="148"/>
    </row>
    <row r="2796" spans="1:17" s="55" customFormat="1" ht="11.45" customHeight="1" thickTop="1" thickBot="1">
      <c r="A2796" s="212"/>
      <c r="B2796" s="193"/>
      <c r="C2796" s="25">
        <f>C2795/F2795*100</f>
        <v>33.333333333333329</v>
      </c>
      <c r="D2796" s="25">
        <f>D2795/F2795*100</f>
        <v>63.131313131313128</v>
      </c>
      <c r="E2796" s="26">
        <f>E2795/F2795*100</f>
        <v>3.535353535353535</v>
      </c>
      <c r="F2796" s="45">
        <f t="shared" ref="F2796" si="2732">SUM(C2796:E2796)</f>
        <v>99.999999999999986</v>
      </c>
      <c r="O2796" s="148"/>
      <c r="P2796" s="148"/>
      <c r="Q2796" s="148"/>
    </row>
    <row r="2797" spans="1:17" s="55" customFormat="1" ht="11.45" customHeight="1" thickTop="1" thickBot="1">
      <c r="A2797" s="212"/>
      <c r="B2797" s="184" t="s">
        <v>25</v>
      </c>
      <c r="C2797" s="20">
        <v>25</v>
      </c>
      <c r="D2797" s="20">
        <v>68</v>
      </c>
      <c r="E2797" s="20">
        <v>0</v>
      </c>
      <c r="F2797" s="47">
        <f t="shared" ref="F2797" si="2733">SUM(C2797:E2797)</f>
        <v>93</v>
      </c>
      <c r="O2797" s="148"/>
      <c r="P2797" s="148"/>
      <c r="Q2797" s="148"/>
    </row>
    <row r="2798" spans="1:17" s="55" customFormat="1" ht="11.45" customHeight="1" thickTop="1" thickBot="1">
      <c r="A2798" s="212"/>
      <c r="B2798" s="185"/>
      <c r="C2798" s="29">
        <f>C2797/F2797*100</f>
        <v>26.881720430107524</v>
      </c>
      <c r="D2798" s="29">
        <f>D2797/F2797*100</f>
        <v>73.118279569892479</v>
      </c>
      <c r="E2798" s="30">
        <f>E2797/F2797*100</f>
        <v>0</v>
      </c>
      <c r="F2798" s="45">
        <f t="shared" ref="F2798" si="2734">SUM(C2798:E2798)</f>
        <v>100</v>
      </c>
      <c r="O2798" s="148"/>
      <c r="P2798" s="148"/>
      <c r="Q2798" s="148"/>
    </row>
    <row r="2799" spans="1:17" s="1" customFormat="1" ht="11.45" customHeight="1" thickTop="1" thickBot="1">
      <c r="A2799" s="212"/>
      <c r="B2799" s="193" t="s">
        <v>26</v>
      </c>
      <c r="C2799" s="20">
        <v>127</v>
      </c>
      <c r="D2799" s="20">
        <v>348</v>
      </c>
      <c r="E2799" s="20">
        <v>23</v>
      </c>
      <c r="F2799" s="47">
        <f t="shared" ref="F2799" si="2735">SUM(C2799:E2799)</f>
        <v>498</v>
      </c>
      <c r="H2799" s="55"/>
      <c r="I2799" s="55"/>
      <c r="J2799" s="55"/>
      <c r="K2799" s="55"/>
      <c r="O2799" s="148"/>
      <c r="P2799" s="148"/>
      <c r="Q2799" s="148"/>
    </row>
    <row r="2800" spans="1:17" s="1" customFormat="1" ht="11.45" customHeight="1" thickTop="1" thickBot="1">
      <c r="A2800" s="212"/>
      <c r="B2800" s="193"/>
      <c r="C2800" s="25">
        <f>C2799/F2799*100</f>
        <v>25.502008032128515</v>
      </c>
      <c r="D2800" s="25">
        <f>D2799/F2799*100</f>
        <v>69.879518072289159</v>
      </c>
      <c r="E2800" s="26">
        <f>E2799/F2799*100</f>
        <v>4.618473895582329</v>
      </c>
      <c r="F2800" s="45">
        <f t="shared" ref="F2800" si="2736">SUM(C2800:E2800)</f>
        <v>100</v>
      </c>
      <c r="H2800" s="55"/>
      <c r="I2800" s="55"/>
      <c r="J2800" s="55"/>
      <c r="K2800" s="55"/>
      <c r="O2800" s="148"/>
      <c r="P2800" s="148"/>
      <c r="Q2800" s="148"/>
    </row>
    <row r="2801" spans="1:17" s="1" customFormat="1" ht="11.45" customHeight="1" thickTop="1" thickBot="1">
      <c r="A2801" s="212"/>
      <c r="B2801" s="184" t="s">
        <v>0</v>
      </c>
      <c r="C2801" s="20">
        <v>19</v>
      </c>
      <c r="D2801" s="20">
        <v>60</v>
      </c>
      <c r="E2801" s="20">
        <v>4</v>
      </c>
      <c r="F2801" s="47">
        <f t="shared" ref="F2801" si="2737">SUM(C2801:E2801)</f>
        <v>83</v>
      </c>
      <c r="O2801" s="148"/>
      <c r="P2801" s="148"/>
      <c r="Q2801" s="148"/>
    </row>
    <row r="2802" spans="1:17" s="1" customFormat="1" ht="11.45" customHeight="1" thickTop="1" thickBot="1">
      <c r="A2802" s="212"/>
      <c r="B2802" s="185"/>
      <c r="C2802" s="29">
        <f>C2801/F2801*100</f>
        <v>22.891566265060241</v>
      </c>
      <c r="D2802" s="29">
        <f>D2801/F2801*100</f>
        <v>72.289156626506028</v>
      </c>
      <c r="E2802" s="30">
        <f>E2801/F2801*100</f>
        <v>4.8192771084337354</v>
      </c>
      <c r="F2802" s="45">
        <f t="shared" ref="F2802" si="2738">SUM(C2802:E2802)</f>
        <v>100</v>
      </c>
      <c r="O2802" s="148"/>
      <c r="P2802" s="148"/>
      <c r="Q2802" s="148"/>
    </row>
    <row r="2803" spans="1:17" s="1" customFormat="1" ht="11.45" customHeight="1" thickTop="1" thickBot="1">
      <c r="A2803" s="212"/>
      <c r="B2803" s="193" t="s">
        <v>24</v>
      </c>
      <c r="C2803" s="20">
        <v>7</v>
      </c>
      <c r="D2803" s="20">
        <v>18</v>
      </c>
      <c r="E2803" s="20">
        <v>24</v>
      </c>
      <c r="F2803" s="47">
        <f t="shared" ref="F2803" si="2739">SUM(C2803:E2803)</f>
        <v>49</v>
      </c>
      <c r="O2803" s="148"/>
      <c r="P2803" s="148"/>
      <c r="Q2803" s="148"/>
    </row>
    <row r="2804" spans="1:17" s="1" customFormat="1" ht="11.45" customHeight="1" thickTop="1" thickBot="1">
      <c r="A2804" s="213"/>
      <c r="B2804" s="194"/>
      <c r="C2804" s="33">
        <f>C2803/F2803*100</f>
        <v>14.285714285714285</v>
      </c>
      <c r="D2804" s="33">
        <f>D2803/F2803*100</f>
        <v>36.734693877551024</v>
      </c>
      <c r="E2804" s="34">
        <f>E2803/F2803*100</f>
        <v>48.979591836734691</v>
      </c>
      <c r="F2804" s="51">
        <f t="shared" ref="F2804" si="2740">SUM(C2804:E2804)</f>
        <v>100</v>
      </c>
      <c r="O2804" s="148"/>
      <c r="P2804" s="148"/>
      <c r="Q2804" s="148"/>
    </row>
    <row r="2805" spans="1:17" s="1" customFormat="1" ht="11.45" customHeight="1">
      <c r="A2805" s="189" t="s">
        <v>21</v>
      </c>
      <c r="B2805" s="192" t="s">
        <v>27</v>
      </c>
      <c r="C2805" s="20">
        <v>77</v>
      </c>
      <c r="D2805" s="20">
        <v>208</v>
      </c>
      <c r="E2805" s="20">
        <v>11</v>
      </c>
      <c r="F2805" s="44">
        <f t="shared" ref="F2805" si="2741">SUM(C2805:E2805)</f>
        <v>296</v>
      </c>
      <c r="O2805" s="148"/>
      <c r="P2805" s="148"/>
      <c r="Q2805" s="148"/>
    </row>
    <row r="2806" spans="1:17" s="1" customFormat="1" ht="11.45" customHeight="1">
      <c r="A2806" s="190"/>
      <c r="B2806" s="185"/>
      <c r="C2806" s="29">
        <f>C2805/F2805*100</f>
        <v>26.013513513513516</v>
      </c>
      <c r="D2806" s="29">
        <f>D2805/F2805*100</f>
        <v>70.270270270270274</v>
      </c>
      <c r="E2806" s="30">
        <f>E2805/F2805*100</f>
        <v>3.7162162162162162</v>
      </c>
      <c r="F2806" s="45">
        <f t="shared" ref="F2806" si="2742">SUM(C2806:E2806)</f>
        <v>100</v>
      </c>
      <c r="O2806" s="6"/>
      <c r="P2806" s="6"/>
      <c r="Q2806" s="6"/>
    </row>
    <row r="2807" spans="1:17" s="1" customFormat="1" ht="11.45" customHeight="1">
      <c r="A2807" s="190"/>
      <c r="B2807" s="193" t="s">
        <v>28</v>
      </c>
      <c r="C2807" s="20">
        <v>105</v>
      </c>
      <c r="D2807" s="20">
        <v>226</v>
      </c>
      <c r="E2807" s="20">
        <v>11</v>
      </c>
      <c r="F2807" s="47">
        <f t="shared" ref="F2807" si="2743">SUM(C2807:E2807)</f>
        <v>342</v>
      </c>
      <c r="O2807" s="147"/>
      <c r="P2807" s="147"/>
      <c r="Q2807" s="147"/>
    </row>
    <row r="2808" spans="1:17" s="1" customFormat="1" ht="11.45" customHeight="1">
      <c r="A2808" s="190"/>
      <c r="B2808" s="193"/>
      <c r="C2808" s="25">
        <f>C2807/F2807*100</f>
        <v>30.701754385964914</v>
      </c>
      <c r="D2808" s="25">
        <f>D2807/F2807*100</f>
        <v>66.081871345029242</v>
      </c>
      <c r="E2808" s="26">
        <f>E2807/F2807*100</f>
        <v>3.2163742690058479</v>
      </c>
      <c r="F2808" s="45">
        <f t="shared" ref="F2808" si="2744">SUM(C2808:E2808)</f>
        <v>100.00000000000001</v>
      </c>
      <c r="H2808" s="55"/>
      <c r="I2808" s="55"/>
      <c r="J2808" s="55"/>
      <c r="K2808" s="55"/>
      <c r="O2808" s="147"/>
      <c r="P2808" s="147"/>
      <c r="Q2808" s="147"/>
    </row>
    <row r="2809" spans="1:17" s="1" customFormat="1" ht="11.45" customHeight="1">
      <c r="A2809" s="190"/>
      <c r="B2809" s="184" t="s">
        <v>29</v>
      </c>
      <c r="C2809" s="20">
        <v>217</v>
      </c>
      <c r="D2809" s="20">
        <v>714</v>
      </c>
      <c r="E2809" s="20">
        <v>16</v>
      </c>
      <c r="F2809" s="47">
        <f t="shared" ref="F2809" si="2745">SUM(C2809:E2809)</f>
        <v>947</v>
      </c>
      <c r="H2809" s="55"/>
      <c r="I2809" s="55"/>
      <c r="J2809" s="55"/>
      <c r="K2809" s="55"/>
      <c r="O2809" s="147"/>
      <c r="P2809" s="147"/>
      <c r="Q2809" s="147"/>
    </row>
    <row r="2810" spans="1:17" s="1" customFormat="1" ht="11.45" customHeight="1">
      <c r="A2810" s="190"/>
      <c r="B2810" s="185"/>
      <c r="C2810" s="29">
        <f>C2809/F2809*100</f>
        <v>22.914466737064416</v>
      </c>
      <c r="D2810" s="29">
        <f>D2809/F2809*100</f>
        <v>75.395987328405482</v>
      </c>
      <c r="E2810" s="30">
        <f>E2809/F2809*100</f>
        <v>1.6895459345300949</v>
      </c>
      <c r="F2810" s="45">
        <f t="shared" ref="F2810" si="2746">SUM(C2810:E2810)</f>
        <v>100</v>
      </c>
      <c r="H2810" s="55"/>
      <c r="I2810" s="55"/>
      <c r="J2810" s="55"/>
      <c r="K2810" s="55"/>
      <c r="O2810" s="147"/>
      <c r="P2810" s="147"/>
      <c r="Q2810" s="147"/>
    </row>
    <row r="2811" spans="1:17" s="1" customFormat="1" ht="11.45" customHeight="1">
      <c r="A2811" s="190"/>
      <c r="B2811" s="193" t="s">
        <v>30</v>
      </c>
      <c r="C2811" s="20">
        <v>100</v>
      </c>
      <c r="D2811" s="20">
        <v>302</v>
      </c>
      <c r="E2811" s="20">
        <v>8</v>
      </c>
      <c r="F2811" s="47">
        <f t="shared" ref="F2811" si="2747">SUM(C2811:E2811)</f>
        <v>410</v>
      </c>
      <c r="O2811" s="147"/>
      <c r="P2811" s="147"/>
      <c r="Q2811" s="147"/>
    </row>
    <row r="2812" spans="1:17" s="1" customFormat="1" ht="11.45" customHeight="1">
      <c r="A2812" s="190"/>
      <c r="B2812" s="193"/>
      <c r="C2812" s="25">
        <f>C2811/F2811*100</f>
        <v>24.390243902439025</v>
      </c>
      <c r="D2812" s="25">
        <f>D2811/F2811*100</f>
        <v>73.658536585365852</v>
      </c>
      <c r="E2812" s="26">
        <f>E2811/F2811*100</f>
        <v>1.9512195121951219</v>
      </c>
      <c r="F2812" s="45">
        <f t="shared" ref="F2812" si="2748">SUM(C2812:E2812)</f>
        <v>100</v>
      </c>
      <c r="O2812" s="147"/>
      <c r="P2812" s="147"/>
      <c r="Q2812" s="147"/>
    </row>
    <row r="2813" spans="1:17" s="1" customFormat="1" ht="11.45" customHeight="1">
      <c r="A2813" s="190"/>
      <c r="B2813" s="184" t="s">
        <v>42</v>
      </c>
      <c r="C2813" s="20">
        <v>28</v>
      </c>
      <c r="D2813" s="20">
        <v>98</v>
      </c>
      <c r="E2813" s="20">
        <v>4</v>
      </c>
      <c r="F2813" s="47">
        <f t="shared" ref="F2813" si="2749">SUM(C2813:E2813)</f>
        <v>130</v>
      </c>
      <c r="O2813" s="147"/>
      <c r="P2813" s="147"/>
      <c r="Q2813" s="147"/>
    </row>
    <row r="2814" spans="1:17" s="1" customFormat="1" ht="11.45" customHeight="1">
      <c r="A2814" s="190"/>
      <c r="B2814" s="185"/>
      <c r="C2814" s="29">
        <f>C2813/F2813*100</f>
        <v>21.53846153846154</v>
      </c>
      <c r="D2814" s="29">
        <f>D2813/F2813*100</f>
        <v>75.384615384615387</v>
      </c>
      <c r="E2814" s="30">
        <f>E2813/F2813*100</f>
        <v>3.0769230769230771</v>
      </c>
      <c r="F2814" s="45">
        <f t="shared" ref="F2814" si="2750">SUM(C2814:E2814)</f>
        <v>100.00000000000001</v>
      </c>
      <c r="O2814" s="147"/>
      <c r="P2814" s="147"/>
      <c r="Q2814" s="147"/>
    </row>
    <row r="2815" spans="1:17" s="1" customFormat="1" ht="11.45" customHeight="1">
      <c r="A2815" s="190"/>
      <c r="B2815" s="193" t="s">
        <v>24</v>
      </c>
      <c r="C2815" s="20">
        <v>9</v>
      </c>
      <c r="D2815" s="20">
        <v>21</v>
      </c>
      <c r="E2815" s="20">
        <v>28</v>
      </c>
      <c r="F2815" s="47">
        <f t="shared" ref="F2815" si="2751">SUM(C2815:E2815)</f>
        <v>58</v>
      </c>
      <c r="O2815" s="147"/>
      <c r="P2815" s="147"/>
      <c r="Q2815" s="147"/>
    </row>
    <row r="2816" spans="1:17" s="1" customFormat="1" ht="11.45" customHeight="1" thickBot="1">
      <c r="A2816" s="191"/>
      <c r="B2816" s="194"/>
      <c r="C2816" s="33">
        <f>C2815/F2815*100</f>
        <v>15.517241379310345</v>
      </c>
      <c r="D2816" s="33">
        <f>D2815/F2815*100</f>
        <v>36.206896551724135</v>
      </c>
      <c r="E2816" s="34">
        <f>E2815/F2815*100</f>
        <v>48.275862068965516</v>
      </c>
      <c r="F2816" s="51">
        <f t="shared" ref="F2816" si="2752">SUM(C2816:E2816)</f>
        <v>100</v>
      </c>
      <c r="O2816" s="147"/>
      <c r="P2816" s="147"/>
      <c r="Q2816" s="147"/>
    </row>
    <row r="2817" spans="1:18" s="54" customFormat="1" ht="11.25" customHeight="1">
      <c r="A2817" s="40"/>
      <c r="B2817" s="41"/>
      <c r="C2817" s="53"/>
      <c r="D2817" s="53"/>
      <c r="E2817" s="53"/>
      <c r="F2817" s="53"/>
      <c r="G2817" s="53"/>
      <c r="H2817" s="53"/>
      <c r="I2817" s="53"/>
      <c r="J2817" s="53"/>
      <c r="K2817" s="53"/>
      <c r="L2817" s="53"/>
      <c r="M2817" s="166"/>
      <c r="N2817" s="166"/>
      <c r="O2817" s="147"/>
      <c r="P2817" s="147"/>
      <c r="Q2817" s="147"/>
      <c r="R2817" s="166"/>
    </row>
    <row r="2818" spans="1:18" s="54" customFormat="1" ht="11.25" customHeight="1">
      <c r="A2818" s="40"/>
      <c r="B2818" s="41"/>
      <c r="C2818" s="53"/>
      <c r="D2818" s="53"/>
      <c r="E2818" s="53"/>
      <c r="F2818" s="53"/>
      <c r="G2818" s="53"/>
      <c r="H2818" s="53"/>
      <c r="I2818" s="53"/>
      <c r="J2818" s="53"/>
      <c r="K2818" s="53"/>
      <c r="L2818" s="53"/>
      <c r="M2818" s="166"/>
      <c r="N2818" s="166"/>
      <c r="O2818" s="147"/>
      <c r="P2818" s="147"/>
      <c r="Q2818" s="147"/>
      <c r="R2818" s="166"/>
    </row>
    <row r="2819" spans="1:18" s="3" customFormat="1" ht="30" customHeight="1" thickBot="1">
      <c r="A2819" s="196" t="s">
        <v>270</v>
      </c>
      <c r="B2819" s="196"/>
      <c r="C2819" s="196"/>
      <c r="D2819" s="196"/>
      <c r="E2819" s="196"/>
      <c r="F2819" s="196"/>
      <c r="G2819" s="196"/>
      <c r="H2819" s="196"/>
      <c r="I2819" s="196"/>
      <c r="J2819" s="196"/>
      <c r="K2819" s="196"/>
      <c r="L2819" s="196"/>
      <c r="M2819" s="1"/>
      <c r="N2819" s="1"/>
      <c r="O2819" s="147"/>
      <c r="P2819" s="147"/>
      <c r="Q2819" s="147"/>
      <c r="R2819" s="1"/>
    </row>
    <row r="2820" spans="1:18" s="1" customFormat="1" ht="10.15" customHeight="1">
      <c r="A2820" s="203"/>
      <c r="B2820" s="204"/>
      <c r="C2820" s="240" t="s">
        <v>134</v>
      </c>
      <c r="D2820" s="240" t="s">
        <v>135</v>
      </c>
      <c r="E2820" s="205" t="s">
        <v>45</v>
      </c>
      <c r="F2820" s="238" t="s">
        <v>4</v>
      </c>
      <c r="O2820" s="147"/>
      <c r="P2820" s="147"/>
      <c r="Q2820" s="147"/>
    </row>
    <row r="2821" spans="1:18" s="6" customFormat="1" ht="60" customHeight="1" thickBot="1">
      <c r="A2821" s="216" t="s">
        <v>33</v>
      </c>
      <c r="B2821" s="217"/>
      <c r="C2821" s="241"/>
      <c r="D2821" s="241"/>
      <c r="E2821" s="242"/>
      <c r="F2821" s="239"/>
      <c r="O2821" s="147"/>
      <c r="P2821" s="147"/>
      <c r="Q2821" s="147"/>
    </row>
    <row r="2822" spans="1:18" s="55" customFormat="1" ht="11.25" customHeight="1">
      <c r="A2822" s="199" t="s">
        <v>22</v>
      </c>
      <c r="B2822" s="200"/>
      <c r="C2822" s="7">
        <v>961</v>
      </c>
      <c r="D2822" s="7">
        <v>1146</v>
      </c>
      <c r="E2822" s="61">
        <v>76</v>
      </c>
      <c r="F2822" s="44">
        <f t="shared" ref="F2822" si="2753">SUM(C2822:E2822)</f>
        <v>2183</v>
      </c>
      <c r="O2822" s="147"/>
      <c r="P2822" s="147"/>
      <c r="Q2822" s="147"/>
    </row>
    <row r="2823" spans="1:18" s="55" customFormat="1" ht="11.25" customHeight="1" thickBot="1">
      <c r="A2823" s="201"/>
      <c r="B2823" s="202"/>
      <c r="C2823" s="56">
        <f>C2822/F2822*100</f>
        <v>44.021988089784699</v>
      </c>
      <c r="D2823" s="56">
        <f>D2822/F2822*100</f>
        <v>52.496564360971142</v>
      </c>
      <c r="E2823" s="59">
        <f>E2822/F2822*100</f>
        <v>3.4814475492441592</v>
      </c>
      <c r="F2823" s="51">
        <f t="shared" ref="F2823" si="2754">SUM(C2823:E2823)</f>
        <v>100</v>
      </c>
      <c r="O2823" s="147"/>
      <c r="P2823" s="147"/>
      <c r="Q2823" s="147"/>
    </row>
    <row r="2824" spans="1:18" s="55" customFormat="1" ht="11.45" customHeight="1">
      <c r="A2824" s="189" t="s">
        <v>48</v>
      </c>
      <c r="B2824" s="192" t="s">
        <v>19</v>
      </c>
      <c r="C2824" s="20">
        <v>714</v>
      </c>
      <c r="D2824" s="20">
        <v>703</v>
      </c>
      <c r="E2824" s="20">
        <v>42</v>
      </c>
      <c r="F2824" s="44">
        <f t="shared" ref="F2824" si="2755">SUM(C2824:E2824)</f>
        <v>1459</v>
      </c>
      <c r="O2824" s="147"/>
      <c r="P2824" s="147"/>
      <c r="Q2824" s="147"/>
    </row>
    <row r="2825" spans="1:18" s="55" customFormat="1" ht="11.45" customHeight="1">
      <c r="A2825" s="190"/>
      <c r="B2825" s="185"/>
      <c r="C2825" s="29">
        <f>C2824/F2824*100</f>
        <v>48.937628512679922</v>
      </c>
      <c r="D2825" s="29">
        <f>D2824/F2824*100</f>
        <v>48.183687457162435</v>
      </c>
      <c r="E2825" s="30">
        <f>E2824/F2824*100</f>
        <v>2.878684030157642</v>
      </c>
      <c r="F2825" s="45">
        <f t="shared" ref="F2825" si="2756">SUM(C2825:E2825)</f>
        <v>100</v>
      </c>
      <c r="O2825" s="147"/>
      <c r="P2825" s="147"/>
      <c r="Q2825" s="147"/>
    </row>
    <row r="2826" spans="1:18" s="55" customFormat="1" ht="11.45" customHeight="1">
      <c r="A2826" s="190"/>
      <c r="B2826" s="193" t="s">
        <v>20</v>
      </c>
      <c r="C2826" s="20">
        <v>163</v>
      </c>
      <c r="D2826" s="20">
        <v>292</v>
      </c>
      <c r="E2826" s="20">
        <v>29</v>
      </c>
      <c r="F2826" s="47">
        <f t="shared" ref="F2826" si="2757">SUM(C2826:E2826)</f>
        <v>484</v>
      </c>
      <c r="O2826" s="147"/>
      <c r="P2826" s="147"/>
      <c r="Q2826" s="147"/>
    </row>
    <row r="2827" spans="1:18" s="55" customFormat="1" ht="11.45" customHeight="1">
      <c r="A2827" s="190"/>
      <c r="B2827" s="193"/>
      <c r="C2827" s="25">
        <f>C2826/F2826*100</f>
        <v>33.67768595041322</v>
      </c>
      <c r="D2827" s="25">
        <f>D2826/F2826*100</f>
        <v>60.330578512396691</v>
      </c>
      <c r="E2827" s="26">
        <f>E2826/F2826*100</f>
        <v>5.9917355371900829</v>
      </c>
      <c r="F2827" s="45">
        <f t="shared" ref="F2827" si="2758">SUM(C2827:E2827)</f>
        <v>99.999999999999986</v>
      </c>
      <c r="O2827" s="147"/>
      <c r="P2827" s="147"/>
      <c r="Q2827" s="147"/>
    </row>
    <row r="2828" spans="1:18" s="55" customFormat="1" ht="11.45" customHeight="1">
      <c r="A2828" s="190"/>
      <c r="B2828" s="184" t="s">
        <v>49</v>
      </c>
      <c r="C2828" s="20">
        <v>57</v>
      </c>
      <c r="D2828" s="20">
        <v>107</v>
      </c>
      <c r="E2828" s="20">
        <v>3</v>
      </c>
      <c r="F2828" s="47">
        <f t="shared" ref="F2828" si="2759">SUM(C2828:E2828)</f>
        <v>167</v>
      </c>
      <c r="O2828" s="147"/>
      <c r="P2828" s="147"/>
      <c r="Q2828" s="147"/>
    </row>
    <row r="2829" spans="1:18" s="55" customFormat="1" ht="11.45" customHeight="1">
      <c r="A2829" s="190"/>
      <c r="B2829" s="185"/>
      <c r="C2829" s="29">
        <f>C2828/F2828*100</f>
        <v>34.131736526946113</v>
      </c>
      <c r="D2829" s="29">
        <f>D2828/F2828*100</f>
        <v>64.071856287425149</v>
      </c>
      <c r="E2829" s="30">
        <f>E2828/F2828*100</f>
        <v>1.7964071856287425</v>
      </c>
      <c r="F2829" s="45">
        <f t="shared" ref="F2829" si="2760">SUM(C2829:E2829)</f>
        <v>100</v>
      </c>
      <c r="H2829" s="68"/>
      <c r="I2829" s="68"/>
      <c r="J2829" s="68"/>
      <c r="K2829" s="68"/>
      <c r="O2829" s="147"/>
      <c r="P2829" s="147"/>
      <c r="Q2829" s="147"/>
    </row>
    <row r="2830" spans="1:18" s="55" customFormat="1" ht="11.45" customHeight="1">
      <c r="A2830" s="190"/>
      <c r="B2830" s="193" t="s">
        <v>50</v>
      </c>
      <c r="C2830" s="20">
        <v>27</v>
      </c>
      <c r="D2830" s="20">
        <v>44</v>
      </c>
      <c r="E2830" s="20">
        <v>2</v>
      </c>
      <c r="F2830" s="47">
        <f t="shared" ref="F2830" si="2761">SUM(C2830:E2830)</f>
        <v>73</v>
      </c>
      <c r="O2830" s="147"/>
      <c r="P2830" s="147"/>
      <c r="Q2830" s="147"/>
    </row>
    <row r="2831" spans="1:18" s="55" customFormat="1" ht="11.45" customHeight="1" thickBot="1">
      <c r="A2831" s="190"/>
      <c r="B2831" s="193"/>
      <c r="C2831" s="50">
        <f>C2830/F2830*100</f>
        <v>36.986301369863014</v>
      </c>
      <c r="D2831" s="50">
        <f>D2830/F2830*100</f>
        <v>60.273972602739725</v>
      </c>
      <c r="E2831" s="64">
        <f>E2830/F2830*100</f>
        <v>2.7397260273972601</v>
      </c>
      <c r="F2831" s="51">
        <f t="shared" ref="F2831" si="2762">SUM(C2831:E2831)</f>
        <v>99.999999999999986</v>
      </c>
      <c r="O2831" s="147"/>
      <c r="P2831" s="147"/>
      <c r="Q2831" s="147"/>
    </row>
    <row r="2832" spans="1:18" s="55" customFormat="1" ht="11.45" customHeight="1">
      <c r="A2832" s="189" t="s">
        <v>51</v>
      </c>
      <c r="B2832" s="192" t="s">
        <v>1</v>
      </c>
      <c r="C2832" s="20">
        <v>442</v>
      </c>
      <c r="D2832" s="20">
        <v>503</v>
      </c>
      <c r="E2832" s="20">
        <v>23</v>
      </c>
      <c r="F2832" s="44">
        <f t="shared" ref="F2832" si="2763">SUM(C2832:E2832)</f>
        <v>968</v>
      </c>
      <c r="O2832" s="147"/>
      <c r="P2832" s="147"/>
      <c r="Q2832" s="147"/>
    </row>
    <row r="2833" spans="1:17" s="55" customFormat="1" ht="11.45" customHeight="1">
      <c r="A2833" s="190"/>
      <c r="B2833" s="193"/>
      <c r="C2833" s="25">
        <f>C2832/F2832*100</f>
        <v>45.661157024793383</v>
      </c>
      <c r="D2833" s="25">
        <f>D2832/F2832*100</f>
        <v>51.962809917355365</v>
      </c>
      <c r="E2833" s="26">
        <f>E2832/F2832*100</f>
        <v>2.3760330578512399</v>
      </c>
      <c r="F2833" s="45">
        <f t="shared" ref="F2833" si="2764">SUM(C2833:E2833)</f>
        <v>99.999999999999986</v>
      </c>
      <c r="H2833" s="68"/>
      <c r="I2833" s="68"/>
      <c r="J2833" s="68"/>
      <c r="K2833" s="68"/>
      <c r="O2833" s="147"/>
      <c r="P2833" s="147"/>
      <c r="Q2833" s="147"/>
    </row>
    <row r="2834" spans="1:17" s="55" customFormat="1" ht="11.45" customHeight="1">
      <c r="A2834" s="190"/>
      <c r="B2834" s="184" t="s">
        <v>2</v>
      </c>
      <c r="C2834" s="20">
        <v>515</v>
      </c>
      <c r="D2834" s="20">
        <v>634</v>
      </c>
      <c r="E2834" s="20">
        <v>28</v>
      </c>
      <c r="F2834" s="47">
        <f t="shared" ref="F2834" si="2765">SUM(C2834:E2834)</f>
        <v>1177</v>
      </c>
      <c r="O2834" s="147"/>
      <c r="P2834" s="147"/>
      <c r="Q2834" s="147"/>
    </row>
    <row r="2835" spans="1:17" s="55" customFormat="1" ht="11.45" customHeight="1">
      <c r="A2835" s="190"/>
      <c r="B2835" s="185"/>
      <c r="C2835" s="29">
        <f>C2834/F2834*100</f>
        <v>43.755310110450296</v>
      </c>
      <c r="D2835" s="29">
        <f>D2834/F2834*100</f>
        <v>53.865760407816488</v>
      </c>
      <c r="E2835" s="30">
        <f>E2834/F2834*100</f>
        <v>2.3789294817332203</v>
      </c>
      <c r="F2835" s="45">
        <f t="shared" ref="F2835" si="2766">SUM(C2835:E2835)</f>
        <v>100</v>
      </c>
      <c r="O2835" s="147"/>
      <c r="P2835" s="147"/>
      <c r="Q2835" s="147"/>
    </row>
    <row r="2836" spans="1:17" s="55" customFormat="1" ht="11.45" customHeight="1">
      <c r="A2836" s="190"/>
      <c r="B2836" s="193" t="s">
        <v>5</v>
      </c>
      <c r="C2836" s="20">
        <v>4</v>
      </c>
      <c r="D2836" s="20">
        <v>9</v>
      </c>
      <c r="E2836" s="20">
        <v>25</v>
      </c>
      <c r="F2836" s="47">
        <f t="shared" ref="F2836" si="2767">SUM(C2836:E2836)</f>
        <v>38</v>
      </c>
      <c r="O2836" s="147"/>
      <c r="P2836" s="147"/>
      <c r="Q2836" s="147"/>
    </row>
    <row r="2837" spans="1:17" s="55" customFormat="1" ht="11.45" customHeight="1" thickBot="1">
      <c r="A2837" s="191"/>
      <c r="B2837" s="194"/>
      <c r="C2837" s="33">
        <f>C2836/F2836*100</f>
        <v>10.526315789473683</v>
      </c>
      <c r="D2837" s="33">
        <f>D2836/F2836*100</f>
        <v>23.684210526315788</v>
      </c>
      <c r="E2837" s="34">
        <f>E2836/F2836*100</f>
        <v>65.789473684210535</v>
      </c>
      <c r="F2837" s="51">
        <f t="shared" ref="F2837" si="2768">SUM(C2837:E2837)</f>
        <v>100</v>
      </c>
      <c r="O2837" s="147"/>
      <c r="P2837" s="147"/>
      <c r="Q2837" s="147"/>
    </row>
    <row r="2838" spans="1:17" s="55" customFormat="1" ht="11.45" customHeight="1">
      <c r="A2838" s="189" t="s">
        <v>52</v>
      </c>
      <c r="B2838" s="192" t="s">
        <v>6</v>
      </c>
      <c r="C2838" s="20">
        <v>34</v>
      </c>
      <c r="D2838" s="20">
        <v>28</v>
      </c>
      <c r="E2838" s="20">
        <v>2</v>
      </c>
      <c r="F2838" s="44">
        <f t="shared" ref="F2838" si="2769">SUM(C2838:E2838)</f>
        <v>64</v>
      </c>
      <c r="O2838" s="147"/>
      <c r="P2838" s="147"/>
      <c r="Q2838" s="147"/>
    </row>
    <row r="2839" spans="1:17" s="55" customFormat="1" ht="11.45" customHeight="1">
      <c r="A2839" s="190"/>
      <c r="B2839" s="185"/>
      <c r="C2839" s="29">
        <f>C2838/F2838*100</f>
        <v>53.125</v>
      </c>
      <c r="D2839" s="29">
        <f>D2838/F2838*100</f>
        <v>43.75</v>
      </c>
      <c r="E2839" s="30">
        <f>E2838/F2838*100</f>
        <v>3.125</v>
      </c>
      <c r="F2839" s="45">
        <f t="shared" ref="F2839" si="2770">SUM(C2839:E2839)</f>
        <v>100</v>
      </c>
      <c r="O2839" s="147"/>
      <c r="P2839" s="147"/>
      <c r="Q2839" s="147"/>
    </row>
    <row r="2840" spans="1:17" s="55" customFormat="1" ht="11.45" customHeight="1">
      <c r="A2840" s="190"/>
      <c r="B2840" s="193" t="s">
        <v>7</v>
      </c>
      <c r="C2840" s="20">
        <v>88</v>
      </c>
      <c r="D2840" s="20">
        <v>95</v>
      </c>
      <c r="E2840" s="20">
        <v>2</v>
      </c>
      <c r="F2840" s="47">
        <f t="shared" ref="F2840" si="2771">SUM(C2840:E2840)</f>
        <v>185</v>
      </c>
      <c r="O2840" s="147"/>
      <c r="P2840" s="147"/>
      <c r="Q2840" s="147"/>
    </row>
    <row r="2841" spans="1:17" s="55" customFormat="1" ht="11.45" customHeight="1">
      <c r="A2841" s="190"/>
      <c r="B2841" s="193"/>
      <c r="C2841" s="25">
        <f>C2840/F2840*100</f>
        <v>47.567567567567572</v>
      </c>
      <c r="D2841" s="25">
        <f>D2840/F2840*100</f>
        <v>51.351351351351347</v>
      </c>
      <c r="E2841" s="26">
        <f>E2840/F2840*100</f>
        <v>1.0810810810810811</v>
      </c>
      <c r="F2841" s="45">
        <f t="shared" ref="F2841" si="2772">SUM(C2841:E2841)</f>
        <v>100</v>
      </c>
      <c r="O2841" s="147"/>
      <c r="P2841" s="147"/>
      <c r="Q2841" s="147"/>
    </row>
    <row r="2842" spans="1:17" s="55" customFormat="1" ht="11.45" customHeight="1">
      <c r="A2842" s="190"/>
      <c r="B2842" s="184" t="s">
        <v>8</v>
      </c>
      <c r="C2842" s="20">
        <v>121</v>
      </c>
      <c r="D2842" s="20">
        <v>123</v>
      </c>
      <c r="E2842" s="20">
        <v>3</v>
      </c>
      <c r="F2842" s="47">
        <f t="shared" ref="F2842" si="2773">SUM(C2842:E2842)</f>
        <v>247</v>
      </c>
      <c r="O2842" s="147"/>
      <c r="P2842" s="147"/>
      <c r="Q2842" s="147"/>
    </row>
    <row r="2843" spans="1:17" s="55" customFormat="1" ht="11.45" customHeight="1">
      <c r="A2843" s="190"/>
      <c r="B2843" s="185"/>
      <c r="C2843" s="29">
        <f>C2842/F2842*100</f>
        <v>48.987854251012145</v>
      </c>
      <c r="D2843" s="29">
        <f>D2842/F2842*100</f>
        <v>49.797570850202426</v>
      </c>
      <c r="E2843" s="30">
        <f>E2842/F2842*100</f>
        <v>1.214574898785425</v>
      </c>
      <c r="F2843" s="45">
        <f t="shared" ref="F2843" si="2774">SUM(C2843:E2843)</f>
        <v>100</v>
      </c>
      <c r="O2843" s="147"/>
      <c r="P2843" s="147"/>
      <c r="Q2843" s="147"/>
    </row>
    <row r="2844" spans="1:17" s="55" customFormat="1" ht="11.45" customHeight="1">
      <c r="A2844" s="190"/>
      <c r="B2844" s="193" t="s">
        <v>9</v>
      </c>
      <c r="C2844" s="20">
        <v>160</v>
      </c>
      <c r="D2844" s="20">
        <v>152</v>
      </c>
      <c r="E2844" s="20">
        <v>3</v>
      </c>
      <c r="F2844" s="47">
        <f t="shared" ref="F2844" si="2775">SUM(C2844:E2844)</f>
        <v>315</v>
      </c>
      <c r="O2844" s="147"/>
      <c r="P2844" s="147"/>
      <c r="Q2844" s="147"/>
    </row>
    <row r="2845" spans="1:17" s="55" customFormat="1" ht="11.45" customHeight="1">
      <c r="A2845" s="190"/>
      <c r="B2845" s="193"/>
      <c r="C2845" s="25">
        <f>C2844/F2844*100</f>
        <v>50.793650793650791</v>
      </c>
      <c r="D2845" s="25">
        <f>D2844/F2844*100</f>
        <v>48.253968253968253</v>
      </c>
      <c r="E2845" s="26">
        <f>E2844/F2844*100</f>
        <v>0.95238095238095244</v>
      </c>
      <c r="F2845" s="45">
        <f t="shared" ref="F2845" si="2776">SUM(C2845:E2845)</f>
        <v>99.999999999999986</v>
      </c>
      <c r="O2845" s="147"/>
      <c r="P2845" s="147"/>
      <c r="Q2845" s="147"/>
    </row>
    <row r="2846" spans="1:17" s="55" customFormat="1" ht="11.45" customHeight="1">
      <c r="A2846" s="190"/>
      <c r="B2846" s="184" t="s">
        <v>10</v>
      </c>
      <c r="C2846" s="20">
        <v>169</v>
      </c>
      <c r="D2846" s="20">
        <v>194</v>
      </c>
      <c r="E2846" s="20">
        <v>4</v>
      </c>
      <c r="F2846" s="47">
        <f t="shared" ref="F2846" si="2777">SUM(C2846:E2846)</f>
        <v>367</v>
      </c>
      <c r="O2846" s="147"/>
      <c r="P2846" s="147"/>
      <c r="Q2846" s="147"/>
    </row>
    <row r="2847" spans="1:17" s="55" customFormat="1" ht="11.45" customHeight="1">
      <c r="A2847" s="190"/>
      <c r="B2847" s="185"/>
      <c r="C2847" s="29">
        <f>C2846/F2846*100</f>
        <v>46.049046321525886</v>
      </c>
      <c r="D2847" s="29">
        <f>D2846/F2846*100</f>
        <v>52.861035422343328</v>
      </c>
      <c r="E2847" s="30">
        <f>E2846/F2846*100</f>
        <v>1.0899182561307901</v>
      </c>
      <c r="F2847" s="45">
        <f t="shared" ref="F2847" si="2778">SUM(C2847:E2847)</f>
        <v>100</v>
      </c>
      <c r="O2847" s="147"/>
      <c r="P2847" s="147"/>
      <c r="Q2847" s="147"/>
    </row>
    <row r="2848" spans="1:17" s="55" customFormat="1" ht="11.45" customHeight="1">
      <c r="A2848" s="190"/>
      <c r="B2848" s="193" t="s">
        <v>11</v>
      </c>
      <c r="C2848" s="20">
        <v>176</v>
      </c>
      <c r="D2848" s="20">
        <v>208</v>
      </c>
      <c r="E2848" s="20">
        <v>10</v>
      </c>
      <c r="F2848" s="47">
        <f t="shared" ref="F2848" si="2779">SUM(C2848:E2848)</f>
        <v>394</v>
      </c>
      <c r="O2848" s="147"/>
      <c r="P2848" s="147"/>
      <c r="Q2848" s="147"/>
    </row>
    <row r="2849" spans="1:17" s="55" customFormat="1" ht="11.45" customHeight="1">
      <c r="A2849" s="190"/>
      <c r="B2849" s="193"/>
      <c r="C2849" s="25">
        <f>C2848/F2848*100</f>
        <v>44.670050761421322</v>
      </c>
      <c r="D2849" s="25">
        <f>D2848/F2848*100</f>
        <v>52.791878172588838</v>
      </c>
      <c r="E2849" s="26">
        <f>E2848/F2848*100</f>
        <v>2.5380710659898478</v>
      </c>
      <c r="F2849" s="45">
        <f t="shared" ref="F2849" si="2780">SUM(C2849:E2849)</f>
        <v>100.00000000000001</v>
      </c>
      <c r="O2849" s="148"/>
      <c r="P2849" s="148"/>
      <c r="Q2849" s="148"/>
    </row>
    <row r="2850" spans="1:17" s="55" customFormat="1" ht="11.45" customHeight="1">
      <c r="A2850" s="190"/>
      <c r="B2850" s="184" t="s">
        <v>12</v>
      </c>
      <c r="C2850" s="20">
        <v>211</v>
      </c>
      <c r="D2850" s="20">
        <v>342</v>
      </c>
      <c r="E2850" s="20">
        <v>29</v>
      </c>
      <c r="F2850" s="47">
        <f t="shared" ref="F2850" si="2781">SUM(C2850:E2850)</f>
        <v>582</v>
      </c>
      <c r="O2850" s="148"/>
      <c r="P2850" s="148"/>
      <c r="Q2850" s="148"/>
    </row>
    <row r="2851" spans="1:17" s="55" customFormat="1" ht="11.45" customHeight="1">
      <c r="A2851" s="190"/>
      <c r="B2851" s="185"/>
      <c r="C2851" s="29">
        <f>C2850/F2850*100</f>
        <v>36.254295532646047</v>
      </c>
      <c r="D2851" s="29">
        <f>D2850/F2850*100</f>
        <v>58.762886597938149</v>
      </c>
      <c r="E2851" s="30">
        <f>E2850/F2850*100</f>
        <v>4.9828178694158076</v>
      </c>
      <c r="F2851" s="45">
        <f t="shared" ref="F2851" si="2782">SUM(C2851:E2851)</f>
        <v>100</v>
      </c>
      <c r="O2851" s="148"/>
      <c r="P2851" s="148"/>
      <c r="Q2851" s="148"/>
    </row>
    <row r="2852" spans="1:17" s="55" customFormat="1" ht="11.45" customHeight="1">
      <c r="A2852" s="190"/>
      <c r="B2852" s="193" t="s">
        <v>24</v>
      </c>
      <c r="C2852" s="20">
        <v>2</v>
      </c>
      <c r="D2852" s="20">
        <v>4</v>
      </c>
      <c r="E2852" s="20">
        <v>23</v>
      </c>
      <c r="F2852" s="47">
        <f t="shared" ref="F2852" si="2783">SUM(C2852:E2852)</f>
        <v>29</v>
      </c>
      <c r="O2852" s="148"/>
      <c r="P2852" s="148"/>
      <c r="Q2852" s="148"/>
    </row>
    <row r="2853" spans="1:17" s="55" customFormat="1" ht="11.45" customHeight="1" thickBot="1">
      <c r="A2853" s="191"/>
      <c r="B2853" s="194"/>
      <c r="C2853" s="33">
        <f>C2852/F2852*100</f>
        <v>6.8965517241379306</v>
      </c>
      <c r="D2853" s="33">
        <f>D2852/F2852*100</f>
        <v>13.793103448275861</v>
      </c>
      <c r="E2853" s="34">
        <f>E2852/F2852*100</f>
        <v>79.310344827586206</v>
      </c>
      <c r="F2853" s="51">
        <f t="shared" ref="F2853" si="2784">SUM(C2853:E2853)</f>
        <v>100</v>
      </c>
      <c r="O2853" s="148"/>
      <c r="P2853" s="148"/>
      <c r="Q2853" s="148"/>
    </row>
    <row r="2854" spans="1:17" s="55" customFormat="1" ht="11.45" customHeight="1" thickBot="1">
      <c r="A2854" s="211" t="s">
        <v>53</v>
      </c>
      <c r="B2854" s="192" t="s">
        <v>23</v>
      </c>
      <c r="C2854" s="20">
        <v>74</v>
      </c>
      <c r="D2854" s="20">
        <v>133</v>
      </c>
      <c r="E2854" s="20">
        <v>9</v>
      </c>
      <c r="F2854" s="44">
        <f t="shared" ref="F2854" si="2785">SUM(C2854:E2854)</f>
        <v>216</v>
      </c>
      <c r="O2854" s="148"/>
      <c r="P2854" s="148"/>
      <c r="Q2854" s="148"/>
    </row>
    <row r="2855" spans="1:17" s="55" customFormat="1" ht="11.45" customHeight="1" thickTop="1" thickBot="1">
      <c r="A2855" s="212"/>
      <c r="B2855" s="185"/>
      <c r="C2855" s="29">
        <f>C2854/F2854*100</f>
        <v>34.25925925925926</v>
      </c>
      <c r="D2855" s="29">
        <f>D2854/F2854*100</f>
        <v>61.574074074074069</v>
      </c>
      <c r="E2855" s="30">
        <f>E2854/F2854*100</f>
        <v>4.1666666666666661</v>
      </c>
      <c r="F2855" s="45">
        <f t="shared" ref="F2855" si="2786">SUM(C2855:E2855)</f>
        <v>100</v>
      </c>
      <c r="O2855" s="148"/>
      <c r="P2855" s="148"/>
      <c r="Q2855" s="148"/>
    </row>
    <row r="2856" spans="1:17" s="55" customFormat="1" ht="11.45" customHeight="1" thickTop="1" thickBot="1">
      <c r="A2856" s="212"/>
      <c r="B2856" s="193" t="s">
        <v>3</v>
      </c>
      <c r="C2856" s="20">
        <v>69</v>
      </c>
      <c r="D2856" s="20">
        <v>72</v>
      </c>
      <c r="E2856" s="20">
        <v>2</v>
      </c>
      <c r="F2856" s="47">
        <f t="shared" ref="F2856" si="2787">SUM(C2856:E2856)</f>
        <v>143</v>
      </c>
      <c r="O2856" s="148"/>
      <c r="P2856" s="148"/>
      <c r="Q2856" s="148"/>
    </row>
    <row r="2857" spans="1:17" s="55" customFormat="1" ht="11.45" customHeight="1" thickTop="1" thickBot="1">
      <c r="A2857" s="212"/>
      <c r="B2857" s="193"/>
      <c r="C2857" s="25">
        <f>C2856/F2856*100</f>
        <v>48.251748251748253</v>
      </c>
      <c r="D2857" s="25">
        <f>D2856/F2856*100</f>
        <v>50.349650349650354</v>
      </c>
      <c r="E2857" s="26">
        <f>E2856/F2856*100</f>
        <v>1.3986013986013985</v>
      </c>
      <c r="F2857" s="45">
        <f t="shared" ref="F2857" si="2788">SUM(C2857:E2857)</f>
        <v>100.00000000000001</v>
      </c>
      <c r="O2857" s="148"/>
      <c r="P2857" s="148"/>
      <c r="Q2857" s="148"/>
    </row>
    <row r="2858" spans="1:17" s="55" customFormat="1" ht="11.45" customHeight="1" thickTop="1" thickBot="1">
      <c r="A2858" s="212"/>
      <c r="B2858" s="184" t="s">
        <v>13</v>
      </c>
      <c r="C2858" s="20">
        <v>435</v>
      </c>
      <c r="D2858" s="20">
        <v>458</v>
      </c>
      <c r="E2858" s="20">
        <v>10</v>
      </c>
      <c r="F2858" s="47">
        <f t="shared" ref="F2858" si="2789">SUM(C2858:E2858)</f>
        <v>903</v>
      </c>
      <c r="O2858" s="148"/>
      <c r="P2858" s="148"/>
      <c r="Q2858" s="148"/>
    </row>
    <row r="2859" spans="1:17" s="55" customFormat="1" ht="11.45" customHeight="1" thickTop="1" thickBot="1">
      <c r="A2859" s="212"/>
      <c r="B2859" s="185"/>
      <c r="C2859" s="29">
        <f>C2858/F2858*100</f>
        <v>48.172757475083053</v>
      </c>
      <c r="D2859" s="29">
        <f>D2858/F2858*100</f>
        <v>50.719822812846068</v>
      </c>
      <c r="E2859" s="30">
        <f>E2858/F2858*100</f>
        <v>1.1074197120708749</v>
      </c>
      <c r="F2859" s="45">
        <f t="shared" ref="F2859" si="2790">SUM(C2859:E2859)</f>
        <v>100</v>
      </c>
      <c r="O2859" s="148"/>
      <c r="P2859" s="148"/>
      <c r="Q2859" s="148"/>
    </row>
    <row r="2860" spans="1:17" s="55" customFormat="1" ht="11.45" customHeight="1" thickTop="1" thickBot="1">
      <c r="A2860" s="212"/>
      <c r="B2860" s="193" t="s">
        <v>14</v>
      </c>
      <c r="C2860" s="20">
        <v>99</v>
      </c>
      <c r="D2860" s="20">
        <v>92</v>
      </c>
      <c r="E2860" s="20">
        <v>7</v>
      </c>
      <c r="F2860" s="47">
        <f t="shared" ref="F2860" si="2791">SUM(C2860:E2860)</f>
        <v>198</v>
      </c>
      <c r="O2860" s="148"/>
      <c r="P2860" s="148"/>
      <c r="Q2860" s="148"/>
    </row>
    <row r="2861" spans="1:17" s="55" customFormat="1" ht="11.45" customHeight="1" thickTop="1" thickBot="1">
      <c r="A2861" s="212"/>
      <c r="B2861" s="193"/>
      <c r="C2861" s="25">
        <f>C2860/F2860*100</f>
        <v>50</v>
      </c>
      <c r="D2861" s="25">
        <f>D2860/F2860*100</f>
        <v>46.464646464646464</v>
      </c>
      <c r="E2861" s="26">
        <f>E2860/F2860*100</f>
        <v>3.535353535353535</v>
      </c>
      <c r="F2861" s="45">
        <f t="shared" ref="F2861" si="2792">SUM(C2861:E2861)</f>
        <v>100</v>
      </c>
      <c r="O2861" s="148"/>
      <c r="P2861" s="148"/>
      <c r="Q2861" s="148"/>
    </row>
    <row r="2862" spans="1:17" s="55" customFormat="1" ht="11.45" customHeight="1" thickTop="1" thickBot="1">
      <c r="A2862" s="212"/>
      <c r="B2862" s="184" t="s">
        <v>25</v>
      </c>
      <c r="C2862" s="20">
        <v>57</v>
      </c>
      <c r="D2862" s="20">
        <v>36</v>
      </c>
      <c r="E2862" s="20">
        <v>0</v>
      </c>
      <c r="F2862" s="47">
        <f t="shared" ref="F2862" si="2793">SUM(C2862:E2862)</f>
        <v>93</v>
      </c>
      <c r="O2862" s="148"/>
      <c r="P2862" s="148"/>
      <c r="Q2862" s="148"/>
    </row>
    <row r="2863" spans="1:17" s="55" customFormat="1" ht="11.45" customHeight="1" thickTop="1" thickBot="1">
      <c r="A2863" s="212"/>
      <c r="B2863" s="185"/>
      <c r="C2863" s="29">
        <f>C2862/F2862*100</f>
        <v>61.29032258064516</v>
      </c>
      <c r="D2863" s="29">
        <f>D2862/F2862*100</f>
        <v>38.70967741935484</v>
      </c>
      <c r="E2863" s="30">
        <f>E2862/F2862*100</f>
        <v>0</v>
      </c>
      <c r="F2863" s="45">
        <f t="shared" ref="F2863" si="2794">SUM(C2863:E2863)</f>
        <v>100</v>
      </c>
      <c r="O2863" s="148"/>
      <c r="P2863" s="148"/>
      <c r="Q2863" s="148"/>
    </row>
    <row r="2864" spans="1:17" s="1" customFormat="1" ht="11.45" customHeight="1" thickTop="1" thickBot="1">
      <c r="A2864" s="212"/>
      <c r="B2864" s="193" t="s">
        <v>26</v>
      </c>
      <c r="C2864" s="20">
        <v>190</v>
      </c>
      <c r="D2864" s="20">
        <v>287</v>
      </c>
      <c r="E2864" s="20">
        <v>21</v>
      </c>
      <c r="F2864" s="47">
        <f t="shared" ref="F2864" si="2795">SUM(C2864:E2864)</f>
        <v>498</v>
      </c>
      <c r="H2864" s="55"/>
      <c r="I2864" s="55"/>
      <c r="J2864" s="55"/>
      <c r="K2864" s="55"/>
      <c r="O2864" s="148"/>
      <c r="P2864" s="148"/>
      <c r="Q2864" s="148"/>
    </row>
    <row r="2865" spans="1:17" s="1" customFormat="1" ht="11.45" customHeight="1" thickTop="1" thickBot="1">
      <c r="A2865" s="212"/>
      <c r="B2865" s="193"/>
      <c r="C2865" s="25">
        <f>C2864/F2864*100</f>
        <v>38.152610441767074</v>
      </c>
      <c r="D2865" s="25">
        <f>D2864/F2864*100</f>
        <v>57.630522088353409</v>
      </c>
      <c r="E2865" s="26">
        <f>E2864/F2864*100</f>
        <v>4.2168674698795181</v>
      </c>
      <c r="F2865" s="45">
        <f t="shared" ref="F2865" si="2796">SUM(C2865:E2865)</f>
        <v>100</v>
      </c>
      <c r="O2865" s="148"/>
      <c r="P2865" s="148"/>
      <c r="Q2865" s="148"/>
    </row>
    <row r="2866" spans="1:17" s="1" customFormat="1" ht="11.45" customHeight="1" thickTop="1" thickBot="1">
      <c r="A2866" s="212"/>
      <c r="B2866" s="184" t="s">
        <v>0</v>
      </c>
      <c r="C2866" s="20">
        <v>29</v>
      </c>
      <c r="D2866" s="20">
        <v>51</v>
      </c>
      <c r="E2866" s="20">
        <v>3</v>
      </c>
      <c r="F2866" s="47">
        <f t="shared" ref="F2866" si="2797">SUM(C2866:E2866)</f>
        <v>83</v>
      </c>
      <c r="O2866" s="148"/>
      <c r="P2866" s="148"/>
      <c r="Q2866" s="148"/>
    </row>
    <row r="2867" spans="1:17" s="1" customFormat="1" ht="11.45" customHeight="1" thickTop="1" thickBot="1">
      <c r="A2867" s="212"/>
      <c r="B2867" s="185"/>
      <c r="C2867" s="29">
        <f>C2866/F2866*100</f>
        <v>34.939759036144579</v>
      </c>
      <c r="D2867" s="29">
        <f>D2866/F2866*100</f>
        <v>61.445783132530117</v>
      </c>
      <c r="E2867" s="30">
        <f>E2866/F2866*100</f>
        <v>3.6144578313253009</v>
      </c>
      <c r="F2867" s="45">
        <f t="shared" ref="F2867" si="2798">SUM(C2867:E2867)</f>
        <v>100</v>
      </c>
      <c r="O2867" s="148"/>
      <c r="P2867" s="148"/>
      <c r="Q2867" s="148"/>
    </row>
    <row r="2868" spans="1:17" s="1" customFormat="1" ht="11.45" customHeight="1" thickTop="1" thickBot="1">
      <c r="A2868" s="212"/>
      <c r="B2868" s="193" t="s">
        <v>24</v>
      </c>
      <c r="C2868" s="20">
        <v>8</v>
      </c>
      <c r="D2868" s="20">
        <v>17</v>
      </c>
      <c r="E2868" s="20">
        <v>24</v>
      </c>
      <c r="F2868" s="47">
        <f t="shared" ref="F2868" si="2799">SUM(C2868:E2868)</f>
        <v>49</v>
      </c>
      <c r="O2868" s="148"/>
      <c r="P2868" s="148"/>
      <c r="Q2868" s="148"/>
    </row>
    <row r="2869" spans="1:17" s="1" customFormat="1" ht="11.45" customHeight="1" thickTop="1" thickBot="1">
      <c r="A2869" s="213"/>
      <c r="B2869" s="194"/>
      <c r="C2869" s="33">
        <f>C2868/F2868*100</f>
        <v>16.326530612244898</v>
      </c>
      <c r="D2869" s="33">
        <f>D2868/F2868*100</f>
        <v>34.693877551020407</v>
      </c>
      <c r="E2869" s="34">
        <f>E2868/F2868*100</f>
        <v>48.979591836734691</v>
      </c>
      <c r="F2869" s="51">
        <f t="shared" ref="F2869" si="2800">SUM(C2869:E2869)</f>
        <v>100</v>
      </c>
      <c r="O2869" s="148"/>
      <c r="P2869" s="148"/>
      <c r="Q2869" s="148"/>
    </row>
    <row r="2870" spans="1:17" s="1" customFormat="1" ht="11.45" customHeight="1">
      <c r="A2870" s="189" t="s">
        <v>21</v>
      </c>
      <c r="B2870" s="192" t="s">
        <v>27</v>
      </c>
      <c r="C2870" s="20">
        <v>128</v>
      </c>
      <c r="D2870" s="20">
        <v>159</v>
      </c>
      <c r="E2870" s="20">
        <v>9</v>
      </c>
      <c r="F2870" s="44">
        <f t="shared" ref="F2870" si="2801">SUM(C2870:E2870)</f>
        <v>296</v>
      </c>
      <c r="O2870" s="148"/>
      <c r="P2870" s="148"/>
      <c r="Q2870" s="148"/>
    </row>
    <row r="2871" spans="1:17" s="1" customFormat="1" ht="11.45" customHeight="1">
      <c r="A2871" s="190"/>
      <c r="B2871" s="185"/>
      <c r="C2871" s="29">
        <f>C2870/F2870*100</f>
        <v>43.243243243243242</v>
      </c>
      <c r="D2871" s="29">
        <f>D2870/F2870*100</f>
        <v>53.716216216216218</v>
      </c>
      <c r="E2871" s="30">
        <f>E2870/F2870*100</f>
        <v>3.0405405405405408</v>
      </c>
      <c r="F2871" s="45">
        <f t="shared" ref="F2871" si="2802">SUM(C2871:E2871)</f>
        <v>100</v>
      </c>
      <c r="O2871" s="6"/>
      <c r="P2871" s="6"/>
      <c r="Q2871" s="6"/>
    </row>
    <row r="2872" spans="1:17" s="1" customFormat="1" ht="11.45" customHeight="1">
      <c r="A2872" s="190"/>
      <c r="B2872" s="193" t="s">
        <v>28</v>
      </c>
      <c r="C2872" s="20">
        <v>168</v>
      </c>
      <c r="D2872" s="20">
        <v>164</v>
      </c>
      <c r="E2872" s="20">
        <v>10</v>
      </c>
      <c r="F2872" s="47">
        <f t="shared" ref="F2872" si="2803">SUM(C2872:E2872)</f>
        <v>342</v>
      </c>
      <c r="H2872" s="55"/>
      <c r="I2872" s="55"/>
      <c r="J2872" s="55"/>
      <c r="K2872" s="55"/>
      <c r="O2872" s="147"/>
      <c r="P2872" s="147"/>
      <c r="Q2872" s="147"/>
    </row>
    <row r="2873" spans="1:17" s="1" customFormat="1" ht="11.45" customHeight="1">
      <c r="A2873" s="190"/>
      <c r="B2873" s="193"/>
      <c r="C2873" s="25">
        <f>C2872/F2872*100</f>
        <v>49.122807017543856</v>
      </c>
      <c r="D2873" s="25">
        <f>D2872/F2872*100</f>
        <v>47.953216374269005</v>
      </c>
      <c r="E2873" s="26">
        <f>E2872/F2872*100</f>
        <v>2.9239766081871341</v>
      </c>
      <c r="F2873" s="45">
        <f t="shared" ref="F2873" si="2804">SUM(C2873:E2873)</f>
        <v>100</v>
      </c>
      <c r="H2873" s="55"/>
      <c r="I2873" s="55"/>
      <c r="J2873" s="55"/>
      <c r="K2873" s="55"/>
      <c r="O2873" s="147"/>
      <c r="P2873" s="147"/>
      <c r="Q2873" s="147"/>
    </row>
    <row r="2874" spans="1:17" s="1" customFormat="1" ht="11.45" customHeight="1">
      <c r="A2874" s="190"/>
      <c r="B2874" s="184" t="s">
        <v>29</v>
      </c>
      <c r="C2874" s="20">
        <v>422</v>
      </c>
      <c r="D2874" s="20">
        <v>508</v>
      </c>
      <c r="E2874" s="20">
        <v>17</v>
      </c>
      <c r="F2874" s="47">
        <f t="shared" ref="F2874" si="2805">SUM(C2874:E2874)</f>
        <v>947</v>
      </c>
      <c r="H2874" s="55"/>
      <c r="I2874" s="55"/>
      <c r="J2874" s="55"/>
      <c r="K2874" s="55"/>
      <c r="O2874" s="147"/>
      <c r="P2874" s="147"/>
      <c r="Q2874" s="147"/>
    </row>
    <row r="2875" spans="1:17" s="1" customFormat="1" ht="11.45" customHeight="1">
      <c r="A2875" s="190"/>
      <c r="B2875" s="185"/>
      <c r="C2875" s="29">
        <f>C2874/F2874*100</f>
        <v>44.561774023231251</v>
      </c>
      <c r="D2875" s="29">
        <f>D2874/F2874*100</f>
        <v>53.643083421330516</v>
      </c>
      <c r="E2875" s="30">
        <f>E2874/F2874*100</f>
        <v>1.7951425554382259</v>
      </c>
      <c r="F2875" s="45">
        <f t="shared" ref="F2875" si="2806">SUM(C2875:E2875)</f>
        <v>100</v>
      </c>
      <c r="H2875" s="55"/>
      <c r="I2875" s="55"/>
      <c r="J2875" s="55"/>
      <c r="K2875" s="55"/>
      <c r="O2875" s="147"/>
      <c r="P2875" s="147"/>
      <c r="Q2875" s="147"/>
    </row>
    <row r="2876" spans="1:17" s="1" customFormat="1" ht="11.45" customHeight="1">
      <c r="A2876" s="190"/>
      <c r="B2876" s="193" t="s">
        <v>30</v>
      </c>
      <c r="C2876" s="20">
        <v>180</v>
      </c>
      <c r="D2876" s="20">
        <v>221</v>
      </c>
      <c r="E2876" s="20">
        <v>9</v>
      </c>
      <c r="F2876" s="47">
        <f t="shared" ref="F2876" si="2807">SUM(C2876:E2876)</f>
        <v>410</v>
      </c>
      <c r="H2876" s="55"/>
      <c r="I2876" s="55"/>
      <c r="J2876" s="55"/>
      <c r="K2876" s="55"/>
      <c r="O2876" s="147"/>
      <c r="P2876" s="147"/>
      <c r="Q2876" s="147"/>
    </row>
    <row r="2877" spans="1:17" s="1" customFormat="1" ht="11.45" customHeight="1">
      <c r="A2877" s="190"/>
      <c r="B2877" s="193"/>
      <c r="C2877" s="25">
        <f>C2876/F2876*100</f>
        <v>43.902439024390247</v>
      </c>
      <c r="D2877" s="25">
        <f>D2876/F2876*100</f>
        <v>53.902439024390247</v>
      </c>
      <c r="E2877" s="26">
        <f>E2876/F2876*100</f>
        <v>2.1951219512195119</v>
      </c>
      <c r="F2877" s="45">
        <f t="shared" ref="F2877" si="2808">SUM(C2877:E2877)</f>
        <v>100</v>
      </c>
      <c r="O2877" s="147"/>
      <c r="P2877" s="147"/>
      <c r="Q2877" s="147"/>
    </row>
    <row r="2878" spans="1:17" s="1" customFormat="1" ht="11.45" customHeight="1">
      <c r="A2878" s="190"/>
      <c r="B2878" s="184" t="s">
        <v>42</v>
      </c>
      <c r="C2878" s="20">
        <v>50</v>
      </c>
      <c r="D2878" s="20">
        <v>75</v>
      </c>
      <c r="E2878" s="20">
        <v>5</v>
      </c>
      <c r="F2878" s="47">
        <f t="shared" ref="F2878" si="2809">SUM(C2878:E2878)</f>
        <v>130</v>
      </c>
      <c r="O2878" s="147"/>
      <c r="P2878" s="147"/>
      <c r="Q2878" s="147"/>
    </row>
    <row r="2879" spans="1:17" s="1" customFormat="1" ht="11.45" customHeight="1">
      <c r="A2879" s="190"/>
      <c r="B2879" s="185"/>
      <c r="C2879" s="29">
        <f>C2878/F2878*100</f>
        <v>38.461538461538467</v>
      </c>
      <c r="D2879" s="29">
        <f>D2878/F2878*100</f>
        <v>57.692307692307686</v>
      </c>
      <c r="E2879" s="30">
        <f>E2878/F2878*100</f>
        <v>3.8461538461538463</v>
      </c>
      <c r="F2879" s="45">
        <f t="shared" ref="F2879" si="2810">SUM(C2879:E2879)</f>
        <v>100</v>
      </c>
      <c r="O2879" s="147"/>
      <c r="P2879" s="147"/>
      <c r="Q2879" s="147"/>
    </row>
    <row r="2880" spans="1:17" s="1" customFormat="1" ht="11.45" customHeight="1">
      <c r="A2880" s="190"/>
      <c r="B2880" s="193" t="s">
        <v>24</v>
      </c>
      <c r="C2880" s="20">
        <v>13</v>
      </c>
      <c r="D2880" s="20">
        <v>19</v>
      </c>
      <c r="E2880" s="20">
        <v>26</v>
      </c>
      <c r="F2880" s="47">
        <f t="shared" ref="F2880" si="2811">SUM(C2880:E2880)</f>
        <v>58</v>
      </c>
      <c r="O2880" s="147"/>
      <c r="P2880" s="147"/>
      <c r="Q2880" s="147"/>
    </row>
    <row r="2881" spans="1:18" s="1" customFormat="1" ht="11.45" customHeight="1" thickBot="1">
      <c r="A2881" s="191"/>
      <c r="B2881" s="194"/>
      <c r="C2881" s="33">
        <f>C2880/F2880*100</f>
        <v>22.413793103448278</v>
      </c>
      <c r="D2881" s="33">
        <f>D2880/F2880*100</f>
        <v>32.758620689655174</v>
      </c>
      <c r="E2881" s="34">
        <f>E2880/F2880*100</f>
        <v>44.827586206896555</v>
      </c>
      <c r="F2881" s="51">
        <f t="shared" ref="F2881" si="2812">SUM(C2881:E2881)</f>
        <v>100</v>
      </c>
      <c r="O2881" s="147"/>
      <c r="P2881" s="147"/>
      <c r="Q2881" s="147"/>
    </row>
    <row r="2882" spans="1:18" s="1" customFormat="1" ht="11.25" customHeight="1">
      <c r="A2882" s="40"/>
      <c r="B2882" s="41"/>
      <c r="C2882" s="87"/>
      <c r="D2882" s="87"/>
      <c r="E2882" s="87"/>
      <c r="F2882" s="87"/>
      <c r="G2882" s="87"/>
      <c r="O2882" s="147"/>
      <c r="P2882" s="147"/>
      <c r="Q2882" s="147"/>
    </row>
    <row r="2883" spans="1:18" s="1" customFormat="1" ht="11.25" customHeight="1">
      <c r="A2883" s="40"/>
      <c r="B2883" s="41"/>
      <c r="C2883" s="87"/>
      <c r="D2883" s="87"/>
      <c r="E2883" s="87"/>
      <c r="F2883" s="87"/>
      <c r="G2883" s="87"/>
      <c r="O2883" s="147"/>
      <c r="P2883" s="147"/>
      <c r="Q2883" s="147"/>
    </row>
    <row r="2884" spans="1:18" s="69" customFormat="1" ht="30" customHeight="1" thickBot="1">
      <c r="A2884" s="177" t="s">
        <v>217</v>
      </c>
      <c r="B2884" s="177"/>
      <c r="C2884" s="177"/>
      <c r="D2884" s="177"/>
      <c r="E2884" s="177"/>
      <c r="F2884" s="177"/>
      <c r="G2884" s="177"/>
      <c r="H2884" s="177"/>
      <c r="I2884" s="177"/>
      <c r="J2884" s="177"/>
      <c r="K2884" s="177"/>
      <c r="L2884" s="177"/>
      <c r="M2884" s="167"/>
      <c r="N2884" s="167"/>
      <c r="O2884" s="147"/>
      <c r="P2884" s="147"/>
      <c r="Q2884" s="147"/>
      <c r="R2884" s="167"/>
    </row>
    <row r="2885" spans="1:18" s="1" customFormat="1" ht="10.15" customHeight="1">
      <c r="A2885" s="203"/>
      <c r="B2885" s="204"/>
      <c r="C2885" s="99">
        <v>1</v>
      </c>
      <c r="D2885" s="99">
        <v>2</v>
      </c>
      <c r="E2885" s="99">
        <v>3</v>
      </c>
      <c r="F2885" s="99">
        <v>4</v>
      </c>
      <c r="G2885" s="99">
        <v>5</v>
      </c>
      <c r="H2885" s="205" t="s">
        <v>45</v>
      </c>
      <c r="I2885" s="207" t="s">
        <v>4</v>
      </c>
      <c r="J2885" s="100" t="s">
        <v>46</v>
      </c>
      <c r="K2885" s="99">
        <v>3</v>
      </c>
      <c r="L2885" s="101" t="s">
        <v>47</v>
      </c>
      <c r="O2885" s="147"/>
      <c r="P2885" s="147"/>
      <c r="Q2885" s="147"/>
    </row>
    <row r="2886" spans="1:18" s="6" customFormat="1" ht="60" customHeight="1" thickBot="1">
      <c r="A2886" s="209" t="s">
        <v>33</v>
      </c>
      <c r="B2886" s="210"/>
      <c r="C2886" s="139" t="s">
        <v>67</v>
      </c>
      <c r="D2886" s="139" t="s">
        <v>68</v>
      </c>
      <c r="E2886" s="139" t="s">
        <v>43</v>
      </c>
      <c r="F2886" s="139" t="s">
        <v>69</v>
      </c>
      <c r="G2886" s="139" t="s">
        <v>70</v>
      </c>
      <c r="H2886" s="206"/>
      <c r="I2886" s="208"/>
      <c r="J2886" s="115" t="s">
        <v>67</v>
      </c>
      <c r="K2886" s="139" t="s">
        <v>43</v>
      </c>
      <c r="L2886" s="116" t="s">
        <v>70</v>
      </c>
      <c r="O2886" s="147"/>
      <c r="P2886" s="147"/>
      <c r="Q2886" s="147"/>
    </row>
    <row r="2887" spans="1:18" s="55" customFormat="1" ht="11.25" customHeight="1">
      <c r="A2887" s="219" t="s">
        <v>22</v>
      </c>
      <c r="B2887" s="220"/>
      <c r="C2887" s="111">
        <v>516</v>
      </c>
      <c r="D2887" s="111">
        <v>993</v>
      </c>
      <c r="E2887" s="111">
        <v>497</v>
      </c>
      <c r="F2887" s="111">
        <v>63</v>
      </c>
      <c r="G2887" s="111">
        <v>18</v>
      </c>
      <c r="H2887" s="111">
        <v>96</v>
      </c>
      <c r="I2887" s="110">
        <f t="shared" ref="I2887:I2946" si="2813">SUM(C2887:H2887)</f>
        <v>2183</v>
      </c>
      <c r="J2887" s="112">
        <f>C2887+D2887</f>
        <v>1509</v>
      </c>
      <c r="K2887" s="111">
        <f>E2887</f>
        <v>497</v>
      </c>
      <c r="L2887" s="113">
        <f>SUM(F2887:G2887)</f>
        <v>81</v>
      </c>
      <c r="O2887" s="147"/>
      <c r="P2887" s="147"/>
      <c r="Q2887" s="147"/>
    </row>
    <row r="2888" spans="1:18" s="55" customFormat="1" ht="11.25" customHeight="1" thickBot="1">
      <c r="A2888" s="201"/>
      <c r="B2888" s="202"/>
      <c r="C2888" s="56">
        <f>C2887/I2887*100</f>
        <v>23.63719651855245</v>
      </c>
      <c r="D2888" s="56">
        <f>D2887/I2887*100</f>
        <v>45.487860742098029</v>
      </c>
      <c r="E2888" s="56">
        <f>E2887/I2887*100</f>
        <v>22.766834631241412</v>
      </c>
      <c r="F2888" s="56">
        <f>F2887/I2887*100</f>
        <v>2.8859367842418693</v>
      </c>
      <c r="G2888" s="56">
        <f>G2887/I2887*100</f>
        <v>0.82455336692624837</v>
      </c>
      <c r="H2888" s="59">
        <f>H2887/I2887*100</f>
        <v>4.3976179569399907</v>
      </c>
      <c r="I2888" s="58">
        <f t="shared" si="2813"/>
        <v>100</v>
      </c>
      <c r="J2888" s="57">
        <f>J2887/I2887*100</f>
        <v>69.125057260650479</v>
      </c>
      <c r="K2888" s="35">
        <f>K2887/I2887*100</f>
        <v>22.766834631241412</v>
      </c>
      <c r="L2888" s="31">
        <f>L2887/I2887*100</f>
        <v>3.7104901511681172</v>
      </c>
      <c r="O2888" s="147"/>
      <c r="P2888" s="147"/>
      <c r="Q2888" s="147"/>
    </row>
    <row r="2889" spans="1:18" s="55" customFormat="1" ht="11.45" customHeight="1">
      <c r="A2889" s="189" t="s">
        <v>48</v>
      </c>
      <c r="B2889" s="192" t="s">
        <v>19</v>
      </c>
      <c r="C2889" s="20">
        <v>391</v>
      </c>
      <c r="D2889" s="20">
        <v>668</v>
      </c>
      <c r="E2889" s="20">
        <v>289</v>
      </c>
      <c r="F2889" s="20">
        <v>49</v>
      </c>
      <c r="G2889" s="20">
        <v>14</v>
      </c>
      <c r="H2889" s="20">
        <v>48</v>
      </c>
      <c r="I2889" s="8">
        <f t="shared" si="2813"/>
        <v>1459</v>
      </c>
      <c r="J2889" s="9">
        <f>C2889+D2889</f>
        <v>1059</v>
      </c>
      <c r="K2889" s="7">
        <f>E2889</f>
        <v>289</v>
      </c>
      <c r="L2889" s="10">
        <f>SUM(F2889:G2889)</f>
        <v>63</v>
      </c>
      <c r="O2889" s="147"/>
      <c r="P2889" s="147"/>
      <c r="Q2889" s="147"/>
    </row>
    <row r="2890" spans="1:18" s="55" customFormat="1" ht="11.45" customHeight="1">
      <c r="A2890" s="190"/>
      <c r="B2890" s="185"/>
      <c r="C2890" s="46">
        <f>C2889/I2889*100</f>
        <v>26.799177518848527</v>
      </c>
      <c r="D2890" s="25">
        <f>D2889/I2889*100</f>
        <v>45.784784098697742</v>
      </c>
      <c r="E2890" s="25">
        <f>E2889/I2889*100</f>
        <v>19.808087731322825</v>
      </c>
      <c r="F2890" s="25">
        <f>F2889/I2889*100</f>
        <v>3.3584647018505822</v>
      </c>
      <c r="G2890" s="25">
        <f>G2889/I2889*100</f>
        <v>0.95956134338588073</v>
      </c>
      <c r="H2890" s="26">
        <f>H2889/I2889*100</f>
        <v>3.289924605894448</v>
      </c>
      <c r="I2890" s="27">
        <f t="shared" si="2813"/>
        <v>100</v>
      </c>
      <c r="J2890" s="38">
        <f>J2889/I2889*100</f>
        <v>72.583961617546265</v>
      </c>
      <c r="K2890" s="18">
        <f>K2889/I2889*100</f>
        <v>19.808087731322825</v>
      </c>
      <c r="L2890" s="19">
        <f>L2889/I2889*100</f>
        <v>4.3180260452364632</v>
      </c>
      <c r="O2890" s="147"/>
      <c r="P2890" s="147"/>
      <c r="Q2890" s="147"/>
    </row>
    <row r="2891" spans="1:18" s="55" customFormat="1" ht="11.45" customHeight="1">
      <c r="A2891" s="190"/>
      <c r="B2891" s="193" t="s">
        <v>20</v>
      </c>
      <c r="C2891" s="20">
        <v>83</v>
      </c>
      <c r="D2891" s="20">
        <v>209</v>
      </c>
      <c r="E2891" s="20">
        <v>140</v>
      </c>
      <c r="F2891" s="20">
        <v>7</v>
      </c>
      <c r="G2891" s="20">
        <v>4</v>
      </c>
      <c r="H2891" s="20">
        <v>41</v>
      </c>
      <c r="I2891" s="21">
        <f t="shared" si="2813"/>
        <v>484</v>
      </c>
      <c r="J2891" s="28">
        <f>C2891+D2891</f>
        <v>292</v>
      </c>
      <c r="K2891" s="23">
        <f>E2891</f>
        <v>140</v>
      </c>
      <c r="L2891" s="24">
        <f>SUM(F2891:G2891)</f>
        <v>11</v>
      </c>
      <c r="O2891" s="147"/>
      <c r="P2891" s="147"/>
      <c r="Q2891" s="147"/>
    </row>
    <row r="2892" spans="1:18" s="55" customFormat="1" ht="11.45" customHeight="1">
      <c r="A2892" s="190"/>
      <c r="B2892" s="193"/>
      <c r="C2892" s="29">
        <f>C2891/I2891*100</f>
        <v>17.148760330578515</v>
      </c>
      <c r="D2892" s="29">
        <f>D2891/I2891*100</f>
        <v>43.18181818181818</v>
      </c>
      <c r="E2892" s="29">
        <f>E2891/I2891*100</f>
        <v>28.925619834710741</v>
      </c>
      <c r="F2892" s="29">
        <f>F2891/I2891*100</f>
        <v>1.4462809917355373</v>
      </c>
      <c r="G2892" s="29">
        <f>G2891/I2891*100</f>
        <v>0.82644628099173556</v>
      </c>
      <c r="H2892" s="30">
        <f>H2891/I2891*100</f>
        <v>8.4710743801652892</v>
      </c>
      <c r="I2892" s="27">
        <f t="shared" si="2813"/>
        <v>100</v>
      </c>
      <c r="J2892" s="38">
        <f>J2891/I2891*100</f>
        <v>60.330578512396691</v>
      </c>
      <c r="K2892" s="18">
        <f>K2891/I2891*100</f>
        <v>28.925619834710741</v>
      </c>
      <c r="L2892" s="19">
        <f>L2891/I2891*100</f>
        <v>2.2727272727272729</v>
      </c>
      <c r="O2892" s="147"/>
      <c r="P2892" s="147"/>
      <c r="Q2892" s="147"/>
    </row>
    <row r="2893" spans="1:18" s="55" customFormat="1" ht="11.45" customHeight="1">
      <c r="A2893" s="190"/>
      <c r="B2893" s="184" t="s">
        <v>49</v>
      </c>
      <c r="C2893" s="20">
        <v>28</v>
      </c>
      <c r="D2893" s="20">
        <v>81</v>
      </c>
      <c r="E2893" s="20">
        <v>48</v>
      </c>
      <c r="F2893" s="20">
        <v>6</v>
      </c>
      <c r="G2893" s="20">
        <v>0</v>
      </c>
      <c r="H2893" s="20">
        <v>4</v>
      </c>
      <c r="I2893" s="21">
        <f t="shared" si="2813"/>
        <v>167</v>
      </c>
      <c r="J2893" s="28">
        <f>C2893+D2893</f>
        <v>109</v>
      </c>
      <c r="K2893" s="23">
        <f>E2893</f>
        <v>48</v>
      </c>
      <c r="L2893" s="24">
        <f>SUM(F2893:G2893)</f>
        <v>6</v>
      </c>
      <c r="O2893" s="147"/>
      <c r="P2893" s="147"/>
      <c r="Q2893" s="147"/>
    </row>
    <row r="2894" spans="1:18" s="55" customFormat="1" ht="11.45" customHeight="1">
      <c r="A2894" s="190"/>
      <c r="B2894" s="185"/>
      <c r="C2894" s="25">
        <f>C2893/I2893*100</f>
        <v>16.766467065868262</v>
      </c>
      <c r="D2894" s="25">
        <f>D2893/I2893*100</f>
        <v>48.50299401197605</v>
      </c>
      <c r="E2894" s="25">
        <f>E2893/I2893*100</f>
        <v>28.742514970059879</v>
      </c>
      <c r="F2894" s="25">
        <f>F2893/I2893*100</f>
        <v>3.5928143712574849</v>
      </c>
      <c r="G2894" s="25">
        <f>G2893/I2893*100</f>
        <v>0</v>
      </c>
      <c r="H2894" s="26">
        <f>H2893/I2893*100</f>
        <v>2.3952095808383236</v>
      </c>
      <c r="I2894" s="27">
        <f t="shared" si="2813"/>
        <v>100.00000000000001</v>
      </c>
      <c r="J2894" s="38">
        <f>J2893/I2893*100</f>
        <v>65.269461077844312</v>
      </c>
      <c r="K2894" s="18">
        <f>K2893/I2893*100</f>
        <v>28.742514970059879</v>
      </c>
      <c r="L2894" s="19">
        <f>L2893/I2893*100</f>
        <v>3.5928143712574849</v>
      </c>
      <c r="O2894" s="147"/>
      <c r="P2894" s="147"/>
      <c r="Q2894" s="147"/>
    </row>
    <row r="2895" spans="1:18" s="55" customFormat="1" ht="11.45" customHeight="1">
      <c r="A2895" s="190"/>
      <c r="B2895" s="193" t="s">
        <v>50</v>
      </c>
      <c r="C2895" s="20">
        <v>14</v>
      </c>
      <c r="D2895" s="20">
        <v>35</v>
      </c>
      <c r="E2895" s="20">
        <v>20</v>
      </c>
      <c r="F2895" s="20">
        <v>1</v>
      </c>
      <c r="G2895" s="20">
        <v>0</v>
      </c>
      <c r="H2895" s="20">
        <v>3</v>
      </c>
      <c r="I2895" s="21">
        <f t="shared" si="2813"/>
        <v>73</v>
      </c>
      <c r="J2895" s="28">
        <f>C2895+D2895</f>
        <v>49</v>
      </c>
      <c r="K2895" s="23">
        <f>E2895</f>
        <v>20</v>
      </c>
      <c r="L2895" s="24">
        <f>SUM(F2895:G2895)</f>
        <v>1</v>
      </c>
      <c r="O2895" s="147"/>
      <c r="P2895" s="147"/>
      <c r="Q2895" s="147"/>
    </row>
    <row r="2896" spans="1:18" s="55" customFormat="1" ht="11.45" customHeight="1" thickBot="1">
      <c r="A2896" s="190"/>
      <c r="B2896" s="193"/>
      <c r="C2896" s="33">
        <f>C2895/I2895*100</f>
        <v>19.17808219178082</v>
      </c>
      <c r="D2896" s="33">
        <f>D2895/I2895*100</f>
        <v>47.945205479452049</v>
      </c>
      <c r="E2896" s="33">
        <f>E2895/I2895*100</f>
        <v>27.397260273972602</v>
      </c>
      <c r="F2896" s="33">
        <f>F2895/I2895*100</f>
        <v>1.3698630136986301</v>
      </c>
      <c r="G2896" s="33">
        <f>G2895/I2895*100</f>
        <v>0</v>
      </c>
      <c r="H2896" s="34">
        <f>H2895/I2895*100</f>
        <v>4.10958904109589</v>
      </c>
      <c r="I2896" s="58">
        <f t="shared" si="2813"/>
        <v>100</v>
      </c>
      <c r="J2896" s="38">
        <f>J2895/I2895*100</f>
        <v>67.123287671232873</v>
      </c>
      <c r="K2896" s="18">
        <f>K2895/I2895*100</f>
        <v>27.397260273972602</v>
      </c>
      <c r="L2896" s="19">
        <f>L2895/I2895*100</f>
        <v>1.3698630136986301</v>
      </c>
      <c r="O2896" s="147"/>
      <c r="P2896" s="147"/>
      <c r="Q2896" s="147"/>
    </row>
    <row r="2897" spans="1:17" s="55" customFormat="1" ht="11.45" customHeight="1">
      <c r="A2897" s="189" t="s">
        <v>51</v>
      </c>
      <c r="B2897" s="192" t="s">
        <v>1</v>
      </c>
      <c r="C2897" s="20">
        <v>211</v>
      </c>
      <c r="D2897" s="20">
        <v>453</v>
      </c>
      <c r="E2897" s="20">
        <v>224</v>
      </c>
      <c r="F2897" s="20">
        <v>41</v>
      </c>
      <c r="G2897" s="20">
        <v>11</v>
      </c>
      <c r="H2897" s="20">
        <v>28</v>
      </c>
      <c r="I2897" s="8">
        <f t="shared" si="2813"/>
        <v>968</v>
      </c>
      <c r="J2897" s="9">
        <f>C2897+D2897</f>
        <v>664</v>
      </c>
      <c r="K2897" s="7">
        <f>E2897</f>
        <v>224</v>
      </c>
      <c r="L2897" s="10">
        <f>SUM(F2897:G2897)</f>
        <v>52</v>
      </c>
      <c r="O2897" s="147"/>
      <c r="P2897" s="147"/>
      <c r="Q2897" s="147"/>
    </row>
    <row r="2898" spans="1:17" s="55" customFormat="1" ht="11.45" customHeight="1">
      <c r="A2898" s="190"/>
      <c r="B2898" s="193"/>
      <c r="C2898" s="46">
        <f>C2897/I2897*100</f>
        <v>21.797520661157023</v>
      </c>
      <c r="D2898" s="25">
        <f>D2897/I2897*100</f>
        <v>46.79752066115703</v>
      </c>
      <c r="E2898" s="25">
        <f>E2897/I2897*100</f>
        <v>23.140495867768596</v>
      </c>
      <c r="F2898" s="25">
        <f>F2897/I2897*100</f>
        <v>4.2355371900826446</v>
      </c>
      <c r="G2898" s="25">
        <f>G2897/I2897*100</f>
        <v>1.1363636363636365</v>
      </c>
      <c r="H2898" s="26">
        <f>H2897/I2897*100</f>
        <v>2.8925619834710745</v>
      </c>
      <c r="I2898" s="27">
        <f t="shared" si="2813"/>
        <v>99.999999999999986</v>
      </c>
      <c r="J2898" s="38">
        <f>J2897/I2897*100</f>
        <v>68.59504132231406</v>
      </c>
      <c r="K2898" s="18">
        <f>K2897/I2897*100</f>
        <v>23.140495867768596</v>
      </c>
      <c r="L2898" s="19">
        <f>L2897/I2897*100</f>
        <v>5.3719008264462813</v>
      </c>
      <c r="O2898" s="147"/>
      <c r="P2898" s="147"/>
      <c r="Q2898" s="147"/>
    </row>
    <row r="2899" spans="1:17" s="55" customFormat="1" ht="11.45" customHeight="1">
      <c r="A2899" s="190"/>
      <c r="B2899" s="184" t="s">
        <v>2</v>
      </c>
      <c r="C2899" s="20">
        <v>301</v>
      </c>
      <c r="D2899" s="20">
        <v>536</v>
      </c>
      <c r="E2899" s="20">
        <v>269</v>
      </c>
      <c r="F2899" s="20">
        <v>22</v>
      </c>
      <c r="G2899" s="20">
        <v>7</v>
      </c>
      <c r="H2899" s="20">
        <v>42</v>
      </c>
      <c r="I2899" s="21">
        <f t="shared" si="2813"/>
        <v>1177</v>
      </c>
      <c r="J2899" s="28">
        <f>C2899+D2899</f>
        <v>837</v>
      </c>
      <c r="K2899" s="23">
        <f>E2899</f>
        <v>269</v>
      </c>
      <c r="L2899" s="24">
        <f>SUM(F2899:G2899)</f>
        <v>29</v>
      </c>
      <c r="O2899" s="147"/>
      <c r="P2899" s="147"/>
      <c r="Q2899" s="147"/>
    </row>
    <row r="2900" spans="1:17" s="55" customFormat="1" ht="11.45" customHeight="1">
      <c r="A2900" s="190"/>
      <c r="B2900" s="185"/>
      <c r="C2900" s="29">
        <f>C2899/I2899*100</f>
        <v>25.573491928632112</v>
      </c>
      <c r="D2900" s="29">
        <f>D2899/I2899*100</f>
        <v>45.539507221750213</v>
      </c>
      <c r="E2900" s="29">
        <f>E2899/I2899*100</f>
        <v>22.854715378079867</v>
      </c>
      <c r="F2900" s="29">
        <f>F2899/I2899*100</f>
        <v>1.8691588785046727</v>
      </c>
      <c r="G2900" s="29">
        <f>G2899/I2899*100</f>
        <v>0.59473237043330507</v>
      </c>
      <c r="H2900" s="30">
        <f>H2899/I2899*100</f>
        <v>3.5683942225998297</v>
      </c>
      <c r="I2900" s="27">
        <f t="shared" si="2813"/>
        <v>100</v>
      </c>
      <c r="J2900" s="38">
        <f>J2899/I2899*100</f>
        <v>71.112999150382322</v>
      </c>
      <c r="K2900" s="18">
        <f>K2899/I2899*100</f>
        <v>22.854715378079867</v>
      </c>
      <c r="L2900" s="19">
        <f>L2899/I2899*100</f>
        <v>2.4638912489379781</v>
      </c>
      <c r="O2900" s="147"/>
      <c r="P2900" s="147"/>
      <c r="Q2900" s="147"/>
    </row>
    <row r="2901" spans="1:17" s="55" customFormat="1" ht="11.45" customHeight="1">
      <c r="A2901" s="190"/>
      <c r="B2901" s="193" t="s">
        <v>5</v>
      </c>
      <c r="C2901" s="20">
        <v>4</v>
      </c>
      <c r="D2901" s="20">
        <v>4</v>
      </c>
      <c r="E2901" s="20">
        <v>4</v>
      </c>
      <c r="F2901" s="20">
        <v>0</v>
      </c>
      <c r="G2901" s="20">
        <v>0</v>
      </c>
      <c r="H2901" s="20">
        <v>26</v>
      </c>
      <c r="I2901" s="21">
        <f t="shared" si="2813"/>
        <v>38</v>
      </c>
      <c r="J2901" s="28">
        <f>C2901+D2901</f>
        <v>8</v>
      </c>
      <c r="K2901" s="23">
        <f>E2901</f>
        <v>4</v>
      </c>
      <c r="L2901" s="24">
        <f>SUM(F2901:G2901)</f>
        <v>0</v>
      </c>
      <c r="O2901" s="147"/>
      <c r="P2901" s="147"/>
      <c r="Q2901" s="147"/>
    </row>
    <row r="2902" spans="1:17" s="55" customFormat="1" ht="11.45" customHeight="1" thickBot="1">
      <c r="A2902" s="191"/>
      <c r="B2902" s="194"/>
      <c r="C2902" s="50">
        <f>C2901/I2901*100</f>
        <v>10.526315789473683</v>
      </c>
      <c r="D2902" s="50">
        <f>D2901/I2901*100</f>
        <v>10.526315789473683</v>
      </c>
      <c r="E2902" s="50">
        <f>E2901/I2901*100</f>
        <v>10.526315789473683</v>
      </c>
      <c r="F2902" s="50">
        <f>F2901/I2901*100</f>
        <v>0</v>
      </c>
      <c r="G2902" s="50">
        <f>G2901/I2901*100</f>
        <v>0</v>
      </c>
      <c r="H2902" s="64">
        <f>H2901/I2901*100</f>
        <v>68.421052631578945</v>
      </c>
      <c r="I2902" s="58">
        <f t="shared" si="2813"/>
        <v>100</v>
      </c>
      <c r="J2902" s="57">
        <f>J2901/I2901*100</f>
        <v>21.052631578947366</v>
      </c>
      <c r="K2902" s="35">
        <f>K2901/I2901*100</f>
        <v>10.526315789473683</v>
      </c>
      <c r="L2902" s="31">
        <f>L2901/I2901*100</f>
        <v>0</v>
      </c>
    </row>
    <row r="2903" spans="1:17" s="55" customFormat="1" ht="11.45" customHeight="1">
      <c r="A2903" s="189" t="s">
        <v>52</v>
      </c>
      <c r="B2903" s="192" t="s">
        <v>6</v>
      </c>
      <c r="C2903" s="20">
        <v>25</v>
      </c>
      <c r="D2903" s="20">
        <v>26</v>
      </c>
      <c r="E2903" s="20">
        <v>7</v>
      </c>
      <c r="F2903" s="20">
        <v>4</v>
      </c>
      <c r="G2903" s="20">
        <v>0</v>
      </c>
      <c r="H2903" s="20">
        <v>2</v>
      </c>
      <c r="I2903" s="8">
        <f t="shared" si="2813"/>
        <v>64</v>
      </c>
      <c r="J2903" s="9">
        <f>C2903+D2903</f>
        <v>51</v>
      </c>
      <c r="K2903" s="7">
        <f>E2903</f>
        <v>7</v>
      </c>
      <c r="L2903" s="10">
        <f>SUM(F2903:G2903)</f>
        <v>4</v>
      </c>
    </row>
    <row r="2904" spans="1:17" s="55" customFormat="1" ht="11.45" customHeight="1">
      <c r="A2904" s="190"/>
      <c r="B2904" s="185"/>
      <c r="C2904" s="46">
        <f>C2903/I2903*100</f>
        <v>39.0625</v>
      </c>
      <c r="D2904" s="25">
        <f>D2903/I2903*100</f>
        <v>40.625</v>
      </c>
      <c r="E2904" s="25">
        <f>E2903/I2903*100</f>
        <v>10.9375</v>
      </c>
      <c r="F2904" s="25">
        <f>F2903/I2903*100</f>
        <v>6.25</v>
      </c>
      <c r="G2904" s="25">
        <f>G2903/I2903*100</f>
        <v>0</v>
      </c>
      <c r="H2904" s="26">
        <f>H2903/I2903*100</f>
        <v>3.125</v>
      </c>
      <c r="I2904" s="27">
        <f t="shared" si="2813"/>
        <v>100</v>
      </c>
      <c r="J2904" s="38">
        <f>J2903/I2903*100</f>
        <v>79.6875</v>
      </c>
      <c r="K2904" s="18">
        <f>K2903/I2903*100</f>
        <v>10.9375</v>
      </c>
      <c r="L2904" s="19">
        <f>L2903/I2903*100</f>
        <v>6.25</v>
      </c>
    </row>
    <row r="2905" spans="1:17" s="55" customFormat="1" ht="11.45" customHeight="1">
      <c r="A2905" s="190"/>
      <c r="B2905" s="193" t="s">
        <v>7</v>
      </c>
      <c r="C2905" s="20">
        <v>59</v>
      </c>
      <c r="D2905" s="20">
        <v>70</v>
      </c>
      <c r="E2905" s="20">
        <v>51</v>
      </c>
      <c r="F2905" s="20">
        <v>3</v>
      </c>
      <c r="G2905" s="20">
        <v>0</v>
      </c>
      <c r="H2905" s="20">
        <v>2</v>
      </c>
      <c r="I2905" s="21">
        <f t="shared" si="2813"/>
        <v>185</v>
      </c>
      <c r="J2905" s="28">
        <f>C2905+D2905</f>
        <v>129</v>
      </c>
      <c r="K2905" s="23">
        <f>E2905</f>
        <v>51</v>
      </c>
      <c r="L2905" s="24">
        <f>SUM(F2905:G2905)</f>
        <v>3</v>
      </c>
    </row>
    <row r="2906" spans="1:17" s="55" customFormat="1" ht="11.45" customHeight="1">
      <c r="A2906" s="190"/>
      <c r="B2906" s="193"/>
      <c r="C2906" s="29">
        <f>C2905/I2905*100</f>
        <v>31.891891891891895</v>
      </c>
      <c r="D2906" s="29">
        <f>D2905/I2905*100</f>
        <v>37.837837837837839</v>
      </c>
      <c r="E2906" s="29">
        <f>E2905/I2905*100</f>
        <v>27.567567567567568</v>
      </c>
      <c r="F2906" s="29">
        <f>F2905/I2905*100</f>
        <v>1.6216216216216217</v>
      </c>
      <c r="G2906" s="29">
        <f>G2905/I2905*100</f>
        <v>0</v>
      </c>
      <c r="H2906" s="30">
        <f>H2905/I2905*100</f>
        <v>1.0810810810810811</v>
      </c>
      <c r="I2906" s="27">
        <f t="shared" si="2813"/>
        <v>100.00000000000001</v>
      </c>
      <c r="J2906" s="38">
        <f>J2905/I2905*100</f>
        <v>69.729729729729726</v>
      </c>
      <c r="K2906" s="18">
        <f>K2905/I2905*100</f>
        <v>27.567567567567568</v>
      </c>
      <c r="L2906" s="19">
        <f>L2905/I2905*100</f>
        <v>1.6216216216216217</v>
      </c>
    </row>
    <row r="2907" spans="1:17" s="55" customFormat="1" ht="11.45" customHeight="1">
      <c r="A2907" s="190"/>
      <c r="B2907" s="184" t="s">
        <v>8</v>
      </c>
      <c r="C2907" s="20">
        <v>55</v>
      </c>
      <c r="D2907" s="20">
        <v>119</v>
      </c>
      <c r="E2907" s="20">
        <v>52</v>
      </c>
      <c r="F2907" s="20">
        <v>10</v>
      </c>
      <c r="G2907" s="20">
        <v>5</v>
      </c>
      <c r="H2907" s="20">
        <v>6</v>
      </c>
      <c r="I2907" s="21">
        <f t="shared" si="2813"/>
        <v>247</v>
      </c>
      <c r="J2907" s="28">
        <f>C2907+D2907</f>
        <v>174</v>
      </c>
      <c r="K2907" s="23">
        <f>E2907</f>
        <v>52</v>
      </c>
      <c r="L2907" s="24">
        <f>SUM(F2907:G2907)</f>
        <v>15</v>
      </c>
    </row>
    <row r="2908" spans="1:17" s="55" customFormat="1" ht="11.45" customHeight="1">
      <c r="A2908" s="190"/>
      <c r="B2908" s="185"/>
      <c r="C2908" s="29">
        <f t="shared" ref="C2908" si="2814">C2907/I2907*100</f>
        <v>22.267206477732792</v>
      </c>
      <c r="D2908" s="29">
        <f t="shared" ref="D2908" si="2815">D2907/I2907*100</f>
        <v>48.178137651821864</v>
      </c>
      <c r="E2908" s="29">
        <f t="shared" ref="E2908" si="2816">E2907/I2907*100</f>
        <v>21.052631578947366</v>
      </c>
      <c r="F2908" s="29">
        <f t="shared" ref="F2908" si="2817">F2907/I2907*100</f>
        <v>4.048582995951417</v>
      </c>
      <c r="G2908" s="29">
        <f t="shared" ref="G2908" si="2818">G2907/I2907*100</f>
        <v>2.0242914979757085</v>
      </c>
      <c r="H2908" s="30">
        <f t="shared" ref="H2908" si="2819">H2907/I2907*100</f>
        <v>2.42914979757085</v>
      </c>
      <c r="I2908" s="27">
        <f t="shared" si="2813"/>
        <v>100</v>
      </c>
      <c r="J2908" s="38">
        <f>J2907/I2907*100</f>
        <v>70.445344129554655</v>
      </c>
      <c r="K2908" s="18">
        <f>K2907/I2907*100</f>
        <v>21.052631578947366</v>
      </c>
      <c r="L2908" s="19">
        <f>L2907/I2907*100</f>
        <v>6.0728744939271255</v>
      </c>
    </row>
    <row r="2909" spans="1:17" s="55" customFormat="1" ht="11.45" customHeight="1">
      <c r="A2909" s="190"/>
      <c r="B2909" s="193" t="s">
        <v>9</v>
      </c>
      <c r="C2909" s="20">
        <v>82</v>
      </c>
      <c r="D2909" s="20">
        <v>148</v>
      </c>
      <c r="E2909" s="20">
        <v>70</v>
      </c>
      <c r="F2909" s="20">
        <v>7</v>
      </c>
      <c r="G2909" s="20">
        <v>4</v>
      </c>
      <c r="H2909" s="20">
        <v>4</v>
      </c>
      <c r="I2909" s="21">
        <f t="shared" si="2813"/>
        <v>315</v>
      </c>
      <c r="J2909" s="28">
        <f>C2909+D2909</f>
        <v>230</v>
      </c>
      <c r="K2909" s="23">
        <f>E2909</f>
        <v>70</v>
      </c>
      <c r="L2909" s="24">
        <f>SUM(F2909:G2909)</f>
        <v>11</v>
      </c>
      <c r="O2909" s="147"/>
      <c r="P2909" s="147"/>
      <c r="Q2909" s="147"/>
    </row>
    <row r="2910" spans="1:17" s="55" customFormat="1" ht="11.45" customHeight="1">
      <c r="A2910" s="190"/>
      <c r="B2910" s="193"/>
      <c r="C2910" s="29">
        <f t="shared" ref="C2910" si="2820">C2909/I2909*100</f>
        <v>26.031746031746035</v>
      </c>
      <c r="D2910" s="29">
        <f t="shared" ref="D2910" si="2821">D2909/I2909*100</f>
        <v>46.984126984126981</v>
      </c>
      <c r="E2910" s="29">
        <f t="shared" ref="E2910" si="2822">E2909/I2909*100</f>
        <v>22.222222222222221</v>
      </c>
      <c r="F2910" s="29">
        <f t="shared" ref="F2910" si="2823">F2909/I2909*100</f>
        <v>2.2222222222222223</v>
      </c>
      <c r="G2910" s="29">
        <f t="shared" ref="G2910" si="2824">G2909/I2909*100</f>
        <v>1.2698412698412698</v>
      </c>
      <c r="H2910" s="30">
        <f t="shared" ref="H2910" si="2825">H2909/I2909*100</f>
        <v>1.2698412698412698</v>
      </c>
      <c r="I2910" s="27">
        <f t="shared" si="2813"/>
        <v>100</v>
      </c>
      <c r="J2910" s="38">
        <f>J2909/I2909*100</f>
        <v>73.015873015873012</v>
      </c>
      <c r="K2910" s="18">
        <f>K2909/I2909*100</f>
        <v>22.222222222222221</v>
      </c>
      <c r="L2910" s="19">
        <f>L2909/I2909*100</f>
        <v>3.4920634920634921</v>
      </c>
      <c r="O2910" s="147"/>
      <c r="P2910" s="147"/>
      <c r="Q2910" s="147"/>
    </row>
    <row r="2911" spans="1:17" s="55" customFormat="1" ht="11.45" customHeight="1">
      <c r="A2911" s="190"/>
      <c r="B2911" s="184" t="s">
        <v>10</v>
      </c>
      <c r="C2911" s="20">
        <v>68</v>
      </c>
      <c r="D2911" s="20">
        <v>181</v>
      </c>
      <c r="E2911" s="20">
        <v>91</v>
      </c>
      <c r="F2911" s="20">
        <v>17</v>
      </c>
      <c r="G2911" s="20">
        <v>4</v>
      </c>
      <c r="H2911" s="20">
        <v>6</v>
      </c>
      <c r="I2911" s="21">
        <f t="shared" si="2813"/>
        <v>367</v>
      </c>
      <c r="J2911" s="28">
        <f>C2911+D2911</f>
        <v>249</v>
      </c>
      <c r="K2911" s="23">
        <f>E2911</f>
        <v>91</v>
      </c>
      <c r="L2911" s="24">
        <f>SUM(F2911:G2911)</f>
        <v>21</v>
      </c>
      <c r="O2911" s="147"/>
      <c r="P2911" s="147"/>
      <c r="Q2911" s="147"/>
    </row>
    <row r="2912" spans="1:17" s="55" customFormat="1" ht="11.45" customHeight="1">
      <c r="A2912" s="190"/>
      <c r="B2912" s="185"/>
      <c r="C2912" s="29">
        <f t="shared" ref="C2912" si="2826">C2911/I2911*100</f>
        <v>18.528610354223432</v>
      </c>
      <c r="D2912" s="29">
        <f t="shared" ref="D2912" si="2827">D2911/I2911*100</f>
        <v>49.31880108991826</v>
      </c>
      <c r="E2912" s="29">
        <f t="shared" ref="E2912" si="2828">E2911/I2911*100</f>
        <v>24.795640326975477</v>
      </c>
      <c r="F2912" s="29">
        <f t="shared" ref="F2912" si="2829">F2911/I2911*100</f>
        <v>4.6321525885558579</v>
      </c>
      <c r="G2912" s="29">
        <f t="shared" ref="G2912" si="2830">G2911/I2911*100</f>
        <v>1.0899182561307901</v>
      </c>
      <c r="H2912" s="30">
        <f t="shared" ref="H2912" si="2831">H2911/I2911*100</f>
        <v>1.6348773841961852</v>
      </c>
      <c r="I2912" s="27">
        <f t="shared" si="2813"/>
        <v>100</v>
      </c>
      <c r="J2912" s="38">
        <f>J2911/I2911*100</f>
        <v>67.847411444141699</v>
      </c>
      <c r="K2912" s="18">
        <f>K2911/I2911*100</f>
        <v>24.795640326975477</v>
      </c>
      <c r="L2912" s="19">
        <f>L2911/I2911*100</f>
        <v>5.7220708446866482</v>
      </c>
      <c r="O2912" s="147"/>
      <c r="P2912" s="147"/>
      <c r="Q2912" s="147"/>
    </row>
    <row r="2913" spans="1:17" s="55" customFormat="1" ht="11.45" customHeight="1">
      <c r="A2913" s="190"/>
      <c r="B2913" s="193" t="s">
        <v>11</v>
      </c>
      <c r="C2913" s="20">
        <v>76</v>
      </c>
      <c r="D2913" s="20">
        <v>201</v>
      </c>
      <c r="E2913" s="20">
        <v>92</v>
      </c>
      <c r="F2913" s="20">
        <v>10</v>
      </c>
      <c r="G2913" s="20">
        <v>2</v>
      </c>
      <c r="H2913" s="20">
        <v>13</v>
      </c>
      <c r="I2913" s="21">
        <f t="shared" si="2813"/>
        <v>394</v>
      </c>
      <c r="J2913" s="28">
        <f>C2913+D2913</f>
        <v>277</v>
      </c>
      <c r="K2913" s="23">
        <f>E2913</f>
        <v>92</v>
      </c>
      <c r="L2913" s="24">
        <f>SUM(F2913:G2913)</f>
        <v>12</v>
      </c>
      <c r="O2913" s="147"/>
      <c r="P2913" s="147"/>
      <c r="Q2913" s="147"/>
    </row>
    <row r="2914" spans="1:17" s="55" customFormat="1" ht="11.45" customHeight="1">
      <c r="A2914" s="190"/>
      <c r="B2914" s="193"/>
      <c r="C2914" s="29">
        <f t="shared" ref="C2914" si="2832">C2913/I2913*100</f>
        <v>19.289340101522843</v>
      </c>
      <c r="D2914" s="29">
        <f t="shared" ref="D2914" si="2833">D2913/I2913*100</f>
        <v>51.015228426395943</v>
      </c>
      <c r="E2914" s="29">
        <f t="shared" ref="E2914" si="2834">E2913/I2913*100</f>
        <v>23.350253807106601</v>
      </c>
      <c r="F2914" s="29">
        <f t="shared" ref="F2914" si="2835">F2913/I2913*100</f>
        <v>2.5380710659898478</v>
      </c>
      <c r="G2914" s="29">
        <f t="shared" ref="G2914" si="2836">G2913/I2913*100</f>
        <v>0.50761421319796951</v>
      </c>
      <c r="H2914" s="30">
        <f t="shared" ref="H2914" si="2837">H2913/I2913*100</f>
        <v>3.2994923857868024</v>
      </c>
      <c r="I2914" s="27">
        <f t="shared" si="2813"/>
        <v>100.00000000000001</v>
      </c>
      <c r="J2914" s="38">
        <f>J2913/I2913*100</f>
        <v>70.304568527918789</v>
      </c>
      <c r="K2914" s="18">
        <f>K2913/I2913*100</f>
        <v>23.350253807106601</v>
      </c>
      <c r="L2914" s="19">
        <f>L2913/I2913*100</f>
        <v>3.0456852791878175</v>
      </c>
      <c r="O2914" s="148"/>
      <c r="P2914" s="148"/>
      <c r="Q2914" s="148"/>
    </row>
    <row r="2915" spans="1:17" s="55" customFormat="1" ht="11.45" customHeight="1">
      <c r="A2915" s="190"/>
      <c r="B2915" s="184" t="s">
        <v>12</v>
      </c>
      <c r="C2915" s="20">
        <v>149</v>
      </c>
      <c r="D2915" s="20">
        <v>246</v>
      </c>
      <c r="E2915" s="20">
        <v>132</v>
      </c>
      <c r="F2915" s="20">
        <v>12</v>
      </c>
      <c r="G2915" s="20">
        <v>3</v>
      </c>
      <c r="H2915" s="20">
        <v>40</v>
      </c>
      <c r="I2915" s="21">
        <f t="shared" si="2813"/>
        <v>582</v>
      </c>
      <c r="J2915" s="28">
        <f>C2915+D2915</f>
        <v>395</v>
      </c>
      <c r="K2915" s="23">
        <f>E2915</f>
        <v>132</v>
      </c>
      <c r="L2915" s="24">
        <f>SUM(F2915:G2915)</f>
        <v>15</v>
      </c>
      <c r="O2915" s="148"/>
      <c r="P2915" s="148"/>
      <c r="Q2915" s="148"/>
    </row>
    <row r="2916" spans="1:17" s="55" customFormat="1" ht="11.45" customHeight="1">
      <c r="A2916" s="190"/>
      <c r="B2916" s="185"/>
      <c r="C2916" s="29">
        <f t="shared" ref="C2916" si="2838">C2915/I2915*100</f>
        <v>25.601374570446733</v>
      </c>
      <c r="D2916" s="29">
        <f t="shared" ref="D2916" si="2839">D2915/I2915*100</f>
        <v>42.268041237113401</v>
      </c>
      <c r="E2916" s="29">
        <f t="shared" ref="E2916" si="2840">E2915/I2915*100</f>
        <v>22.680412371134022</v>
      </c>
      <c r="F2916" s="29">
        <f t="shared" ref="F2916" si="2841">F2915/I2915*100</f>
        <v>2.0618556701030926</v>
      </c>
      <c r="G2916" s="29">
        <f t="shared" ref="G2916" si="2842">G2915/I2915*100</f>
        <v>0.51546391752577314</v>
      </c>
      <c r="H2916" s="30">
        <f t="shared" ref="H2916" si="2843">H2915/I2915*100</f>
        <v>6.8728522336769764</v>
      </c>
      <c r="I2916" s="27">
        <f t="shared" si="2813"/>
        <v>100</v>
      </c>
      <c r="J2916" s="38">
        <f>J2915/I2915*100</f>
        <v>67.869415807560145</v>
      </c>
      <c r="K2916" s="18">
        <f>K2915/I2915*100</f>
        <v>22.680412371134022</v>
      </c>
      <c r="L2916" s="19">
        <f>L2915/I2915*100</f>
        <v>2.5773195876288657</v>
      </c>
      <c r="O2916" s="148"/>
      <c r="P2916" s="148"/>
      <c r="Q2916" s="148"/>
    </row>
    <row r="2917" spans="1:17" s="55" customFormat="1" ht="11.45" customHeight="1">
      <c r="A2917" s="190"/>
      <c r="B2917" s="193" t="s">
        <v>24</v>
      </c>
      <c r="C2917" s="20">
        <v>2</v>
      </c>
      <c r="D2917" s="20">
        <v>2</v>
      </c>
      <c r="E2917" s="20">
        <v>2</v>
      </c>
      <c r="F2917" s="20">
        <v>0</v>
      </c>
      <c r="G2917" s="20">
        <v>0</v>
      </c>
      <c r="H2917" s="20">
        <v>23</v>
      </c>
      <c r="I2917" s="21">
        <f t="shared" si="2813"/>
        <v>29</v>
      </c>
      <c r="J2917" s="28">
        <f>C2917+D2917</f>
        <v>4</v>
      </c>
      <c r="K2917" s="23">
        <f>E2917</f>
        <v>2</v>
      </c>
      <c r="L2917" s="24">
        <f>SUM(F2917:G2917)</f>
        <v>0</v>
      </c>
    </row>
    <row r="2918" spans="1:17" s="55" customFormat="1" ht="11.45" customHeight="1" thickBot="1">
      <c r="A2918" s="191"/>
      <c r="B2918" s="194"/>
      <c r="C2918" s="50">
        <f t="shared" ref="C2918" si="2844">C2917/I2917*100</f>
        <v>6.8965517241379306</v>
      </c>
      <c r="D2918" s="50">
        <f t="shared" ref="D2918" si="2845">D2917/I2917*100</f>
        <v>6.8965517241379306</v>
      </c>
      <c r="E2918" s="50">
        <f t="shared" ref="E2918" si="2846">E2917/I2917*100</f>
        <v>6.8965517241379306</v>
      </c>
      <c r="F2918" s="50">
        <f t="shared" ref="F2918" si="2847">F2917/I2917*100</f>
        <v>0</v>
      </c>
      <c r="G2918" s="50">
        <f t="shared" ref="G2918" si="2848">G2917/I2917*100</f>
        <v>0</v>
      </c>
      <c r="H2918" s="79">
        <f t="shared" ref="H2918" si="2849">H2917/I2917*100</f>
        <v>79.310344827586206</v>
      </c>
      <c r="I2918" s="58">
        <f t="shared" si="2813"/>
        <v>100</v>
      </c>
      <c r="J2918" s="57">
        <f>J2917/I2917*100</f>
        <v>13.793103448275861</v>
      </c>
      <c r="K2918" s="35">
        <f>K2917/I2917*100</f>
        <v>6.8965517241379306</v>
      </c>
      <c r="L2918" s="31">
        <f>L2917/I2917*100</f>
        <v>0</v>
      </c>
    </row>
    <row r="2919" spans="1:17" s="55" customFormat="1" ht="11.45" customHeight="1" thickBot="1">
      <c r="A2919" s="211" t="s">
        <v>53</v>
      </c>
      <c r="B2919" s="192" t="s">
        <v>23</v>
      </c>
      <c r="C2919" s="20">
        <v>37</v>
      </c>
      <c r="D2919" s="20">
        <v>105</v>
      </c>
      <c r="E2919" s="20">
        <v>58</v>
      </c>
      <c r="F2919" s="20">
        <v>4</v>
      </c>
      <c r="G2919" s="20">
        <v>2</v>
      </c>
      <c r="H2919" s="20">
        <v>10</v>
      </c>
      <c r="I2919" s="110">
        <f t="shared" si="2813"/>
        <v>216</v>
      </c>
      <c r="J2919" s="9">
        <f>C2919+D2919</f>
        <v>142</v>
      </c>
      <c r="K2919" s="7">
        <f>E2919</f>
        <v>58</v>
      </c>
      <c r="L2919" s="10">
        <f>SUM(F2919:G2919)</f>
        <v>6</v>
      </c>
    </row>
    <row r="2920" spans="1:17" s="55" customFormat="1" ht="11.45" customHeight="1" thickTop="1" thickBot="1">
      <c r="A2920" s="212"/>
      <c r="B2920" s="185"/>
      <c r="C2920" s="46">
        <f>C2919/I2919*100</f>
        <v>17.12962962962963</v>
      </c>
      <c r="D2920" s="25">
        <f>D2919/I2919*100</f>
        <v>48.611111111111107</v>
      </c>
      <c r="E2920" s="25">
        <f>E2919/I2919*100</f>
        <v>26.851851851851855</v>
      </c>
      <c r="F2920" s="25">
        <f>F2919/I2919*100</f>
        <v>1.8518518518518516</v>
      </c>
      <c r="G2920" s="25">
        <f>G2919/I2919*100</f>
        <v>0.92592592592592582</v>
      </c>
      <c r="H2920" s="26">
        <f>H2919/I2919*100</f>
        <v>4.6296296296296298</v>
      </c>
      <c r="I2920" s="27">
        <f t="shared" si="2813"/>
        <v>99.999999999999986</v>
      </c>
      <c r="J2920" s="38">
        <f>J2919/I2919*100</f>
        <v>65.740740740740748</v>
      </c>
      <c r="K2920" s="18">
        <f>K2919/I2919*100</f>
        <v>26.851851851851855</v>
      </c>
      <c r="L2920" s="19">
        <f>L2919/I2919*100</f>
        <v>2.7777777777777777</v>
      </c>
    </row>
    <row r="2921" spans="1:17" s="55" customFormat="1" ht="11.45" customHeight="1" thickTop="1" thickBot="1">
      <c r="A2921" s="212"/>
      <c r="B2921" s="193" t="s">
        <v>3</v>
      </c>
      <c r="C2921" s="20">
        <v>35</v>
      </c>
      <c r="D2921" s="20">
        <v>71</v>
      </c>
      <c r="E2921" s="20">
        <v>22</v>
      </c>
      <c r="F2921" s="20">
        <v>7</v>
      </c>
      <c r="G2921" s="20">
        <v>4</v>
      </c>
      <c r="H2921" s="20">
        <v>4</v>
      </c>
      <c r="I2921" s="21">
        <f t="shared" si="2813"/>
        <v>143</v>
      </c>
      <c r="J2921" s="28">
        <f>C2921+D2921</f>
        <v>106</v>
      </c>
      <c r="K2921" s="23">
        <f>E2921</f>
        <v>22</v>
      </c>
      <c r="L2921" s="24">
        <f>SUM(F2921:G2921)</f>
        <v>11</v>
      </c>
    </row>
    <row r="2922" spans="1:17" s="55" customFormat="1" ht="11.45" customHeight="1" thickTop="1" thickBot="1">
      <c r="A2922" s="212"/>
      <c r="B2922" s="193"/>
      <c r="C2922" s="29">
        <f>C2921/I2921*100</f>
        <v>24.475524475524477</v>
      </c>
      <c r="D2922" s="29">
        <f>D2921/I2921*100</f>
        <v>49.650349650349654</v>
      </c>
      <c r="E2922" s="29">
        <f>E2921/I2921*100</f>
        <v>15.384615384615385</v>
      </c>
      <c r="F2922" s="29">
        <f>F2921/I2921*100</f>
        <v>4.895104895104895</v>
      </c>
      <c r="G2922" s="29">
        <f>G2921/I2921*100</f>
        <v>2.7972027972027971</v>
      </c>
      <c r="H2922" s="30">
        <f>H2921/I2921*100</f>
        <v>2.7972027972027971</v>
      </c>
      <c r="I2922" s="27">
        <f t="shared" si="2813"/>
        <v>100.00000000000001</v>
      </c>
      <c r="J2922" s="38">
        <f>J2921/I2921*100</f>
        <v>74.12587412587412</v>
      </c>
      <c r="K2922" s="18">
        <f>K2921/I2921*100</f>
        <v>15.384615384615385</v>
      </c>
      <c r="L2922" s="19">
        <f>L2921/I2921*100</f>
        <v>7.6923076923076925</v>
      </c>
    </row>
    <row r="2923" spans="1:17" s="55" customFormat="1" ht="11.45" customHeight="1" thickTop="1" thickBot="1">
      <c r="A2923" s="212"/>
      <c r="B2923" s="184" t="s">
        <v>13</v>
      </c>
      <c r="C2923" s="20">
        <v>208</v>
      </c>
      <c r="D2923" s="20">
        <v>435</v>
      </c>
      <c r="E2923" s="20">
        <v>213</v>
      </c>
      <c r="F2923" s="20">
        <v>27</v>
      </c>
      <c r="G2923" s="20">
        <v>7</v>
      </c>
      <c r="H2923" s="20">
        <v>13</v>
      </c>
      <c r="I2923" s="21">
        <f t="shared" si="2813"/>
        <v>903</v>
      </c>
      <c r="J2923" s="28">
        <f>C2923+D2923</f>
        <v>643</v>
      </c>
      <c r="K2923" s="23">
        <f>E2923</f>
        <v>213</v>
      </c>
      <c r="L2923" s="24">
        <f>SUM(F2923:G2923)</f>
        <v>34</v>
      </c>
    </row>
    <row r="2924" spans="1:17" s="55" customFormat="1" ht="11.45" customHeight="1" thickTop="1" thickBot="1">
      <c r="A2924" s="212"/>
      <c r="B2924" s="185"/>
      <c r="C2924" s="29">
        <f t="shared" ref="C2924" si="2850">C2923/I2923*100</f>
        <v>23.034330011074196</v>
      </c>
      <c r="D2924" s="29">
        <f t="shared" ref="D2924" si="2851">D2923/I2923*100</f>
        <v>48.172757475083053</v>
      </c>
      <c r="E2924" s="29">
        <f t="shared" ref="E2924" si="2852">E2923/I2923*100</f>
        <v>23.588039867109632</v>
      </c>
      <c r="F2924" s="29">
        <f t="shared" ref="F2924" si="2853">F2923/I2923*100</f>
        <v>2.9900332225913622</v>
      </c>
      <c r="G2924" s="29">
        <f t="shared" ref="G2924" si="2854">G2923/I2923*100</f>
        <v>0.77519379844961245</v>
      </c>
      <c r="H2924" s="30">
        <f t="shared" ref="H2924" si="2855">H2923/I2923*100</f>
        <v>1.4396456256921373</v>
      </c>
      <c r="I2924" s="27">
        <f t="shared" si="2813"/>
        <v>99.999999999999986</v>
      </c>
      <c r="J2924" s="38">
        <f>J2923/I2923*100</f>
        <v>71.207087486157249</v>
      </c>
      <c r="K2924" s="18">
        <f>K2923/I2923*100</f>
        <v>23.588039867109632</v>
      </c>
      <c r="L2924" s="19">
        <f>L2923/I2923*100</f>
        <v>3.7652270210409746</v>
      </c>
    </row>
    <row r="2925" spans="1:17" s="55" customFormat="1" ht="11.45" customHeight="1" thickTop="1" thickBot="1">
      <c r="A2925" s="212"/>
      <c r="B2925" s="193" t="s">
        <v>14</v>
      </c>
      <c r="C2925" s="20">
        <v>51</v>
      </c>
      <c r="D2925" s="20">
        <v>89</v>
      </c>
      <c r="E2925" s="20">
        <v>41</v>
      </c>
      <c r="F2925" s="20">
        <v>8</v>
      </c>
      <c r="G2925" s="20">
        <v>0</v>
      </c>
      <c r="H2925" s="20">
        <v>9</v>
      </c>
      <c r="I2925" s="21">
        <f t="shared" si="2813"/>
        <v>198</v>
      </c>
      <c r="J2925" s="28">
        <f>C2925+D2925</f>
        <v>140</v>
      </c>
      <c r="K2925" s="23">
        <f>E2925</f>
        <v>41</v>
      </c>
      <c r="L2925" s="24">
        <f>SUM(F2925:G2925)</f>
        <v>8</v>
      </c>
      <c r="O2925" s="148"/>
      <c r="P2925" s="148"/>
      <c r="Q2925" s="148"/>
    </row>
    <row r="2926" spans="1:17" s="55" customFormat="1" ht="11.45" customHeight="1" thickTop="1" thickBot="1">
      <c r="A2926" s="212"/>
      <c r="B2926" s="193"/>
      <c r="C2926" s="29">
        <f t="shared" ref="C2926" si="2856">C2925/I2925*100</f>
        <v>25.757575757575758</v>
      </c>
      <c r="D2926" s="29">
        <f t="shared" ref="D2926" si="2857">D2925/I2925*100</f>
        <v>44.949494949494948</v>
      </c>
      <c r="E2926" s="29">
        <f t="shared" ref="E2926" si="2858">E2925/I2925*100</f>
        <v>20.707070707070706</v>
      </c>
      <c r="F2926" s="29">
        <f t="shared" ref="F2926" si="2859">F2925/I2925*100</f>
        <v>4.0404040404040407</v>
      </c>
      <c r="G2926" s="29">
        <f t="shared" ref="G2926" si="2860">G2925/I2925*100</f>
        <v>0</v>
      </c>
      <c r="H2926" s="30">
        <f t="shared" ref="H2926" si="2861">H2925/I2925*100</f>
        <v>4.5454545454545459</v>
      </c>
      <c r="I2926" s="27">
        <f t="shared" si="2813"/>
        <v>99.999999999999986</v>
      </c>
      <c r="J2926" s="38">
        <f>J2925/I2925*100</f>
        <v>70.707070707070713</v>
      </c>
      <c r="K2926" s="18">
        <f>K2925/I2925*100</f>
        <v>20.707070707070706</v>
      </c>
      <c r="L2926" s="19">
        <f>L2925/I2925*100</f>
        <v>4.0404040404040407</v>
      </c>
      <c r="O2926" s="148"/>
      <c r="P2926" s="148"/>
      <c r="Q2926" s="148"/>
    </row>
    <row r="2927" spans="1:17" s="55" customFormat="1" ht="11.45" customHeight="1" thickTop="1" thickBot="1">
      <c r="A2927" s="212"/>
      <c r="B2927" s="184" t="s">
        <v>25</v>
      </c>
      <c r="C2927" s="20">
        <v>40</v>
      </c>
      <c r="D2927" s="20">
        <v>37</v>
      </c>
      <c r="E2927" s="20">
        <v>12</v>
      </c>
      <c r="F2927" s="20">
        <v>4</v>
      </c>
      <c r="G2927" s="20">
        <v>0</v>
      </c>
      <c r="H2927" s="20">
        <v>0</v>
      </c>
      <c r="I2927" s="21">
        <f t="shared" si="2813"/>
        <v>93</v>
      </c>
      <c r="J2927" s="28">
        <f>C2927+D2927</f>
        <v>77</v>
      </c>
      <c r="K2927" s="23">
        <f>E2927</f>
        <v>12</v>
      </c>
      <c r="L2927" s="24">
        <f>SUM(F2927:G2927)</f>
        <v>4</v>
      </c>
      <c r="O2927" s="148"/>
      <c r="P2927" s="148"/>
      <c r="Q2927" s="148"/>
    </row>
    <row r="2928" spans="1:17" s="55" customFormat="1" ht="11.45" customHeight="1" thickTop="1" thickBot="1">
      <c r="A2928" s="212"/>
      <c r="B2928" s="185"/>
      <c r="C2928" s="29">
        <f t="shared" ref="C2928" si="2862">C2927/I2927*100</f>
        <v>43.01075268817204</v>
      </c>
      <c r="D2928" s="29">
        <f t="shared" ref="D2928" si="2863">D2927/I2927*100</f>
        <v>39.784946236559136</v>
      </c>
      <c r="E2928" s="29">
        <f t="shared" ref="E2928" si="2864">E2927/I2927*100</f>
        <v>12.903225806451612</v>
      </c>
      <c r="F2928" s="29">
        <f t="shared" ref="F2928" si="2865">F2927/I2927*100</f>
        <v>4.3010752688172049</v>
      </c>
      <c r="G2928" s="29">
        <f t="shared" ref="G2928" si="2866">G2927/I2927*100</f>
        <v>0</v>
      </c>
      <c r="H2928" s="30">
        <f t="shared" ref="H2928" si="2867">H2927/I2927*100</f>
        <v>0</v>
      </c>
      <c r="I2928" s="27">
        <f t="shared" si="2813"/>
        <v>99.999999999999986</v>
      </c>
      <c r="J2928" s="38">
        <f>J2927/I2927*100</f>
        <v>82.795698924731184</v>
      </c>
      <c r="K2928" s="18">
        <f>K2927/I2927*100</f>
        <v>12.903225806451612</v>
      </c>
      <c r="L2928" s="19">
        <f>L2927/I2927*100</f>
        <v>4.3010752688172049</v>
      </c>
      <c r="O2928" s="148"/>
      <c r="P2928" s="148"/>
      <c r="Q2928" s="148"/>
    </row>
    <row r="2929" spans="1:20" s="1" customFormat="1" ht="11.45" customHeight="1" thickTop="1" thickBot="1">
      <c r="A2929" s="212"/>
      <c r="B2929" s="193" t="s">
        <v>26</v>
      </c>
      <c r="C2929" s="20">
        <v>122</v>
      </c>
      <c r="D2929" s="20">
        <v>217</v>
      </c>
      <c r="E2929" s="20">
        <v>118</v>
      </c>
      <c r="F2929" s="20">
        <v>10</v>
      </c>
      <c r="G2929" s="20">
        <v>3</v>
      </c>
      <c r="H2929" s="20">
        <v>28</v>
      </c>
      <c r="I2929" s="21">
        <f t="shared" si="2813"/>
        <v>498</v>
      </c>
      <c r="J2929" s="28">
        <f>C2929+D2929</f>
        <v>339</v>
      </c>
      <c r="K2929" s="23">
        <f>E2929</f>
        <v>118</v>
      </c>
      <c r="L2929" s="24">
        <f>SUM(F2929:G2929)</f>
        <v>13</v>
      </c>
      <c r="N2929" s="55"/>
      <c r="O2929" s="148"/>
      <c r="P2929" s="148"/>
      <c r="Q2929" s="148"/>
      <c r="R2929" s="55"/>
      <c r="S2929" s="55"/>
      <c r="T2929" s="55"/>
    </row>
    <row r="2930" spans="1:20" s="1" customFormat="1" ht="11.45" customHeight="1" thickTop="1" thickBot="1">
      <c r="A2930" s="212"/>
      <c r="B2930" s="193"/>
      <c r="C2930" s="29">
        <f t="shared" ref="C2930" si="2868">C2929/I2929*100</f>
        <v>24.497991967871485</v>
      </c>
      <c r="D2930" s="29">
        <f t="shared" ref="D2930" si="2869">D2929/I2929*100</f>
        <v>43.574297188755018</v>
      </c>
      <c r="E2930" s="29">
        <f t="shared" ref="E2930" si="2870">E2929/I2929*100</f>
        <v>23.694779116465863</v>
      </c>
      <c r="F2930" s="29">
        <f t="shared" ref="F2930" si="2871">F2929/I2929*100</f>
        <v>2.0080321285140563</v>
      </c>
      <c r="G2930" s="29">
        <f t="shared" ref="G2930" si="2872">G2929/I2929*100</f>
        <v>0.60240963855421692</v>
      </c>
      <c r="H2930" s="30">
        <f t="shared" ref="H2930" si="2873">H2929/I2929*100</f>
        <v>5.6224899598393572</v>
      </c>
      <c r="I2930" s="27">
        <f t="shared" si="2813"/>
        <v>100.00000000000001</v>
      </c>
      <c r="J2930" s="38">
        <f>J2929/I2929*100</f>
        <v>68.07228915662651</v>
      </c>
      <c r="K2930" s="18">
        <f>K2929/I2929*100</f>
        <v>23.694779116465863</v>
      </c>
      <c r="L2930" s="19">
        <f>L2929/I2929*100</f>
        <v>2.6104417670682731</v>
      </c>
      <c r="N2930" s="55"/>
      <c r="O2930" s="148"/>
      <c r="P2930" s="148"/>
      <c r="Q2930" s="148"/>
      <c r="R2930" s="55"/>
      <c r="S2930" s="55"/>
      <c r="T2930" s="55"/>
    </row>
    <row r="2931" spans="1:20" s="1" customFormat="1" ht="11.45" customHeight="1" thickTop="1" thickBot="1">
      <c r="A2931" s="212"/>
      <c r="B2931" s="184" t="s">
        <v>0</v>
      </c>
      <c r="C2931" s="20">
        <v>17</v>
      </c>
      <c r="D2931" s="20">
        <v>31</v>
      </c>
      <c r="E2931" s="20">
        <v>24</v>
      </c>
      <c r="F2931" s="20">
        <v>3</v>
      </c>
      <c r="G2931" s="20">
        <v>2</v>
      </c>
      <c r="H2931" s="20">
        <v>6</v>
      </c>
      <c r="I2931" s="21">
        <f t="shared" si="2813"/>
        <v>83</v>
      </c>
      <c r="J2931" s="28">
        <f>C2931+D2931</f>
        <v>48</v>
      </c>
      <c r="K2931" s="23">
        <f>E2931</f>
        <v>24</v>
      </c>
      <c r="L2931" s="24">
        <f>SUM(F2931:G2931)</f>
        <v>5</v>
      </c>
      <c r="N2931" s="55"/>
      <c r="O2931" s="148"/>
      <c r="P2931" s="148"/>
      <c r="Q2931" s="148"/>
      <c r="R2931" s="55"/>
      <c r="S2931" s="55"/>
      <c r="T2931" s="55"/>
    </row>
    <row r="2932" spans="1:20" s="1" customFormat="1" ht="11.45" customHeight="1" thickTop="1" thickBot="1">
      <c r="A2932" s="212"/>
      <c r="B2932" s="185"/>
      <c r="C2932" s="29">
        <f t="shared" ref="C2932" si="2874">C2931/I2931*100</f>
        <v>20.481927710843372</v>
      </c>
      <c r="D2932" s="29">
        <f t="shared" ref="D2932" si="2875">D2931/I2931*100</f>
        <v>37.349397590361441</v>
      </c>
      <c r="E2932" s="29">
        <f t="shared" ref="E2932" si="2876">E2931/I2931*100</f>
        <v>28.915662650602407</v>
      </c>
      <c r="F2932" s="29">
        <f t="shared" ref="F2932" si="2877">F2931/I2931*100</f>
        <v>3.6144578313253009</v>
      </c>
      <c r="G2932" s="29">
        <f t="shared" ref="G2932" si="2878">G2931/I2931*100</f>
        <v>2.4096385542168677</v>
      </c>
      <c r="H2932" s="30">
        <f t="shared" ref="H2932" si="2879">H2931/I2931*100</f>
        <v>7.2289156626506017</v>
      </c>
      <c r="I2932" s="27">
        <f t="shared" si="2813"/>
        <v>100</v>
      </c>
      <c r="J2932" s="38">
        <f>J2931/I2931*100</f>
        <v>57.831325301204814</v>
      </c>
      <c r="K2932" s="18">
        <f>K2931/I2931*100</f>
        <v>28.915662650602407</v>
      </c>
      <c r="L2932" s="19">
        <f>L2931/I2931*100</f>
        <v>6.024096385542169</v>
      </c>
      <c r="N2932" s="55"/>
      <c r="O2932" s="148"/>
      <c r="P2932" s="148"/>
      <c r="Q2932" s="148"/>
      <c r="R2932" s="55"/>
      <c r="S2932" s="55"/>
      <c r="T2932" s="55"/>
    </row>
    <row r="2933" spans="1:20" s="1" customFormat="1" ht="11.45" customHeight="1" thickTop="1" thickBot="1">
      <c r="A2933" s="212"/>
      <c r="B2933" s="193" t="s">
        <v>24</v>
      </c>
      <c r="C2933" s="20">
        <v>6</v>
      </c>
      <c r="D2933" s="20">
        <v>8</v>
      </c>
      <c r="E2933" s="20">
        <v>9</v>
      </c>
      <c r="F2933" s="20">
        <v>0</v>
      </c>
      <c r="G2933" s="20">
        <v>0</v>
      </c>
      <c r="H2933" s="20">
        <v>26</v>
      </c>
      <c r="I2933" s="21">
        <f t="shared" si="2813"/>
        <v>49</v>
      </c>
      <c r="J2933" s="28">
        <f>C2933+D2933</f>
        <v>14</v>
      </c>
      <c r="K2933" s="23">
        <f>E2933</f>
        <v>9</v>
      </c>
      <c r="L2933" s="24">
        <f>SUM(F2933:G2933)</f>
        <v>0</v>
      </c>
      <c r="O2933" s="148"/>
      <c r="P2933" s="148"/>
      <c r="Q2933" s="148"/>
    </row>
    <row r="2934" spans="1:20" s="1" customFormat="1" ht="11.45" customHeight="1" thickTop="1" thickBot="1">
      <c r="A2934" s="213"/>
      <c r="B2934" s="194"/>
      <c r="C2934" s="50">
        <f t="shared" ref="C2934" si="2880">C2933/I2933*100</f>
        <v>12.244897959183673</v>
      </c>
      <c r="D2934" s="50">
        <f t="shared" ref="D2934" si="2881">D2933/I2933*100</f>
        <v>16.326530612244898</v>
      </c>
      <c r="E2934" s="50">
        <f t="shared" ref="E2934" si="2882">E2933/I2933*100</f>
        <v>18.367346938775512</v>
      </c>
      <c r="F2934" s="50">
        <f t="shared" ref="F2934" si="2883">F2933/I2933*100</f>
        <v>0</v>
      </c>
      <c r="G2934" s="50">
        <f t="shared" ref="G2934" si="2884">G2933/I2933*100</f>
        <v>0</v>
      </c>
      <c r="H2934" s="79">
        <f t="shared" ref="H2934" si="2885">H2933/I2933*100</f>
        <v>53.061224489795919</v>
      </c>
      <c r="I2934" s="58">
        <f t="shared" si="2813"/>
        <v>100</v>
      </c>
      <c r="J2934" s="57">
        <f>J2933/I2933*100</f>
        <v>28.571428571428569</v>
      </c>
      <c r="K2934" s="35">
        <f>K2933/I2933*100</f>
        <v>18.367346938775512</v>
      </c>
      <c r="L2934" s="31">
        <f>L2933/I2933*100</f>
        <v>0</v>
      </c>
      <c r="O2934" s="148"/>
      <c r="P2934" s="148"/>
      <c r="Q2934" s="148"/>
    </row>
    <row r="2935" spans="1:20" s="1" customFormat="1" ht="11.45" customHeight="1">
      <c r="A2935" s="189" t="s">
        <v>21</v>
      </c>
      <c r="B2935" s="192" t="s">
        <v>27</v>
      </c>
      <c r="C2935" s="20">
        <v>69</v>
      </c>
      <c r="D2935" s="20">
        <v>133</v>
      </c>
      <c r="E2935" s="20">
        <v>71</v>
      </c>
      <c r="F2935" s="20">
        <v>8</v>
      </c>
      <c r="G2935" s="20">
        <v>3</v>
      </c>
      <c r="H2935" s="20">
        <v>12</v>
      </c>
      <c r="I2935" s="8">
        <f t="shared" si="2813"/>
        <v>296</v>
      </c>
      <c r="J2935" s="9">
        <f>C2935+D2935</f>
        <v>202</v>
      </c>
      <c r="K2935" s="7">
        <f>E2935</f>
        <v>71</v>
      </c>
      <c r="L2935" s="10">
        <f>SUM(F2935:G2935)</f>
        <v>11</v>
      </c>
      <c r="O2935" s="148"/>
      <c r="P2935" s="148"/>
      <c r="Q2935" s="148"/>
    </row>
    <row r="2936" spans="1:20" s="1" customFormat="1" ht="11.45" customHeight="1">
      <c r="A2936" s="190"/>
      <c r="B2936" s="185"/>
      <c r="C2936" s="46">
        <f>C2935/I2935*100</f>
        <v>23.310810810810811</v>
      </c>
      <c r="D2936" s="25">
        <f>D2935/I2935*100</f>
        <v>44.932432432432435</v>
      </c>
      <c r="E2936" s="25">
        <f>E2935/I2935*100</f>
        <v>23.986486486486484</v>
      </c>
      <c r="F2936" s="25">
        <f>F2935/I2935*100</f>
        <v>2.7027027027027026</v>
      </c>
      <c r="G2936" s="25">
        <f>G2935/I2935*100</f>
        <v>1.0135135135135136</v>
      </c>
      <c r="H2936" s="26">
        <f>H2935/I2935*100</f>
        <v>4.0540540540540544</v>
      </c>
      <c r="I2936" s="27">
        <f t="shared" si="2813"/>
        <v>100</v>
      </c>
      <c r="J2936" s="38">
        <f>J2935/I2935*100</f>
        <v>68.243243243243242</v>
      </c>
      <c r="K2936" s="18">
        <f>K2935/I2935*100</f>
        <v>23.986486486486484</v>
      </c>
      <c r="L2936" s="19">
        <f>L2935/I2935*100</f>
        <v>3.7162162162162162</v>
      </c>
      <c r="O2936" s="148"/>
      <c r="P2936" s="148"/>
      <c r="Q2936" s="148"/>
    </row>
    <row r="2937" spans="1:20" s="1" customFormat="1" ht="11.45" customHeight="1">
      <c r="A2937" s="190"/>
      <c r="B2937" s="193" t="s">
        <v>28</v>
      </c>
      <c r="C2937" s="20">
        <v>83</v>
      </c>
      <c r="D2937" s="20">
        <v>161</v>
      </c>
      <c r="E2937" s="20">
        <v>72</v>
      </c>
      <c r="F2937" s="20">
        <v>5</v>
      </c>
      <c r="G2937" s="20">
        <v>5</v>
      </c>
      <c r="H2937" s="20">
        <v>16</v>
      </c>
      <c r="I2937" s="21">
        <f t="shared" si="2813"/>
        <v>342</v>
      </c>
      <c r="J2937" s="28">
        <f>C2937+D2937</f>
        <v>244</v>
      </c>
      <c r="K2937" s="23">
        <f>E2937</f>
        <v>72</v>
      </c>
      <c r="L2937" s="24">
        <f>SUM(F2937:G2937)</f>
        <v>10</v>
      </c>
      <c r="O2937" s="6"/>
      <c r="P2937" s="6"/>
      <c r="Q2937" s="6"/>
    </row>
    <row r="2938" spans="1:20" s="1" customFormat="1" ht="11.45" customHeight="1">
      <c r="A2938" s="190"/>
      <c r="B2938" s="193"/>
      <c r="C2938" s="29">
        <f>C2937/I2937*100</f>
        <v>24.269005847953213</v>
      </c>
      <c r="D2938" s="29">
        <f>D2937/I2937*100</f>
        <v>47.076023391812868</v>
      </c>
      <c r="E2938" s="29">
        <f>E2937/I2937*100</f>
        <v>21.052631578947366</v>
      </c>
      <c r="F2938" s="29">
        <f>F2937/I2937*100</f>
        <v>1.4619883040935671</v>
      </c>
      <c r="G2938" s="29">
        <f>G2937/I2937*100</f>
        <v>1.4619883040935671</v>
      </c>
      <c r="H2938" s="30">
        <f>H2937/I2937*100</f>
        <v>4.6783625730994149</v>
      </c>
      <c r="I2938" s="27">
        <f t="shared" si="2813"/>
        <v>100</v>
      </c>
      <c r="J2938" s="38">
        <f>J2937/I2937*100</f>
        <v>71.345029239766077</v>
      </c>
      <c r="K2938" s="18">
        <f>K2937/I2937*100</f>
        <v>21.052631578947366</v>
      </c>
      <c r="L2938" s="19">
        <f>L2937/I2937*100</f>
        <v>2.9239766081871341</v>
      </c>
      <c r="O2938" s="147"/>
      <c r="P2938" s="147"/>
      <c r="Q2938" s="147"/>
    </row>
    <row r="2939" spans="1:20" s="1" customFormat="1" ht="11.45" customHeight="1">
      <c r="A2939" s="190"/>
      <c r="B2939" s="184" t="s">
        <v>29</v>
      </c>
      <c r="C2939" s="20">
        <v>227</v>
      </c>
      <c r="D2939" s="20">
        <v>448</v>
      </c>
      <c r="E2939" s="20">
        <v>211</v>
      </c>
      <c r="F2939" s="20">
        <v>31</v>
      </c>
      <c r="G2939" s="20">
        <v>8</v>
      </c>
      <c r="H2939" s="20">
        <v>22</v>
      </c>
      <c r="I2939" s="21">
        <f t="shared" si="2813"/>
        <v>947</v>
      </c>
      <c r="J2939" s="28">
        <f>C2939+D2939</f>
        <v>675</v>
      </c>
      <c r="K2939" s="23">
        <f>E2939</f>
        <v>211</v>
      </c>
      <c r="L2939" s="24">
        <f>SUM(F2939:G2939)</f>
        <v>39</v>
      </c>
      <c r="N2939" s="55"/>
      <c r="O2939" s="148"/>
      <c r="P2939" s="148"/>
      <c r="Q2939" s="148"/>
      <c r="R2939" s="55"/>
      <c r="S2939" s="55"/>
      <c r="T2939" s="55"/>
    </row>
    <row r="2940" spans="1:20" s="1" customFormat="1" ht="11.45" customHeight="1">
      <c r="A2940" s="190"/>
      <c r="B2940" s="185"/>
      <c r="C2940" s="29">
        <f t="shared" ref="C2940" si="2886">C2939/I2939*100</f>
        <v>23.970432946145724</v>
      </c>
      <c r="D2940" s="29">
        <f t="shared" ref="D2940" si="2887">D2939/I2939*100</f>
        <v>47.307286166842658</v>
      </c>
      <c r="E2940" s="29">
        <f t="shared" ref="E2940" si="2888">E2939/I2939*100</f>
        <v>22.280887011615626</v>
      </c>
      <c r="F2940" s="29">
        <f t="shared" ref="F2940" si="2889">F2939/I2939*100</f>
        <v>3.2734952481520594</v>
      </c>
      <c r="G2940" s="29">
        <f t="shared" ref="G2940" si="2890">G2939/I2939*100</f>
        <v>0.84477296726504747</v>
      </c>
      <c r="H2940" s="30">
        <f t="shared" ref="H2940" si="2891">H2939/I2939*100</f>
        <v>2.3231256599788805</v>
      </c>
      <c r="I2940" s="27">
        <f t="shared" si="2813"/>
        <v>100</v>
      </c>
      <c r="J2940" s="38">
        <f>J2939/I2939*100</f>
        <v>71.277719112988379</v>
      </c>
      <c r="K2940" s="18">
        <f>K2939/I2939*100</f>
        <v>22.280887011615626</v>
      </c>
      <c r="L2940" s="19">
        <f>L2939/I2939*100</f>
        <v>4.1182682154171069</v>
      </c>
      <c r="N2940" s="55"/>
      <c r="O2940" s="148"/>
      <c r="P2940" s="148"/>
      <c r="Q2940" s="148"/>
      <c r="R2940" s="55"/>
      <c r="S2940" s="55"/>
      <c r="T2940" s="55"/>
    </row>
    <row r="2941" spans="1:20" s="1" customFormat="1" ht="11.45" customHeight="1">
      <c r="A2941" s="190"/>
      <c r="B2941" s="193" t="s">
        <v>30</v>
      </c>
      <c r="C2941" s="20">
        <v>99</v>
      </c>
      <c r="D2941" s="20">
        <v>189</v>
      </c>
      <c r="E2941" s="20">
        <v>96</v>
      </c>
      <c r="F2941" s="20">
        <v>13</v>
      </c>
      <c r="G2941" s="20">
        <v>2</v>
      </c>
      <c r="H2941" s="20">
        <v>11</v>
      </c>
      <c r="I2941" s="21">
        <f t="shared" si="2813"/>
        <v>410</v>
      </c>
      <c r="J2941" s="28">
        <f>C2941+D2941</f>
        <v>288</v>
      </c>
      <c r="K2941" s="23">
        <f>E2941</f>
        <v>96</v>
      </c>
      <c r="L2941" s="24">
        <f>SUM(F2941:G2941)</f>
        <v>15</v>
      </c>
      <c r="O2941" s="148"/>
      <c r="P2941" s="148"/>
      <c r="Q2941" s="148"/>
    </row>
    <row r="2942" spans="1:20" s="1" customFormat="1" ht="11.45" customHeight="1">
      <c r="A2942" s="190"/>
      <c r="B2942" s="193"/>
      <c r="C2942" s="29">
        <f t="shared" ref="C2942" si="2892">C2941/I2941*100</f>
        <v>24.146341463414632</v>
      </c>
      <c r="D2942" s="29">
        <f t="shared" ref="D2942" si="2893">D2941/I2941*100</f>
        <v>46.09756097560976</v>
      </c>
      <c r="E2942" s="29">
        <f t="shared" ref="E2942" si="2894">E2941/I2941*100</f>
        <v>23.414634146341466</v>
      </c>
      <c r="F2942" s="29">
        <f t="shared" ref="F2942" si="2895">F2941/I2941*100</f>
        <v>3.1707317073170733</v>
      </c>
      <c r="G2942" s="29">
        <f t="shared" ref="G2942" si="2896">G2941/I2941*100</f>
        <v>0.48780487804878048</v>
      </c>
      <c r="H2942" s="30">
        <f t="shared" ref="H2942" si="2897">H2941/I2941*100</f>
        <v>2.6829268292682928</v>
      </c>
      <c r="I2942" s="27">
        <f t="shared" si="2813"/>
        <v>100.00000000000001</v>
      </c>
      <c r="J2942" s="38">
        <f>J2941/I2941*100</f>
        <v>70.243902439024382</v>
      </c>
      <c r="K2942" s="18">
        <f>K2941/I2941*100</f>
        <v>23.414634146341466</v>
      </c>
      <c r="L2942" s="19">
        <f>L2941/I2941*100</f>
        <v>3.6585365853658534</v>
      </c>
      <c r="O2942" s="148"/>
      <c r="P2942" s="148"/>
      <c r="Q2942" s="148"/>
    </row>
    <row r="2943" spans="1:20" s="1" customFormat="1" ht="11.45" customHeight="1">
      <c r="A2943" s="190"/>
      <c r="B2943" s="184" t="s">
        <v>42</v>
      </c>
      <c r="C2943" s="20">
        <v>32</v>
      </c>
      <c r="D2943" s="20">
        <v>47</v>
      </c>
      <c r="E2943" s="20">
        <v>41</v>
      </c>
      <c r="F2943" s="20">
        <v>6</v>
      </c>
      <c r="G2943" s="20">
        <v>0</v>
      </c>
      <c r="H2943" s="20">
        <v>4</v>
      </c>
      <c r="I2943" s="21">
        <f t="shared" si="2813"/>
        <v>130</v>
      </c>
      <c r="J2943" s="28">
        <f>C2943+D2943</f>
        <v>79</v>
      </c>
      <c r="K2943" s="23">
        <f>E2943</f>
        <v>41</v>
      </c>
      <c r="L2943" s="24">
        <f>SUM(F2943:G2943)</f>
        <v>6</v>
      </c>
      <c r="O2943" s="148"/>
      <c r="P2943" s="148"/>
      <c r="Q2943" s="148"/>
    </row>
    <row r="2944" spans="1:20" s="1" customFormat="1" ht="11.45" customHeight="1">
      <c r="A2944" s="190"/>
      <c r="B2944" s="185"/>
      <c r="C2944" s="29">
        <f t="shared" ref="C2944" si="2898">C2943/I2943*100</f>
        <v>24.615384615384617</v>
      </c>
      <c r="D2944" s="29">
        <f t="shared" ref="D2944" si="2899">D2943/I2943*100</f>
        <v>36.153846153846153</v>
      </c>
      <c r="E2944" s="29">
        <f t="shared" ref="E2944" si="2900">E2943/I2943*100</f>
        <v>31.538461538461537</v>
      </c>
      <c r="F2944" s="29">
        <f t="shared" ref="F2944" si="2901">F2943/I2943*100</f>
        <v>4.6153846153846159</v>
      </c>
      <c r="G2944" s="29">
        <f t="shared" ref="G2944" si="2902">G2943/I2943*100</f>
        <v>0</v>
      </c>
      <c r="H2944" s="30">
        <f t="shared" ref="H2944" si="2903">H2943/I2943*100</f>
        <v>3.0769230769230771</v>
      </c>
      <c r="I2944" s="27">
        <f t="shared" si="2813"/>
        <v>100</v>
      </c>
      <c r="J2944" s="38">
        <f>J2943/I2943*100</f>
        <v>60.769230769230766</v>
      </c>
      <c r="K2944" s="18">
        <f>K2943/I2943*100</f>
        <v>31.538461538461537</v>
      </c>
      <c r="L2944" s="19">
        <f>L2943/I2943*100</f>
        <v>4.6153846153846159</v>
      </c>
      <c r="O2944" s="150"/>
      <c r="P2944" s="150"/>
      <c r="Q2944" s="150"/>
    </row>
    <row r="2945" spans="1:18" s="1" customFormat="1" ht="11.45" customHeight="1">
      <c r="A2945" s="190"/>
      <c r="B2945" s="193" t="s">
        <v>24</v>
      </c>
      <c r="C2945" s="20">
        <v>6</v>
      </c>
      <c r="D2945" s="20">
        <v>15</v>
      </c>
      <c r="E2945" s="20">
        <v>6</v>
      </c>
      <c r="F2945" s="20">
        <v>0</v>
      </c>
      <c r="G2945" s="20">
        <v>0</v>
      </c>
      <c r="H2945" s="20">
        <v>31</v>
      </c>
      <c r="I2945" s="21">
        <f t="shared" si="2813"/>
        <v>58</v>
      </c>
      <c r="J2945" s="22">
        <f>C2945+D2945</f>
        <v>21</v>
      </c>
      <c r="K2945" s="23">
        <f>E2945</f>
        <v>6</v>
      </c>
      <c r="L2945" s="24">
        <f>SUM(F2945:G2945)</f>
        <v>0</v>
      </c>
    </row>
    <row r="2946" spans="1:18" s="1" customFormat="1" ht="11.45" customHeight="1" thickBot="1">
      <c r="A2946" s="191"/>
      <c r="B2946" s="194"/>
      <c r="C2946" s="33">
        <f>C2945/I2945*100</f>
        <v>10.344827586206897</v>
      </c>
      <c r="D2946" s="33">
        <f>D2945/I2945*100</f>
        <v>25.862068965517242</v>
      </c>
      <c r="E2946" s="33">
        <f>E2945/I2945*100</f>
        <v>10.344827586206897</v>
      </c>
      <c r="F2946" s="33">
        <f>F2945/I2945*100</f>
        <v>0</v>
      </c>
      <c r="G2946" s="33">
        <f>G2945/I2945*100</f>
        <v>0</v>
      </c>
      <c r="H2946" s="34">
        <f>H2945/I2945*100</f>
        <v>53.448275862068961</v>
      </c>
      <c r="I2946" s="58">
        <f t="shared" si="2813"/>
        <v>100</v>
      </c>
      <c r="J2946" s="14">
        <f>J2945/I2945*100</f>
        <v>36.206896551724135</v>
      </c>
      <c r="K2946" s="15">
        <f>K2945/I2945*100</f>
        <v>10.344827586206897</v>
      </c>
      <c r="L2946" s="16">
        <f>L2945/I2945*100</f>
        <v>0</v>
      </c>
    </row>
    <row r="2947" spans="1:18" s="1" customFormat="1" ht="11.25" customHeight="1">
      <c r="A2947" s="40"/>
      <c r="B2947" s="41"/>
      <c r="C2947" s="87"/>
      <c r="D2947" s="87"/>
      <c r="E2947" s="87"/>
      <c r="F2947" s="87"/>
      <c r="G2947" s="87"/>
    </row>
    <row r="2948" spans="1:18" s="1" customFormat="1" ht="11.25" customHeight="1">
      <c r="A2948" s="40"/>
      <c r="B2948" s="41"/>
      <c r="C2948" s="87"/>
      <c r="D2948" s="87"/>
      <c r="E2948" s="87"/>
      <c r="F2948" s="87"/>
      <c r="G2948" s="87"/>
      <c r="O2948" s="147"/>
      <c r="P2948" s="147"/>
      <c r="Q2948" s="147"/>
    </row>
    <row r="2949" spans="1:18" s="3" customFormat="1" ht="30" customHeight="1" thickBot="1">
      <c r="A2949" s="177" t="s">
        <v>218</v>
      </c>
      <c r="B2949" s="177"/>
      <c r="C2949" s="177"/>
      <c r="D2949" s="177"/>
      <c r="E2949" s="177"/>
      <c r="F2949" s="177"/>
      <c r="G2949" s="177"/>
      <c r="H2949" s="177"/>
      <c r="I2949" s="177"/>
      <c r="J2949" s="177"/>
      <c r="K2949" s="177"/>
      <c r="L2949" s="177"/>
      <c r="M2949" s="1"/>
      <c r="N2949" s="1"/>
      <c r="O2949" s="147"/>
      <c r="P2949" s="147"/>
      <c r="Q2949" s="147"/>
      <c r="R2949" s="1"/>
    </row>
    <row r="2950" spans="1:18" s="1" customFormat="1" ht="10.15" customHeight="1">
      <c r="A2950" s="203"/>
      <c r="B2950" s="204"/>
      <c r="C2950" s="99">
        <v>1</v>
      </c>
      <c r="D2950" s="99">
        <v>2</v>
      </c>
      <c r="E2950" s="99">
        <v>3</v>
      </c>
      <c r="F2950" s="99">
        <v>4</v>
      </c>
      <c r="G2950" s="99">
        <v>5</v>
      </c>
      <c r="H2950" s="205" t="s">
        <v>45</v>
      </c>
      <c r="I2950" s="207" t="s">
        <v>4</v>
      </c>
      <c r="J2950" s="100" t="s">
        <v>46</v>
      </c>
      <c r="K2950" s="99">
        <v>3</v>
      </c>
      <c r="L2950" s="101" t="s">
        <v>47</v>
      </c>
      <c r="O2950" s="147"/>
      <c r="P2950" s="147"/>
      <c r="Q2950" s="147"/>
    </row>
    <row r="2951" spans="1:18" s="6" customFormat="1" ht="60" customHeight="1" thickBot="1">
      <c r="A2951" s="209" t="s">
        <v>33</v>
      </c>
      <c r="B2951" s="210"/>
      <c r="C2951" s="139" t="s">
        <v>113</v>
      </c>
      <c r="D2951" s="139" t="s">
        <v>114</v>
      </c>
      <c r="E2951" s="139" t="s">
        <v>43</v>
      </c>
      <c r="F2951" s="139" t="s">
        <v>115</v>
      </c>
      <c r="G2951" s="139" t="s">
        <v>116</v>
      </c>
      <c r="H2951" s="206"/>
      <c r="I2951" s="208"/>
      <c r="J2951" s="139" t="s">
        <v>113</v>
      </c>
      <c r="K2951" s="139" t="s">
        <v>43</v>
      </c>
      <c r="L2951" s="116" t="s">
        <v>116</v>
      </c>
      <c r="O2951" s="147"/>
      <c r="P2951" s="147"/>
      <c r="Q2951" s="147"/>
    </row>
    <row r="2952" spans="1:18" s="55" customFormat="1" ht="11.25" customHeight="1">
      <c r="A2952" s="219" t="s">
        <v>22</v>
      </c>
      <c r="B2952" s="220"/>
      <c r="C2952" s="111">
        <v>1005</v>
      </c>
      <c r="D2952" s="111">
        <v>758</v>
      </c>
      <c r="E2952" s="111">
        <v>287</v>
      </c>
      <c r="F2952" s="111">
        <v>24</v>
      </c>
      <c r="G2952" s="111">
        <v>25</v>
      </c>
      <c r="H2952" s="111">
        <v>84</v>
      </c>
      <c r="I2952" s="110">
        <f t="shared" ref="I2952:I3011" si="2904">SUM(C2952:H2952)</f>
        <v>2183</v>
      </c>
      <c r="J2952" s="112">
        <f>C2952+D2952</f>
        <v>1763</v>
      </c>
      <c r="K2952" s="111">
        <f>E2952</f>
        <v>287</v>
      </c>
      <c r="L2952" s="113">
        <f>SUM(F2952:G2952)</f>
        <v>49</v>
      </c>
      <c r="O2952" s="147"/>
      <c r="P2952" s="147"/>
      <c r="Q2952" s="147"/>
    </row>
    <row r="2953" spans="1:18" s="55" customFormat="1" ht="11.25" customHeight="1" thickBot="1">
      <c r="A2953" s="201"/>
      <c r="B2953" s="202"/>
      <c r="C2953" s="56">
        <f>C2952/I2952*100</f>
        <v>46.037562986715528</v>
      </c>
      <c r="D2953" s="56">
        <f>D2952/I2952*100</f>
        <v>34.72285845167201</v>
      </c>
      <c r="E2953" s="56">
        <f>E2952/I2952*100</f>
        <v>13.14704535043518</v>
      </c>
      <c r="F2953" s="56">
        <f>F2952/I2952*100</f>
        <v>1.0994044892349977</v>
      </c>
      <c r="G2953" s="56">
        <f>G2952/I2952*100</f>
        <v>1.1452130096197892</v>
      </c>
      <c r="H2953" s="59">
        <f>H2952/I2952*100</f>
        <v>3.8479157123224925</v>
      </c>
      <c r="I2953" s="58">
        <f t="shared" si="2904"/>
        <v>100</v>
      </c>
      <c r="J2953" s="57">
        <f>J2952/I2952*100</f>
        <v>80.760421438387539</v>
      </c>
      <c r="K2953" s="35">
        <f>K2952/I2952*100</f>
        <v>13.14704535043518</v>
      </c>
      <c r="L2953" s="31">
        <f>L2952/I2952*100</f>
        <v>2.2446174988547871</v>
      </c>
      <c r="O2953" s="147"/>
      <c r="P2953" s="147"/>
      <c r="Q2953" s="147"/>
    </row>
    <row r="2954" spans="1:18" s="55" customFormat="1" ht="11.45" customHeight="1">
      <c r="A2954" s="189" t="s">
        <v>48</v>
      </c>
      <c r="B2954" s="192" t="s">
        <v>19</v>
      </c>
      <c r="C2954" s="20">
        <v>745</v>
      </c>
      <c r="D2954" s="20">
        <v>484</v>
      </c>
      <c r="E2954" s="20">
        <v>159</v>
      </c>
      <c r="F2954" s="20">
        <v>14</v>
      </c>
      <c r="G2954" s="20">
        <v>14</v>
      </c>
      <c r="H2954" s="20">
        <v>43</v>
      </c>
      <c r="I2954" s="8">
        <f t="shared" si="2904"/>
        <v>1459</v>
      </c>
      <c r="J2954" s="9">
        <f>C2954+D2954</f>
        <v>1229</v>
      </c>
      <c r="K2954" s="7">
        <f>E2954</f>
        <v>159</v>
      </c>
      <c r="L2954" s="10">
        <f>SUM(F2954:G2954)</f>
        <v>28</v>
      </c>
      <c r="O2954" s="147"/>
      <c r="P2954" s="147"/>
      <c r="Q2954" s="147"/>
    </row>
    <row r="2955" spans="1:18" s="55" customFormat="1" ht="11.45" customHeight="1">
      <c r="A2955" s="190"/>
      <c r="B2955" s="185"/>
      <c r="C2955" s="46">
        <f>C2954/I2954*100</f>
        <v>51.062371487320078</v>
      </c>
      <c r="D2955" s="25">
        <f>D2954/I2954*100</f>
        <v>33.173406442769021</v>
      </c>
      <c r="E2955" s="25">
        <f>E2954/I2954*100</f>
        <v>10.89787525702536</v>
      </c>
      <c r="F2955" s="25">
        <f>F2954/I2954*100</f>
        <v>0.95956134338588073</v>
      </c>
      <c r="G2955" s="25">
        <f>G2954/I2954*100</f>
        <v>0.95956134338588073</v>
      </c>
      <c r="H2955" s="26">
        <f>H2954/I2954*100</f>
        <v>2.9472241261137766</v>
      </c>
      <c r="I2955" s="27">
        <f t="shared" si="2904"/>
        <v>100.00000000000001</v>
      </c>
      <c r="J2955" s="38">
        <f>J2954/I2954*100</f>
        <v>84.2357779300891</v>
      </c>
      <c r="K2955" s="18">
        <f>K2954/I2954*100</f>
        <v>10.89787525702536</v>
      </c>
      <c r="L2955" s="19">
        <f>L2954/I2954*100</f>
        <v>1.9191226867717615</v>
      </c>
      <c r="O2955" s="147"/>
      <c r="P2955" s="147"/>
      <c r="Q2955" s="147"/>
    </row>
    <row r="2956" spans="1:18" s="55" customFormat="1" ht="11.45" customHeight="1">
      <c r="A2956" s="190"/>
      <c r="B2956" s="193" t="s">
        <v>20</v>
      </c>
      <c r="C2956" s="20">
        <v>184</v>
      </c>
      <c r="D2956" s="20">
        <v>168</v>
      </c>
      <c r="E2956" s="20">
        <v>84</v>
      </c>
      <c r="F2956" s="20">
        <v>6</v>
      </c>
      <c r="G2956" s="20">
        <v>6</v>
      </c>
      <c r="H2956" s="20">
        <v>36</v>
      </c>
      <c r="I2956" s="21">
        <f t="shared" si="2904"/>
        <v>484</v>
      </c>
      <c r="J2956" s="28">
        <f>C2956+D2956</f>
        <v>352</v>
      </c>
      <c r="K2956" s="23">
        <f>E2956</f>
        <v>84</v>
      </c>
      <c r="L2956" s="24">
        <f>SUM(F2956:G2956)</f>
        <v>12</v>
      </c>
      <c r="O2956" s="147"/>
      <c r="P2956" s="147"/>
      <c r="Q2956" s="147"/>
    </row>
    <row r="2957" spans="1:18" s="55" customFormat="1" ht="11.45" customHeight="1">
      <c r="A2957" s="190"/>
      <c r="B2957" s="193"/>
      <c r="C2957" s="29">
        <f>C2956/I2956*100</f>
        <v>38.016528925619838</v>
      </c>
      <c r="D2957" s="29">
        <f>D2956/I2956*100</f>
        <v>34.710743801652896</v>
      </c>
      <c r="E2957" s="29">
        <f>E2956/I2956*100</f>
        <v>17.355371900826448</v>
      </c>
      <c r="F2957" s="29">
        <f>F2956/I2956*100</f>
        <v>1.2396694214876034</v>
      </c>
      <c r="G2957" s="29">
        <f>G2956/I2956*100</f>
        <v>1.2396694214876034</v>
      </c>
      <c r="H2957" s="30">
        <f>H2956/I2956*100</f>
        <v>7.4380165289256199</v>
      </c>
      <c r="I2957" s="27">
        <f t="shared" si="2904"/>
        <v>100.00000000000001</v>
      </c>
      <c r="J2957" s="38">
        <f>J2956/I2956*100</f>
        <v>72.727272727272734</v>
      </c>
      <c r="K2957" s="18">
        <f>K2956/I2956*100</f>
        <v>17.355371900826448</v>
      </c>
      <c r="L2957" s="19">
        <f>L2956/I2956*100</f>
        <v>2.4793388429752068</v>
      </c>
      <c r="O2957" s="147"/>
      <c r="P2957" s="147"/>
      <c r="Q2957" s="147"/>
    </row>
    <row r="2958" spans="1:18" s="55" customFormat="1" ht="11.45" customHeight="1">
      <c r="A2958" s="190"/>
      <c r="B2958" s="184" t="s">
        <v>49</v>
      </c>
      <c r="C2958" s="20">
        <v>52</v>
      </c>
      <c r="D2958" s="20">
        <v>71</v>
      </c>
      <c r="E2958" s="20">
        <v>32</v>
      </c>
      <c r="F2958" s="20">
        <v>4</v>
      </c>
      <c r="G2958" s="20">
        <v>5</v>
      </c>
      <c r="H2958" s="20">
        <v>3</v>
      </c>
      <c r="I2958" s="21">
        <f t="shared" si="2904"/>
        <v>167</v>
      </c>
      <c r="J2958" s="28">
        <f>C2958+D2958</f>
        <v>123</v>
      </c>
      <c r="K2958" s="23">
        <f>E2958</f>
        <v>32</v>
      </c>
      <c r="L2958" s="24">
        <f>SUM(F2958:G2958)</f>
        <v>9</v>
      </c>
      <c r="O2958" s="147"/>
      <c r="P2958" s="147"/>
      <c r="Q2958" s="147"/>
    </row>
    <row r="2959" spans="1:18" s="55" customFormat="1" ht="11.45" customHeight="1">
      <c r="A2959" s="190"/>
      <c r="B2959" s="185"/>
      <c r="C2959" s="25">
        <f>C2958/I2958*100</f>
        <v>31.137724550898206</v>
      </c>
      <c r="D2959" s="25">
        <f>D2958/I2958*100</f>
        <v>42.514970059880241</v>
      </c>
      <c r="E2959" s="25">
        <f>E2958/I2958*100</f>
        <v>19.161676646706589</v>
      </c>
      <c r="F2959" s="25">
        <f>F2958/I2958*100</f>
        <v>2.3952095808383236</v>
      </c>
      <c r="G2959" s="25">
        <f>G2958/I2958*100</f>
        <v>2.9940119760479043</v>
      </c>
      <c r="H2959" s="26">
        <f>H2958/I2958*100</f>
        <v>1.7964071856287425</v>
      </c>
      <c r="I2959" s="27">
        <f t="shared" si="2904"/>
        <v>99.999999999999986</v>
      </c>
      <c r="J2959" s="38">
        <f>J2958/I2958*100</f>
        <v>73.65269461077844</v>
      </c>
      <c r="K2959" s="18">
        <f>K2958/I2958*100</f>
        <v>19.161676646706589</v>
      </c>
      <c r="L2959" s="19">
        <f>L2958/I2958*100</f>
        <v>5.3892215568862278</v>
      </c>
      <c r="O2959" s="147"/>
      <c r="P2959" s="147"/>
      <c r="Q2959" s="147"/>
    </row>
    <row r="2960" spans="1:18" s="55" customFormat="1" ht="11.45" customHeight="1">
      <c r="A2960" s="190"/>
      <c r="B2960" s="193" t="s">
        <v>50</v>
      </c>
      <c r="C2960" s="20">
        <v>24</v>
      </c>
      <c r="D2960" s="20">
        <v>35</v>
      </c>
      <c r="E2960" s="20">
        <v>12</v>
      </c>
      <c r="F2960" s="20">
        <v>0</v>
      </c>
      <c r="G2960" s="20">
        <v>0</v>
      </c>
      <c r="H2960" s="20">
        <v>2</v>
      </c>
      <c r="I2960" s="21">
        <f t="shared" si="2904"/>
        <v>73</v>
      </c>
      <c r="J2960" s="28">
        <f>C2960+D2960</f>
        <v>59</v>
      </c>
      <c r="K2960" s="23">
        <f>E2960</f>
        <v>12</v>
      </c>
      <c r="L2960" s="24">
        <f>SUM(F2960:G2960)</f>
        <v>0</v>
      </c>
      <c r="O2960" s="147"/>
      <c r="P2960" s="147"/>
      <c r="Q2960" s="147"/>
    </row>
    <row r="2961" spans="1:17" s="55" customFormat="1" ht="11.45" customHeight="1" thickBot="1">
      <c r="A2961" s="190"/>
      <c r="B2961" s="193"/>
      <c r="C2961" s="33">
        <f>C2960/I2960*100</f>
        <v>32.87671232876712</v>
      </c>
      <c r="D2961" s="33">
        <f>D2960/I2960*100</f>
        <v>47.945205479452049</v>
      </c>
      <c r="E2961" s="33">
        <f>E2960/I2960*100</f>
        <v>16.43835616438356</v>
      </c>
      <c r="F2961" s="33">
        <f>F2960/I2960*100</f>
        <v>0</v>
      </c>
      <c r="G2961" s="33">
        <f>G2960/I2960*100</f>
        <v>0</v>
      </c>
      <c r="H2961" s="34">
        <f>H2960/I2960*100</f>
        <v>2.7397260273972601</v>
      </c>
      <c r="I2961" s="58">
        <f t="shared" si="2904"/>
        <v>99.999999999999986</v>
      </c>
      <c r="J2961" s="38">
        <f>J2960/I2960*100</f>
        <v>80.821917808219183</v>
      </c>
      <c r="K2961" s="18">
        <f>K2960/I2960*100</f>
        <v>16.43835616438356</v>
      </c>
      <c r="L2961" s="19">
        <f>L2960/I2960*100</f>
        <v>0</v>
      </c>
      <c r="O2961" s="147"/>
      <c r="P2961" s="147"/>
      <c r="Q2961" s="147"/>
    </row>
    <row r="2962" spans="1:17" s="55" customFormat="1" ht="11.45" customHeight="1">
      <c r="A2962" s="189" t="s">
        <v>51</v>
      </c>
      <c r="B2962" s="192" t="s">
        <v>1</v>
      </c>
      <c r="C2962" s="20">
        <v>450</v>
      </c>
      <c r="D2962" s="20">
        <v>344</v>
      </c>
      <c r="E2962" s="20">
        <v>119</v>
      </c>
      <c r="F2962" s="20">
        <v>14</v>
      </c>
      <c r="G2962" s="20">
        <v>17</v>
      </c>
      <c r="H2962" s="20">
        <v>24</v>
      </c>
      <c r="I2962" s="8">
        <f t="shared" si="2904"/>
        <v>968</v>
      </c>
      <c r="J2962" s="9">
        <f>C2962+D2962</f>
        <v>794</v>
      </c>
      <c r="K2962" s="7">
        <f>E2962</f>
        <v>119</v>
      </c>
      <c r="L2962" s="10">
        <f>SUM(F2962:G2962)</f>
        <v>31</v>
      </c>
      <c r="O2962" s="147"/>
      <c r="P2962" s="147"/>
      <c r="Q2962" s="147"/>
    </row>
    <row r="2963" spans="1:17" s="55" customFormat="1" ht="11.45" customHeight="1">
      <c r="A2963" s="190"/>
      <c r="B2963" s="193"/>
      <c r="C2963" s="46">
        <f>C2962/I2962*100</f>
        <v>46.487603305785122</v>
      </c>
      <c r="D2963" s="25">
        <f>D2962/I2962*100</f>
        <v>35.537190082644628</v>
      </c>
      <c r="E2963" s="25">
        <f>E2962/I2962*100</f>
        <v>12.293388429752067</v>
      </c>
      <c r="F2963" s="25">
        <f>F2962/I2962*100</f>
        <v>1.4462809917355373</v>
      </c>
      <c r="G2963" s="25">
        <f>G2962/I2962*100</f>
        <v>1.7561983471074381</v>
      </c>
      <c r="H2963" s="26">
        <f>H2962/I2962*100</f>
        <v>2.4793388429752068</v>
      </c>
      <c r="I2963" s="27">
        <f t="shared" si="2904"/>
        <v>100</v>
      </c>
      <c r="J2963" s="38">
        <f>J2962/I2962*100</f>
        <v>82.024793388429757</v>
      </c>
      <c r="K2963" s="18">
        <f>K2962/I2962*100</f>
        <v>12.293388429752067</v>
      </c>
      <c r="L2963" s="19">
        <f>L2962/I2962*100</f>
        <v>3.2024793388429749</v>
      </c>
      <c r="O2963" s="147"/>
      <c r="P2963" s="147"/>
      <c r="Q2963" s="147"/>
    </row>
    <row r="2964" spans="1:17" s="55" customFormat="1" ht="11.45" customHeight="1">
      <c r="A2964" s="190"/>
      <c r="B2964" s="184" t="s">
        <v>2</v>
      </c>
      <c r="C2964" s="20">
        <v>551</v>
      </c>
      <c r="D2964" s="20">
        <v>408</v>
      </c>
      <c r="E2964" s="20">
        <v>166</v>
      </c>
      <c r="F2964" s="20">
        <v>10</v>
      </c>
      <c r="G2964" s="20">
        <v>8</v>
      </c>
      <c r="H2964" s="20">
        <v>34</v>
      </c>
      <c r="I2964" s="21">
        <f t="shared" si="2904"/>
        <v>1177</v>
      </c>
      <c r="J2964" s="28">
        <f>C2964+D2964</f>
        <v>959</v>
      </c>
      <c r="K2964" s="23">
        <f>E2964</f>
        <v>166</v>
      </c>
      <c r="L2964" s="24">
        <f>SUM(F2964:G2964)</f>
        <v>18</v>
      </c>
      <c r="O2964" s="147"/>
      <c r="P2964" s="147"/>
      <c r="Q2964" s="147"/>
    </row>
    <row r="2965" spans="1:17" s="55" customFormat="1" ht="11.45" customHeight="1">
      <c r="A2965" s="190"/>
      <c r="B2965" s="185"/>
      <c r="C2965" s="29">
        <f>C2964/I2964*100</f>
        <v>46.813933729821585</v>
      </c>
      <c r="D2965" s="29">
        <f>D2964/I2964*100</f>
        <v>34.664401019541209</v>
      </c>
      <c r="E2965" s="29">
        <f>E2964/I2964*100</f>
        <v>14.103653355989804</v>
      </c>
      <c r="F2965" s="29">
        <f>F2964/I2964*100</f>
        <v>0.84961767204757865</v>
      </c>
      <c r="G2965" s="29">
        <f>G2964/I2964*100</f>
        <v>0.67969413763806286</v>
      </c>
      <c r="H2965" s="30">
        <f>H2964/I2964*100</f>
        <v>2.888700084961767</v>
      </c>
      <c r="I2965" s="27">
        <f t="shared" si="2904"/>
        <v>100.00000000000001</v>
      </c>
      <c r="J2965" s="38">
        <f>J2964/I2964*100</f>
        <v>81.478334749362787</v>
      </c>
      <c r="K2965" s="18">
        <f>K2964/I2964*100</f>
        <v>14.103653355989804</v>
      </c>
      <c r="L2965" s="19">
        <f>L2964/I2964*100</f>
        <v>1.5293118096856415</v>
      </c>
      <c r="O2965" s="147"/>
      <c r="P2965" s="147"/>
      <c r="Q2965" s="147"/>
    </row>
    <row r="2966" spans="1:17" s="55" customFormat="1" ht="11.45" customHeight="1">
      <c r="A2966" s="190"/>
      <c r="B2966" s="193" t="s">
        <v>5</v>
      </c>
      <c r="C2966" s="20">
        <v>4</v>
      </c>
      <c r="D2966" s="20">
        <v>6</v>
      </c>
      <c r="E2966" s="20">
        <v>2</v>
      </c>
      <c r="F2966" s="20">
        <v>0</v>
      </c>
      <c r="G2966" s="20">
        <v>0</v>
      </c>
      <c r="H2966" s="20">
        <v>26</v>
      </c>
      <c r="I2966" s="21">
        <f t="shared" si="2904"/>
        <v>38</v>
      </c>
      <c r="J2966" s="28">
        <f>C2966+D2966</f>
        <v>10</v>
      </c>
      <c r="K2966" s="23">
        <f>E2966</f>
        <v>2</v>
      </c>
      <c r="L2966" s="24">
        <f>SUM(F2966:G2966)</f>
        <v>0</v>
      </c>
      <c r="O2966" s="147"/>
      <c r="P2966" s="147"/>
      <c r="Q2966" s="147"/>
    </row>
    <row r="2967" spans="1:17" s="55" customFormat="1" ht="11.45" customHeight="1" thickBot="1">
      <c r="A2967" s="191"/>
      <c r="B2967" s="194"/>
      <c r="C2967" s="50">
        <f>C2966/I2966*100</f>
        <v>10.526315789473683</v>
      </c>
      <c r="D2967" s="50">
        <f>D2966/I2966*100</f>
        <v>15.789473684210526</v>
      </c>
      <c r="E2967" s="50">
        <f>E2966/I2966*100</f>
        <v>5.2631578947368416</v>
      </c>
      <c r="F2967" s="50">
        <f>F2966/I2966*100</f>
        <v>0</v>
      </c>
      <c r="G2967" s="50">
        <f>G2966/I2966*100</f>
        <v>0</v>
      </c>
      <c r="H2967" s="64">
        <f>H2966/I2966*100</f>
        <v>68.421052631578945</v>
      </c>
      <c r="I2967" s="58">
        <f t="shared" si="2904"/>
        <v>100</v>
      </c>
      <c r="J2967" s="57">
        <f>J2966/I2966*100</f>
        <v>26.315789473684209</v>
      </c>
      <c r="K2967" s="35">
        <f>K2966/I2966*100</f>
        <v>5.2631578947368416</v>
      </c>
      <c r="L2967" s="31">
        <f>L2966/I2966*100</f>
        <v>0</v>
      </c>
      <c r="O2967" s="147"/>
      <c r="P2967" s="147"/>
      <c r="Q2967" s="147"/>
    </row>
    <row r="2968" spans="1:17" s="55" customFormat="1" ht="11.45" customHeight="1">
      <c r="A2968" s="189" t="s">
        <v>52</v>
      </c>
      <c r="B2968" s="192" t="s">
        <v>6</v>
      </c>
      <c r="C2968" s="20">
        <v>37</v>
      </c>
      <c r="D2968" s="20">
        <v>17</v>
      </c>
      <c r="E2968" s="20">
        <v>6</v>
      </c>
      <c r="F2968" s="20">
        <v>1</v>
      </c>
      <c r="G2968" s="20">
        <v>1</v>
      </c>
      <c r="H2968" s="20">
        <v>2</v>
      </c>
      <c r="I2968" s="8">
        <f t="shared" si="2904"/>
        <v>64</v>
      </c>
      <c r="J2968" s="9">
        <f>C2968+D2968</f>
        <v>54</v>
      </c>
      <c r="K2968" s="7">
        <f>E2968</f>
        <v>6</v>
      </c>
      <c r="L2968" s="10">
        <f>SUM(F2968:G2968)</f>
        <v>2</v>
      </c>
    </row>
    <row r="2969" spans="1:17" s="55" customFormat="1" ht="11.45" customHeight="1">
      <c r="A2969" s="190"/>
      <c r="B2969" s="185"/>
      <c r="C2969" s="46">
        <f>C2968/I2968*100</f>
        <v>57.8125</v>
      </c>
      <c r="D2969" s="25">
        <f>D2968/I2968*100</f>
        <v>26.5625</v>
      </c>
      <c r="E2969" s="25">
        <f>E2968/I2968*100</f>
        <v>9.375</v>
      </c>
      <c r="F2969" s="25">
        <f>F2968/I2968*100</f>
        <v>1.5625</v>
      </c>
      <c r="G2969" s="25">
        <f>G2968/I2968*100</f>
        <v>1.5625</v>
      </c>
      <c r="H2969" s="26">
        <f>H2968/I2968*100</f>
        <v>3.125</v>
      </c>
      <c r="I2969" s="27">
        <f t="shared" si="2904"/>
        <v>100</v>
      </c>
      <c r="J2969" s="38">
        <f>J2968/I2968*100</f>
        <v>84.375</v>
      </c>
      <c r="K2969" s="18">
        <f>K2968/I2968*100</f>
        <v>9.375</v>
      </c>
      <c r="L2969" s="19">
        <f>L2968/I2968*100</f>
        <v>3.125</v>
      </c>
    </row>
    <row r="2970" spans="1:17" s="55" customFormat="1" ht="11.45" customHeight="1">
      <c r="A2970" s="190"/>
      <c r="B2970" s="193" t="s">
        <v>7</v>
      </c>
      <c r="C2970" s="20">
        <v>90</v>
      </c>
      <c r="D2970" s="20">
        <v>56</v>
      </c>
      <c r="E2970" s="20">
        <v>31</v>
      </c>
      <c r="F2970" s="20">
        <v>1</v>
      </c>
      <c r="G2970" s="20">
        <v>3</v>
      </c>
      <c r="H2970" s="20">
        <v>4</v>
      </c>
      <c r="I2970" s="21">
        <f t="shared" si="2904"/>
        <v>185</v>
      </c>
      <c r="J2970" s="28">
        <f>C2970+D2970</f>
        <v>146</v>
      </c>
      <c r="K2970" s="23">
        <f>E2970</f>
        <v>31</v>
      </c>
      <c r="L2970" s="24">
        <f>SUM(F2970:G2970)</f>
        <v>4</v>
      </c>
    </row>
    <row r="2971" spans="1:17" s="55" customFormat="1" ht="11.45" customHeight="1">
      <c r="A2971" s="190"/>
      <c r="B2971" s="193"/>
      <c r="C2971" s="29">
        <f>C2970/I2970*100</f>
        <v>48.648648648648653</v>
      </c>
      <c r="D2971" s="29">
        <f>D2970/I2970*100</f>
        <v>30.270270270270274</v>
      </c>
      <c r="E2971" s="29">
        <f>E2970/I2970*100</f>
        <v>16.756756756756758</v>
      </c>
      <c r="F2971" s="29">
        <f>F2970/I2970*100</f>
        <v>0.54054054054054057</v>
      </c>
      <c r="G2971" s="29">
        <f>G2970/I2970*100</f>
        <v>1.6216216216216217</v>
      </c>
      <c r="H2971" s="30">
        <f>H2970/I2970*100</f>
        <v>2.1621621621621623</v>
      </c>
      <c r="I2971" s="27">
        <f t="shared" si="2904"/>
        <v>100.00000000000003</v>
      </c>
      <c r="J2971" s="38">
        <f>J2970/I2970*100</f>
        <v>78.918918918918919</v>
      </c>
      <c r="K2971" s="18">
        <f>K2970/I2970*100</f>
        <v>16.756756756756758</v>
      </c>
      <c r="L2971" s="19">
        <f>L2970/I2970*100</f>
        <v>2.1621621621621623</v>
      </c>
    </row>
    <row r="2972" spans="1:17" s="55" customFormat="1" ht="11.45" customHeight="1">
      <c r="A2972" s="190"/>
      <c r="B2972" s="184" t="s">
        <v>8</v>
      </c>
      <c r="C2972" s="20">
        <v>115</v>
      </c>
      <c r="D2972" s="20">
        <v>82</v>
      </c>
      <c r="E2972" s="20">
        <v>34</v>
      </c>
      <c r="F2972" s="20">
        <v>5</v>
      </c>
      <c r="G2972" s="20">
        <v>8</v>
      </c>
      <c r="H2972" s="20">
        <v>3</v>
      </c>
      <c r="I2972" s="21">
        <f t="shared" si="2904"/>
        <v>247</v>
      </c>
      <c r="J2972" s="28">
        <f>C2972+D2972</f>
        <v>197</v>
      </c>
      <c r="K2972" s="23">
        <f>E2972</f>
        <v>34</v>
      </c>
      <c r="L2972" s="24">
        <f>SUM(F2972:G2972)</f>
        <v>13</v>
      </c>
    </row>
    <row r="2973" spans="1:17" s="55" customFormat="1" ht="11.45" customHeight="1">
      <c r="A2973" s="190"/>
      <c r="B2973" s="185"/>
      <c r="C2973" s="29">
        <f t="shared" ref="C2973" si="2905">C2972/I2972*100</f>
        <v>46.558704453441294</v>
      </c>
      <c r="D2973" s="29">
        <f t="shared" ref="D2973" si="2906">D2972/I2972*100</f>
        <v>33.198380566801625</v>
      </c>
      <c r="E2973" s="29">
        <f t="shared" ref="E2973" si="2907">E2972/I2972*100</f>
        <v>13.765182186234817</v>
      </c>
      <c r="F2973" s="29">
        <f t="shared" ref="F2973" si="2908">F2972/I2972*100</f>
        <v>2.0242914979757085</v>
      </c>
      <c r="G2973" s="29">
        <f t="shared" ref="G2973" si="2909">G2972/I2972*100</f>
        <v>3.2388663967611335</v>
      </c>
      <c r="H2973" s="30">
        <f t="shared" ref="H2973" si="2910">H2972/I2972*100</f>
        <v>1.214574898785425</v>
      </c>
      <c r="I2973" s="27">
        <f t="shared" si="2904"/>
        <v>100.00000000000003</v>
      </c>
      <c r="J2973" s="38">
        <f>J2972/I2972*100</f>
        <v>79.757085020242911</v>
      </c>
      <c r="K2973" s="18">
        <f>K2972/I2972*100</f>
        <v>13.765182186234817</v>
      </c>
      <c r="L2973" s="19">
        <f>L2972/I2972*100</f>
        <v>5.2631578947368416</v>
      </c>
    </row>
    <row r="2974" spans="1:17" s="55" customFormat="1" ht="11.45" customHeight="1">
      <c r="A2974" s="190"/>
      <c r="B2974" s="193" t="s">
        <v>9</v>
      </c>
      <c r="C2974" s="20">
        <v>152</v>
      </c>
      <c r="D2974" s="20">
        <v>119</v>
      </c>
      <c r="E2974" s="20">
        <v>35</v>
      </c>
      <c r="F2974" s="20">
        <v>2</v>
      </c>
      <c r="G2974" s="20">
        <v>3</v>
      </c>
      <c r="H2974" s="20">
        <v>4</v>
      </c>
      <c r="I2974" s="21">
        <f t="shared" si="2904"/>
        <v>315</v>
      </c>
      <c r="J2974" s="28">
        <f>C2974+D2974</f>
        <v>271</v>
      </c>
      <c r="K2974" s="23">
        <f>E2974</f>
        <v>35</v>
      </c>
      <c r="L2974" s="24">
        <f>SUM(F2974:G2974)</f>
        <v>5</v>
      </c>
      <c r="O2974" s="147"/>
      <c r="P2974" s="147"/>
      <c r="Q2974" s="147"/>
    </row>
    <row r="2975" spans="1:17" s="55" customFormat="1" ht="11.45" customHeight="1">
      <c r="A2975" s="190"/>
      <c r="B2975" s="193"/>
      <c r="C2975" s="29">
        <f t="shared" ref="C2975" si="2911">C2974/I2974*100</f>
        <v>48.253968253968253</v>
      </c>
      <c r="D2975" s="29">
        <f t="shared" ref="D2975" si="2912">D2974/I2974*100</f>
        <v>37.777777777777779</v>
      </c>
      <c r="E2975" s="29">
        <f t="shared" ref="E2975" si="2913">E2974/I2974*100</f>
        <v>11.111111111111111</v>
      </c>
      <c r="F2975" s="29">
        <f t="shared" ref="F2975" si="2914">F2974/I2974*100</f>
        <v>0.63492063492063489</v>
      </c>
      <c r="G2975" s="29">
        <f t="shared" ref="G2975" si="2915">G2974/I2974*100</f>
        <v>0.95238095238095244</v>
      </c>
      <c r="H2975" s="30">
        <f t="shared" ref="H2975" si="2916">H2974/I2974*100</f>
        <v>1.2698412698412698</v>
      </c>
      <c r="I2975" s="27">
        <f t="shared" si="2904"/>
        <v>99.999999999999986</v>
      </c>
      <c r="J2975" s="38">
        <f>J2974/I2974*100</f>
        <v>86.031746031746039</v>
      </c>
      <c r="K2975" s="18">
        <f>K2974/I2974*100</f>
        <v>11.111111111111111</v>
      </c>
      <c r="L2975" s="19">
        <f>L2974/I2974*100</f>
        <v>1.5873015873015872</v>
      </c>
      <c r="O2975" s="147"/>
      <c r="P2975" s="147"/>
      <c r="Q2975" s="147"/>
    </row>
    <row r="2976" spans="1:17" s="55" customFormat="1" ht="11.45" customHeight="1">
      <c r="A2976" s="190"/>
      <c r="B2976" s="184" t="s">
        <v>10</v>
      </c>
      <c r="C2976" s="20">
        <v>165</v>
      </c>
      <c r="D2976" s="20">
        <v>141</v>
      </c>
      <c r="E2976" s="20">
        <v>48</v>
      </c>
      <c r="F2976" s="20">
        <v>7</v>
      </c>
      <c r="G2976" s="20">
        <v>3</v>
      </c>
      <c r="H2976" s="20">
        <v>3</v>
      </c>
      <c r="I2976" s="21">
        <f t="shared" si="2904"/>
        <v>367</v>
      </c>
      <c r="J2976" s="28">
        <f>C2976+D2976</f>
        <v>306</v>
      </c>
      <c r="K2976" s="23">
        <f>E2976</f>
        <v>48</v>
      </c>
      <c r="L2976" s="24">
        <f>SUM(F2976:G2976)</f>
        <v>10</v>
      </c>
      <c r="O2976" s="147"/>
      <c r="P2976" s="147"/>
      <c r="Q2976" s="147"/>
    </row>
    <row r="2977" spans="1:17" s="55" customFormat="1" ht="11.45" customHeight="1">
      <c r="A2977" s="190"/>
      <c r="B2977" s="185"/>
      <c r="C2977" s="29">
        <f t="shared" ref="C2977" si="2917">C2976/I2976*100</f>
        <v>44.959128065395092</v>
      </c>
      <c r="D2977" s="29">
        <f t="shared" ref="D2977" si="2918">D2976/I2976*100</f>
        <v>38.419618528610357</v>
      </c>
      <c r="E2977" s="29">
        <f t="shared" ref="E2977" si="2919">E2976/I2976*100</f>
        <v>13.079019073569482</v>
      </c>
      <c r="F2977" s="29">
        <f t="shared" ref="F2977" si="2920">F2976/I2976*100</f>
        <v>1.9073569482288828</v>
      </c>
      <c r="G2977" s="29">
        <f t="shared" ref="G2977" si="2921">G2976/I2976*100</f>
        <v>0.81743869209809261</v>
      </c>
      <c r="H2977" s="30">
        <f t="shared" ref="H2977" si="2922">H2976/I2976*100</f>
        <v>0.81743869209809261</v>
      </c>
      <c r="I2977" s="27">
        <f t="shared" si="2904"/>
        <v>100</v>
      </c>
      <c r="J2977" s="38">
        <f>J2976/I2976*100</f>
        <v>83.378746594005449</v>
      </c>
      <c r="K2977" s="18">
        <f>K2976/I2976*100</f>
        <v>13.079019073569482</v>
      </c>
      <c r="L2977" s="19">
        <f>L2976/I2976*100</f>
        <v>2.7247956403269753</v>
      </c>
      <c r="O2977" s="147"/>
      <c r="P2977" s="147"/>
      <c r="Q2977" s="147"/>
    </row>
    <row r="2978" spans="1:17" s="55" customFormat="1" ht="11.45" customHeight="1">
      <c r="A2978" s="190"/>
      <c r="B2978" s="193" t="s">
        <v>11</v>
      </c>
      <c r="C2978" s="20">
        <v>169</v>
      </c>
      <c r="D2978" s="20">
        <v>163</v>
      </c>
      <c r="E2978" s="20">
        <v>47</v>
      </c>
      <c r="F2978" s="20">
        <v>2</v>
      </c>
      <c r="G2978" s="20">
        <v>1</v>
      </c>
      <c r="H2978" s="20">
        <v>12</v>
      </c>
      <c r="I2978" s="21">
        <f t="shared" si="2904"/>
        <v>394</v>
      </c>
      <c r="J2978" s="28">
        <f>C2978+D2978</f>
        <v>332</v>
      </c>
      <c r="K2978" s="23">
        <f>E2978</f>
        <v>47</v>
      </c>
      <c r="L2978" s="24">
        <f>SUM(F2978:G2978)</f>
        <v>3</v>
      </c>
      <c r="O2978" s="147"/>
      <c r="P2978" s="147"/>
      <c r="Q2978" s="147"/>
    </row>
    <row r="2979" spans="1:17" s="55" customFormat="1" ht="11.45" customHeight="1">
      <c r="A2979" s="190"/>
      <c r="B2979" s="193"/>
      <c r="C2979" s="29">
        <f t="shared" ref="C2979" si="2923">C2978/I2978*100</f>
        <v>42.893401015228427</v>
      </c>
      <c r="D2979" s="29">
        <f t="shared" ref="D2979" si="2924">D2978/I2978*100</f>
        <v>41.370558375634516</v>
      </c>
      <c r="E2979" s="29">
        <f t="shared" ref="E2979" si="2925">E2978/I2978*100</f>
        <v>11.928934010152284</v>
      </c>
      <c r="F2979" s="29">
        <f t="shared" ref="F2979" si="2926">F2978/I2978*100</f>
        <v>0.50761421319796951</v>
      </c>
      <c r="G2979" s="29">
        <f t="shared" ref="G2979" si="2927">G2978/I2978*100</f>
        <v>0.25380710659898476</v>
      </c>
      <c r="H2979" s="30">
        <f t="shared" ref="H2979" si="2928">H2978/I2978*100</f>
        <v>3.0456852791878175</v>
      </c>
      <c r="I2979" s="27">
        <f t="shared" si="2904"/>
        <v>100</v>
      </c>
      <c r="J2979" s="38">
        <f>J2978/I2978*100</f>
        <v>84.263959390862937</v>
      </c>
      <c r="K2979" s="18">
        <f>K2978/I2978*100</f>
        <v>11.928934010152284</v>
      </c>
      <c r="L2979" s="19">
        <f>L2978/I2978*100</f>
        <v>0.76142131979695438</v>
      </c>
      <c r="O2979" s="148"/>
      <c r="P2979" s="148"/>
      <c r="Q2979" s="148"/>
    </row>
    <row r="2980" spans="1:17" s="55" customFormat="1" ht="11.45" customHeight="1">
      <c r="A2980" s="190"/>
      <c r="B2980" s="184" t="s">
        <v>12</v>
      </c>
      <c r="C2980" s="20">
        <v>275</v>
      </c>
      <c r="D2980" s="20">
        <v>177</v>
      </c>
      <c r="E2980" s="20">
        <v>85</v>
      </c>
      <c r="F2980" s="20">
        <v>6</v>
      </c>
      <c r="G2980" s="20">
        <v>6</v>
      </c>
      <c r="H2980" s="20">
        <v>33</v>
      </c>
      <c r="I2980" s="21">
        <f t="shared" si="2904"/>
        <v>582</v>
      </c>
      <c r="J2980" s="28">
        <f>C2980+D2980</f>
        <v>452</v>
      </c>
      <c r="K2980" s="23">
        <f>E2980</f>
        <v>85</v>
      </c>
      <c r="L2980" s="24">
        <f>SUM(F2980:G2980)</f>
        <v>12</v>
      </c>
      <c r="O2980" s="148"/>
      <c r="P2980" s="148"/>
      <c r="Q2980" s="148"/>
    </row>
    <row r="2981" spans="1:17" s="55" customFormat="1" ht="11.45" customHeight="1">
      <c r="A2981" s="190"/>
      <c r="B2981" s="185"/>
      <c r="C2981" s="29">
        <f t="shared" ref="C2981" si="2929">C2980/I2980*100</f>
        <v>47.250859106529205</v>
      </c>
      <c r="D2981" s="29">
        <f t="shared" ref="D2981" si="2930">D2980/I2980*100</f>
        <v>30.412371134020617</v>
      </c>
      <c r="E2981" s="29">
        <f t="shared" ref="E2981" si="2931">E2980/I2980*100</f>
        <v>14.604810996563575</v>
      </c>
      <c r="F2981" s="29">
        <f t="shared" ref="F2981" si="2932">F2980/I2980*100</f>
        <v>1.0309278350515463</v>
      </c>
      <c r="G2981" s="29">
        <f t="shared" ref="G2981" si="2933">G2980/I2980*100</f>
        <v>1.0309278350515463</v>
      </c>
      <c r="H2981" s="30">
        <f t="shared" ref="H2981" si="2934">H2980/I2980*100</f>
        <v>5.6701030927835054</v>
      </c>
      <c r="I2981" s="27">
        <f t="shared" si="2904"/>
        <v>99.999999999999986</v>
      </c>
      <c r="J2981" s="38">
        <f>J2980/I2980*100</f>
        <v>77.663230240549836</v>
      </c>
      <c r="K2981" s="18">
        <f>K2980/I2980*100</f>
        <v>14.604810996563575</v>
      </c>
      <c r="L2981" s="19">
        <f>L2980/I2980*100</f>
        <v>2.0618556701030926</v>
      </c>
      <c r="O2981" s="148"/>
      <c r="P2981" s="148"/>
      <c r="Q2981" s="148"/>
    </row>
    <row r="2982" spans="1:17" s="55" customFormat="1" ht="11.45" customHeight="1">
      <c r="A2982" s="190"/>
      <c r="B2982" s="193" t="s">
        <v>24</v>
      </c>
      <c r="C2982" s="20">
        <v>2</v>
      </c>
      <c r="D2982" s="20">
        <v>3</v>
      </c>
      <c r="E2982" s="20">
        <v>1</v>
      </c>
      <c r="F2982" s="20">
        <v>0</v>
      </c>
      <c r="G2982" s="20">
        <v>0</v>
      </c>
      <c r="H2982" s="20">
        <v>23</v>
      </c>
      <c r="I2982" s="21">
        <f t="shared" si="2904"/>
        <v>29</v>
      </c>
      <c r="J2982" s="28">
        <f>C2982+D2982</f>
        <v>5</v>
      </c>
      <c r="K2982" s="23">
        <f>E2982</f>
        <v>1</v>
      </c>
      <c r="L2982" s="24">
        <f>SUM(F2982:G2982)</f>
        <v>0</v>
      </c>
    </row>
    <row r="2983" spans="1:17" s="55" customFormat="1" ht="11.45" customHeight="1" thickBot="1">
      <c r="A2983" s="191"/>
      <c r="B2983" s="194"/>
      <c r="C2983" s="50">
        <f t="shared" ref="C2983" si="2935">C2982/I2982*100</f>
        <v>6.8965517241379306</v>
      </c>
      <c r="D2983" s="50">
        <f t="shared" ref="D2983" si="2936">D2982/I2982*100</f>
        <v>10.344827586206897</v>
      </c>
      <c r="E2983" s="50">
        <f t="shared" ref="E2983" si="2937">E2982/I2982*100</f>
        <v>3.4482758620689653</v>
      </c>
      <c r="F2983" s="50">
        <f t="shared" ref="F2983" si="2938">F2982/I2982*100</f>
        <v>0</v>
      </c>
      <c r="G2983" s="50">
        <f t="shared" ref="G2983" si="2939">G2982/I2982*100</f>
        <v>0</v>
      </c>
      <c r="H2983" s="79">
        <f t="shared" ref="H2983" si="2940">H2982/I2982*100</f>
        <v>79.310344827586206</v>
      </c>
      <c r="I2983" s="58">
        <f t="shared" si="2904"/>
        <v>100</v>
      </c>
      <c r="J2983" s="57">
        <f>J2982/I2982*100</f>
        <v>17.241379310344829</v>
      </c>
      <c r="K2983" s="35">
        <f>K2982/I2982*100</f>
        <v>3.4482758620689653</v>
      </c>
      <c r="L2983" s="31">
        <f>L2982/I2982*100</f>
        <v>0</v>
      </c>
    </row>
    <row r="2984" spans="1:17" s="55" customFormat="1" ht="11.45" customHeight="1" thickBot="1">
      <c r="A2984" s="211" t="s">
        <v>53</v>
      </c>
      <c r="B2984" s="192" t="s">
        <v>23</v>
      </c>
      <c r="C2984" s="20">
        <v>79</v>
      </c>
      <c r="D2984" s="20">
        <v>94</v>
      </c>
      <c r="E2984" s="20">
        <v>29</v>
      </c>
      <c r="F2984" s="20">
        <v>2</v>
      </c>
      <c r="G2984" s="20">
        <v>2</v>
      </c>
      <c r="H2984" s="20">
        <v>10</v>
      </c>
      <c r="I2984" s="110">
        <f t="shared" si="2904"/>
        <v>216</v>
      </c>
      <c r="J2984" s="9">
        <f>C2984+D2984</f>
        <v>173</v>
      </c>
      <c r="K2984" s="7">
        <f>E2984</f>
        <v>29</v>
      </c>
      <c r="L2984" s="10">
        <f>SUM(F2984:G2984)</f>
        <v>4</v>
      </c>
    </row>
    <row r="2985" spans="1:17" s="55" customFormat="1" ht="11.45" customHeight="1" thickTop="1" thickBot="1">
      <c r="A2985" s="212"/>
      <c r="B2985" s="185"/>
      <c r="C2985" s="46">
        <f>C2984/I2984*100</f>
        <v>36.574074074074076</v>
      </c>
      <c r="D2985" s="25">
        <f>D2984/I2984*100</f>
        <v>43.518518518518519</v>
      </c>
      <c r="E2985" s="25">
        <f>E2984/I2984*100</f>
        <v>13.425925925925927</v>
      </c>
      <c r="F2985" s="25">
        <f>F2984/I2984*100</f>
        <v>0.92592592592592582</v>
      </c>
      <c r="G2985" s="25">
        <f>G2984/I2984*100</f>
        <v>0.92592592592592582</v>
      </c>
      <c r="H2985" s="26">
        <f>H2984/I2984*100</f>
        <v>4.6296296296296298</v>
      </c>
      <c r="I2985" s="27">
        <f t="shared" si="2904"/>
        <v>100</v>
      </c>
      <c r="J2985" s="38">
        <f>J2984/I2984*100</f>
        <v>80.092592592592595</v>
      </c>
      <c r="K2985" s="18">
        <f>K2984/I2984*100</f>
        <v>13.425925925925927</v>
      </c>
      <c r="L2985" s="19">
        <f>L2984/I2984*100</f>
        <v>1.8518518518518516</v>
      </c>
    </row>
    <row r="2986" spans="1:17" s="55" customFormat="1" ht="11.45" customHeight="1" thickTop="1" thickBot="1">
      <c r="A2986" s="212"/>
      <c r="B2986" s="193" t="s">
        <v>3</v>
      </c>
      <c r="C2986" s="20">
        <v>71</v>
      </c>
      <c r="D2986" s="20">
        <v>56</v>
      </c>
      <c r="E2986" s="20">
        <v>11</v>
      </c>
      <c r="F2986" s="20">
        <v>1</v>
      </c>
      <c r="G2986" s="20">
        <v>1</v>
      </c>
      <c r="H2986" s="20">
        <v>3</v>
      </c>
      <c r="I2986" s="21">
        <f t="shared" si="2904"/>
        <v>143</v>
      </c>
      <c r="J2986" s="28">
        <f>C2986+D2986</f>
        <v>127</v>
      </c>
      <c r="K2986" s="23">
        <f>E2986</f>
        <v>11</v>
      </c>
      <c r="L2986" s="24">
        <f>SUM(F2986:G2986)</f>
        <v>2</v>
      </c>
    </row>
    <row r="2987" spans="1:17" s="55" customFormat="1" ht="11.45" customHeight="1" thickTop="1" thickBot="1">
      <c r="A2987" s="212"/>
      <c r="B2987" s="193"/>
      <c r="C2987" s="29">
        <f>C2986/I2986*100</f>
        <v>49.650349650349654</v>
      </c>
      <c r="D2987" s="29">
        <f>D2986/I2986*100</f>
        <v>39.16083916083916</v>
      </c>
      <c r="E2987" s="29">
        <f>E2986/I2986*100</f>
        <v>7.6923076923076925</v>
      </c>
      <c r="F2987" s="29">
        <f>F2986/I2986*100</f>
        <v>0.69930069930069927</v>
      </c>
      <c r="G2987" s="29">
        <f>G2986/I2986*100</f>
        <v>0.69930069930069927</v>
      </c>
      <c r="H2987" s="30">
        <f>H2986/I2986*100</f>
        <v>2.0979020979020979</v>
      </c>
      <c r="I2987" s="27">
        <f t="shared" si="2904"/>
        <v>99.999999999999986</v>
      </c>
      <c r="J2987" s="38">
        <f>J2986/I2986*100</f>
        <v>88.811188811188813</v>
      </c>
      <c r="K2987" s="18">
        <f>K2986/I2986*100</f>
        <v>7.6923076923076925</v>
      </c>
      <c r="L2987" s="19">
        <f>L2986/I2986*100</f>
        <v>1.3986013986013985</v>
      </c>
    </row>
    <row r="2988" spans="1:17" s="55" customFormat="1" ht="11.45" customHeight="1" thickTop="1" thickBot="1">
      <c r="A2988" s="212"/>
      <c r="B2988" s="184" t="s">
        <v>13</v>
      </c>
      <c r="C2988" s="20">
        <v>406</v>
      </c>
      <c r="D2988" s="20">
        <v>340</v>
      </c>
      <c r="E2988" s="20">
        <v>123</v>
      </c>
      <c r="F2988" s="20">
        <v>9</v>
      </c>
      <c r="G2988" s="20">
        <v>13</v>
      </c>
      <c r="H2988" s="20">
        <v>12</v>
      </c>
      <c r="I2988" s="21">
        <f t="shared" si="2904"/>
        <v>903</v>
      </c>
      <c r="J2988" s="28">
        <f>C2988+D2988</f>
        <v>746</v>
      </c>
      <c r="K2988" s="23">
        <f>E2988</f>
        <v>123</v>
      </c>
      <c r="L2988" s="24">
        <f>SUM(F2988:G2988)</f>
        <v>22</v>
      </c>
      <c r="O2988" s="148"/>
      <c r="P2988" s="148"/>
      <c r="Q2988" s="148"/>
    </row>
    <row r="2989" spans="1:17" s="55" customFormat="1" ht="11.45" customHeight="1" thickTop="1" thickBot="1">
      <c r="A2989" s="212"/>
      <c r="B2989" s="185"/>
      <c r="C2989" s="29">
        <f t="shared" ref="C2989" si="2941">C2988/I2988*100</f>
        <v>44.961240310077521</v>
      </c>
      <c r="D2989" s="29">
        <f t="shared" ref="D2989" si="2942">D2988/I2988*100</f>
        <v>37.652270210409746</v>
      </c>
      <c r="E2989" s="29">
        <f t="shared" ref="E2989" si="2943">E2988/I2988*100</f>
        <v>13.621262458471762</v>
      </c>
      <c r="F2989" s="29">
        <f t="shared" ref="F2989" si="2944">F2988/I2988*100</f>
        <v>0.99667774086378735</v>
      </c>
      <c r="G2989" s="29">
        <f t="shared" ref="G2989" si="2945">G2988/I2988*100</f>
        <v>1.4396456256921373</v>
      </c>
      <c r="H2989" s="30">
        <f t="shared" ref="H2989" si="2946">H2988/I2988*100</f>
        <v>1.3289036544850499</v>
      </c>
      <c r="I2989" s="27">
        <f t="shared" si="2904"/>
        <v>100</v>
      </c>
      <c r="J2989" s="38">
        <f>J2988/I2988*100</f>
        <v>82.613510520487267</v>
      </c>
      <c r="K2989" s="18">
        <f>K2988/I2988*100</f>
        <v>13.621262458471762</v>
      </c>
      <c r="L2989" s="19">
        <f>L2988/I2988*100</f>
        <v>2.436323366555925</v>
      </c>
      <c r="O2989" s="148"/>
      <c r="P2989" s="148"/>
      <c r="Q2989" s="148"/>
    </row>
    <row r="2990" spans="1:17" s="55" customFormat="1" ht="11.45" customHeight="1" thickTop="1" thickBot="1">
      <c r="A2990" s="212"/>
      <c r="B2990" s="193" t="s">
        <v>14</v>
      </c>
      <c r="C2990" s="20">
        <v>108</v>
      </c>
      <c r="D2990" s="20">
        <v>57</v>
      </c>
      <c r="E2990" s="20">
        <v>22</v>
      </c>
      <c r="F2990" s="20">
        <v>3</v>
      </c>
      <c r="G2990" s="20">
        <v>0</v>
      </c>
      <c r="H2990" s="20">
        <v>8</v>
      </c>
      <c r="I2990" s="21">
        <f t="shared" si="2904"/>
        <v>198</v>
      </c>
      <c r="J2990" s="28">
        <f>C2990+D2990</f>
        <v>165</v>
      </c>
      <c r="K2990" s="23">
        <f>E2990</f>
        <v>22</v>
      </c>
      <c r="L2990" s="24">
        <f>SUM(F2990:G2990)</f>
        <v>3</v>
      </c>
      <c r="O2990" s="148"/>
      <c r="P2990" s="148"/>
      <c r="Q2990" s="148"/>
    </row>
    <row r="2991" spans="1:17" s="55" customFormat="1" ht="11.45" customHeight="1" thickTop="1" thickBot="1">
      <c r="A2991" s="212"/>
      <c r="B2991" s="193"/>
      <c r="C2991" s="29">
        <f t="shared" ref="C2991" si="2947">C2990/I2990*100</f>
        <v>54.54545454545454</v>
      </c>
      <c r="D2991" s="29">
        <f t="shared" ref="D2991" si="2948">D2990/I2990*100</f>
        <v>28.787878787878789</v>
      </c>
      <c r="E2991" s="29">
        <f t="shared" ref="E2991" si="2949">E2990/I2990*100</f>
        <v>11.111111111111111</v>
      </c>
      <c r="F2991" s="29">
        <f t="shared" ref="F2991" si="2950">F2990/I2990*100</f>
        <v>1.5151515151515151</v>
      </c>
      <c r="G2991" s="29">
        <f t="shared" ref="G2991" si="2951">G2990/I2990*100</f>
        <v>0</v>
      </c>
      <c r="H2991" s="30">
        <f t="shared" ref="H2991" si="2952">H2990/I2990*100</f>
        <v>4.0404040404040407</v>
      </c>
      <c r="I2991" s="27">
        <f t="shared" si="2904"/>
        <v>100</v>
      </c>
      <c r="J2991" s="38">
        <f>J2990/I2990*100</f>
        <v>83.333333333333343</v>
      </c>
      <c r="K2991" s="18">
        <f>K2990/I2990*100</f>
        <v>11.111111111111111</v>
      </c>
      <c r="L2991" s="19">
        <f>L2990/I2990*100</f>
        <v>1.5151515151515151</v>
      </c>
      <c r="O2991" s="148"/>
      <c r="P2991" s="148"/>
      <c r="Q2991" s="148"/>
    </row>
    <row r="2992" spans="1:17" s="55" customFormat="1" ht="11.45" customHeight="1" thickTop="1" thickBot="1">
      <c r="A2992" s="212"/>
      <c r="B2992" s="184" t="s">
        <v>25</v>
      </c>
      <c r="C2992" s="20">
        <v>59</v>
      </c>
      <c r="D2992" s="20">
        <v>22</v>
      </c>
      <c r="E2992" s="20">
        <v>10</v>
      </c>
      <c r="F2992" s="20">
        <v>1</v>
      </c>
      <c r="G2992" s="20">
        <v>1</v>
      </c>
      <c r="H2992" s="20">
        <v>0</v>
      </c>
      <c r="I2992" s="21">
        <f t="shared" si="2904"/>
        <v>93</v>
      </c>
      <c r="J2992" s="28">
        <f>C2992+D2992</f>
        <v>81</v>
      </c>
      <c r="K2992" s="23">
        <f>E2992</f>
        <v>10</v>
      </c>
      <c r="L2992" s="24">
        <f>SUM(F2992:G2992)</f>
        <v>2</v>
      </c>
      <c r="O2992" s="148"/>
      <c r="P2992" s="148"/>
      <c r="Q2992" s="148"/>
    </row>
    <row r="2993" spans="1:20" s="55" customFormat="1" ht="11.45" customHeight="1" thickTop="1" thickBot="1">
      <c r="A2993" s="212"/>
      <c r="B2993" s="185"/>
      <c r="C2993" s="29">
        <f t="shared" ref="C2993" si="2953">C2992/I2992*100</f>
        <v>63.44086021505376</v>
      </c>
      <c r="D2993" s="29">
        <f t="shared" ref="D2993" si="2954">D2992/I2992*100</f>
        <v>23.655913978494624</v>
      </c>
      <c r="E2993" s="29">
        <f t="shared" ref="E2993" si="2955">E2992/I2992*100</f>
        <v>10.75268817204301</v>
      </c>
      <c r="F2993" s="29">
        <f t="shared" ref="F2993" si="2956">F2992/I2992*100</f>
        <v>1.0752688172043012</v>
      </c>
      <c r="G2993" s="29">
        <f t="shared" ref="G2993" si="2957">G2992/I2992*100</f>
        <v>1.0752688172043012</v>
      </c>
      <c r="H2993" s="30">
        <f t="shared" ref="H2993" si="2958">H2992/I2992*100</f>
        <v>0</v>
      </c>
      <c r="I2993" s="27">
        <f t="shared" si="2904"/>
        <v>100</v>
      </c>
      <c r="J2993" s="38">
        <f>J2992/I2992*100</f>
        <v>87.096774193548384</v>
      </c>
      <c r="K2993" s="18">
        <f>K2992/I2992*100</f>
        <v>10.75268817204301</v>
      </c>
      <c r="L2993" s="19">
        <f>L2992/I2992*100</f>
        <v>2.1505376344086025</v>
      </c>
      <c r="O2993" s="148"/>
      <c r="P2993" s="148"/>
      <c r="Q2993" s="148"/>
    </row>
    <row r="2994" spans="1:20" s="1" customFormat="1" ht="11.45" customHeight="1" thickTop="1" thickBot="1">
      <c r="A2994" s="212"/>
      <c r="B2994" s="193" t="s">
        <v>26</v>
      </c>
      <c r="C2994" s="20">
        <v>238</v>
      </c>
      <c r="D2994" s="20">
        <v>158</v>
      </c>
      <c r="E2994" s="20">
        <v>70</v>
      </c>
      <c r="F2994" s="20">
        <v>5</v>
      </c>
      <c r="G2994" s="20">
        <v>4</v>
      </c>
      <c r="H2994" s="20">
        <v>23</v>
      </c>
      <c r="I2994" s="21">
        <f t="shared" si="2904"/>
        <v>498</v>
      </c>
      <c r="J2994" s="28">
        <f>C2994+D2994</f>
        <v>396</v>
      </c>
      <c r="K2994" s="23">
        <f>E2994</f>
        <v>70</v>
      </c>
      <c r="L2994" s="24">
        <f>SUM(F2994:G2994)</f>
        <v>9</v>
      </c>
      <c r="N2994" s="55"/>
      <c r="O2994" s="148"/>
      <c r="P2994" s="148"/>
      <c r="Q2994" s="148"/>
      <c r="R2994" s="55"/>
      <c r="S2994" s="55"/>
      <c r="T2994" s="55"/>
    </row>
    <row r="2995" spans="1:20" s="1" customFormat="1" ht="11.45" customHeight="1" thickTop="1" thickBot="1">
      <c r="A2995" s="212"/>
      <c r="B2995" s="193"/>
      <c r="C2995" s="29">
        <f t="shared" ref="C2995" si="2959">C2994/I2994*100</f>
        <v>47.791164658634536</v>
      </c>
      <c r="D2995" s="29">
        <f t="shared" ref="D2995" si="2960">D2994/I2994*100</f>
        <v>31.726907630522089</v>
      </c>
      <c r="E2995" s="29">
        <f t="shared" ref="E2995" si="2961">E2994/I2994*100</f>
        <v>14.056224899598394</v>
      </c>
      <c r="F2995" s="29">
        <f t="shared" ref="F2995" si="2962">F2994/I2994*100</f>
        <v>1.0040160642570282</v>
      </c>
      <c r="G2995" s="29">
        <f t="shared" ref="G2995" si="2963">G2994/I2994*100</f>
        <v>0.80321285140562237</v>
      </c>
      <c r="H2995" s="30">
        <f t="shared" ref="H2995" si="2964">H2994/I2994*100</f>
        <v>4.618473895582329</v>
      </c>
      <c r="I2995" s="27">
        <f t="shared" si="2904"/>
        <v>99.999999999999986</v>
      </c>
      <c r="J2995" s="38">
        <f>J2994/I2994*100</f>
        <v>79.518072289156621</v>
      </c>
      <c r="K2995" s="18">
        <f>K2994/I2994*100</f>
        <v>14.056224899598394</v>
      </c>
      <c r="L2995" s="19">
        <f>L2994/I2994*100</f>
        <v>1.8072289156626504</v>
      </c>
      <c r="N2995" s="55"/>
      <c r="O2995" s="148"/>
      <c r="P2995" s="148"/>
      <c r="Q2995" s="148"/>
      <c r="R2995" s="55"/>
      <c r="S2995" s="55"/>
      <c r="T2995" s="55"/>
    </row>
    <row r="2996" spans="1:20" s="1" customFormat="1" ht="11.45" customHeight="1" thickTop="1" thickBot="1">
      <c r="A2996" s="212"/>
      <c r="B2996" s="184" t="s">
        <v>0</v>
      </c>
      <c r="C2996" s="20">
        <v>34</v>
      </c>
      <c r="D2996" s="20">
        <v>23</v>
      </c>
      <c r="E2996" s="20">
        <v>17</v>
      </c>
      <c r="F2996" s="20">
        <v>2</v>
      </c>
      <c r="G2996" s="20">
        <v>4</v>
      </c>
      <c r="H2996" s="20">
        <v>3</v>
      </c>
      <c r="I2996" s="21">
        <f t="shared" si="2904"/>
        <v>83</v>
      </c>
      <c r="J2996" s="28">
        <f>C2996+D2996</f>
        <v>57</v>
      </c>
      <c r="K2996" s="23">
        <f>E2996</f>
        <v>17</v>
      </c>
      <c r="L2996" s="24">
        <f>SUM(F2996:G2996)</f>
        <v>6</v>
      </c>
      <c r="N2996" s="55"/>
      <c r="O2996" s="55"/>
      <c r="P2996" s="55"/>
      <c r="Q2996" s="55"/>
      <c r="R2996" s="55"/>
      <c r="S2996" s="55"/>
      <c r="T2996" s="55"/>
    </row>
    <row r="2997" spans="1:20" s="1" customFormat="1" ht="11.45" customHeight="1" thickTop="1" thickBot="1">
      <c r="A2997" s="212"/>
      <c r="B2997" s="185"/>
      <c r="C2997" s="29">
        <f t="shared" ref="C2997" si="2965">C2996/I2996*100</f>
        <v>40.963855421686745</v>
      </c>
      <c r="D2997" s="29">
        <f t="shared" ref="D2997" si="2966">D2996/I2996*100</f>
        <v>27.710843373493976</v>
      </c>
      <c r="E2997" s="29">
        <f t="shared" ref="E2997" si="2967">E2996/I2996*100</f>
        <v>20.481927710843372</v>
      </c>
      <c r="F2997" s="29">
        <f t="shared" ref="F2997" si="2968">F2996/I2996*100</f>
        <v>2.4096385542168677</v>
      </c>
      <c r="G2997" s="29">
        <f t="shared" ref="G2997" si="2969">G2996/I2996*100</f>
        <v>4.8192771084337354</v>
      </c>
      <c r="H2997" s="30">
        <f t="shared" ref="H2997" si="2970">H2996/I2996*100</f>
        <v>3.6144578313253009</v>
      </c>
      <c r="I2997" s="27">
        <f t="shared" si="2904"/>
        <v>99.999999999999986</v>
      </c>
      <c r="J2997" s="38">
        <f>J2996/I2996*100</f>
        <v>68.674698795180717</v>
      </c>
      <c r="K2997" s="18">
        <f>K2996/I2996*100</f>
        <v>20.481927710843372</v>
      </c>
      <c r="L2997" s="19">
        <f>L2996/I2996*100</f>
        <v>7.2289156626506017</v>
      </c>
    </row>
    <row r="2998" spans="1:20" s="1" customFormat="1" ht="11.45" customHeight="1" thickTop="1" thickBot="1">
      <c r="A2998" s="212"/>
      <c r="B2998" s="193" t="s">
        <v>24</v>
      </c>
      <c r="C2998" s="20">
        <v>10</v>
      </c>
      <c r="D2998" s="20">
        <v>8</v>
      </c>
      <c r="E2998" s="20">
        <v>5</v>
      </c>
      <c r="F2998" s="20">
        <v>1</v>
      </c>
      <c r="G2998" s="20">
        <v>0</v>
      </c>
      <c r="H2998" s="20">
        <v>25</v>
      </c>
      <c r="I2998" s="21">
        <f t="shared" si="2904"/>
        <v>49</v>
      </c>
      <c r="J2998" s="28">
        <f>C2998+D2998</f>
        <v>18</v>
      </c>
      <c r="K2998" s="23">
        <f>E2998</f>
        <v>5</v>
      </c>
      <c r="L2998" s="24">
        <f>SUM(F2998:G2998)</f>
        <v>1</v>
      </c>
      <c r="O2998" s="148"/>
      <c r="P2998" s="148"/>
      <c r="Q2998" s="148"/>
    </row>
    <row r="2999" spans="1:20" s="1" customFormat="1" ht="11.45" customHeight="1" thickTop="1" thickBot="1">
      <c r="A2999" s="213"/>
      <c r="B2999" s="194"/>
      <c r="C2999" s="50">
        <f t="shared" ref="C2999" si="2971">C2998/I2998*100</f>
        <v>20.408163265306122</v>
      </c>
      <c r="D2999" s="50">
        <f t="shared" ref="D2999" si="2972">D2998/I2998*100</f>
        <v>16.326530612244898</v>
      </c>
      <c r="E2999" s="50">
        <f t="shared" ref="E2999" si="2973">E2998/I2998*100</f>
        <v>10.204081632653061</v>
      </c>
      <c r="F2999" s="50">
        <f t="shared" ref="F2999" si="2974">F2998/I2998*100</f>
        <v>2.0408163265306123</v>
      </c>
      <c r="G2999" s="50">
        <f t="shared" ref="G2999" si="2975">G2998/I2998*100</f>
        <v>0</v>
      </c>
      <c r="H2999" s="79">
        <f t="shared" ref="H2999" si="2976">H2998/I2998*100</f>
        <v>51.020408163265309</v>
      </c>
      <c r="I2999" s="58">
        <f t="shared" si="2904"/>
        <v>100</v>
      </c>
      <c r="J2999" s="57">
        <f>J2998/I2998*100</f>
        <v>36.734693877551024</v>
      </c>
      <c r="K2999" s="35">
        <f>K2998/I2998*100</f>
        <v>10.204081632653061</v>
      </c>
      <c r="L2999" s="31">
        <f>L2998/I2998*100</f>
        <v>2.0408163265306123</v>
      </c>
      <c r="O2999" s="148"/>
      <c r="P2999" s="148"/>
      <c r="Q2999" s="148"/>
    </row>
    <row r="3000" spans="1:20" s="1" customFormat="1" ht="11.45" customHeight="1">
      <c r="A3000" s="189" t="s">
        <v>21</v>
      </c>
      <c r="B3000" s="192" t="s">
        <v>27</v>
      </c>
      <c r="C3000" s="20">
        <v>123</v>
      </c>
      <c r="D3000" s="20">
        <v>106</v>
      </c>
      <c r="E3000" s="20">
        <v>52</v>
      </c>
      <c r="F3000" s="20">
        <v>2</v>
      </c>
      <c r="G3000" s="20">
        <v>4</v>
      </c>
      <c r="H3000" s="20">
        <v>9</v>
      </c>
      <c r="I3000" s="8">
        <f t="shared" si="2904"/>
        <v>296</v>
      </c>
      <c r="J3000" s="9">
        <f>C3000+D3000</f>
        <v>229</v>
      </c>
      <c r="K3000" s="7">
        <f>E3000</f>
        <v>52</v>
      </c>
      <c r="L3000" s="10">
        <f>SUM(F3000:G3000)</f>
        <v>6</v>
      </c>
      <c r="O3000" s="148"/>
      <c r="P3000" s="148"/>
      <c r="Q3000" s="148"/>
    </row>
    <row r="3001" spans="1:20" s="1" customFormat="1" ht="11.45" customHeight="1">
      <c r="A3001" s="190"/>
      <c r="B3001" s="185"/>
      <c r="C3001" s="46">
        <f>C3000/I3000*100</f>
        <v>41.554054054054049</v>
      </c>
      <c r="D3001" s="25">
        <f>D3000/I3000*100</f>
        <v>35.810810810810814</v>
      </c>
      <c r="E3001" s="25">
        <f>E3000/I3000*100</f>
        <v>17.567567567567568</v>
      </c>
      <c r="F3001" s="25">
        <f>F3000/I3000*100</f>
        <v>0.67567567567567566</v>
      </c>
      <c r="G3001" s="25">
        <f>G3000/I3000*100</f>
        <v>1.3513513513513513</v>
      </c>
      <c r="H3001" s="26">
        <f>H3000/I3000*100</f>
        <v>3.0405405405405408</v>
      </c>
      <c r="I3001" s="27">
        <f t="shared" si="2904"/>
        <v>100.00000000000001</v>
      </c>
      <c r="J3001" s="38">
        <f>J3000/I3000*100</f>
        <v>77.36486486486487</v>
      </c>
      <c r="K3001" s="18">
        <f>K3000/I3000*100</f>
        <v>17.567567567567568</v>
      </c>
      <c r="L3001" s="19">
        <f>L3000/I3000*100</f>
        <v>2.0270270270270272</v>
      </c>
      <c r="O3001" s="148"/>
      <c r="P3001" s="148"/>
      <c r="Q3001" s="148"/>
    </row>
    <row r="3002" spans="1:20" s="1" customFormat="1" ht="11.45" customHeight="1">
      <c r="A3002" s="190"/>
      <c r="B3002" s="193" t="s">
        <v>28</v>
      </c>
      <c r="C3002" s="20">
        <v>177</v>
      </c>
      <c r="D3002" s="20">
        <v>110</v>
      </c>
      <c r="E3002" s="20">
        <v>38</v>
      </c>
      <c r="F3002" s="20">
        <v>3</v>
      </c>
      <c r="G3002" s="20">
        <v>3</v>
      </c>
      <c r="H3002" s="20">
        <v>11</v>
      </c>
      <c r="I3002" s="21">
        <f t="shared" si="2904"/>
        <v>342</v>
      </c>
      <c r="J3002" s="28">
        <f>C3002+D3002</f>
        <v>287</v>
      </c>
      <c r="K3002" s="23">
        <f>E3002</f>
        <v>38</v>
      </c>
      <c r="L3002" s="24">
        <f>SUM(F3002:G3002)</f>
        <v>6</v>
      </c>
      <c r="O3002" s="6"/>
      <c r="P3002" s="6"/>
      <c r="Q3002" s="6"/>
    </row>
    <row r="3003" spans="1:20" s="1" customFormat="1" ht="11.45" customHeight="1">
      <c r="A3003" s="190"/>
      <c r="B3003" s="193"/>
      <c r="C3003" s="29">
        <f>C3002/I3002*100</f>
        <v>51.754385964912288</v>
      </c>
      <c r="D3003" s="29">
        <f>D3002/I3002*100</f>
        <v>32.163742690058477</v>
      </c>
      <c r="E3003" s="29">
        <f>E3002/I3002*100</f>
        <v>11.111111111111111</v>
      </c>
      <c r="F3003" s="29">
        <f>F3002/I3002*100</f>
        <v>0.8771929824561403</v>
      </c>
      <c r="G3003" s="29">
        <f>G3002/I3002*100</f>
        <v>0.8771929824561403</v>
      </c>
      <c r="H3003" s="30">
        <f>H3002/I3002*100</f>
        <v>3.2163742690058479</v>
      </c>
      <c r="I3003" s="27">
        <f t="shared" si="2904"/>
        <v>100</v>
      </c>
      <c r="J3003" s="38">
        <f>J3002/I3002*100</f>
        <v>83.918128654970758</v>
      </c>
      <c r="K3003" s="18">
        <f>K3002/I3002*100</f>
        <v>11.111111111111111</v>
      </c>
      <c r="L3003" s="19">
        <f>L3002/I3002*100</f>
        <v>1.7543859649122806</v>
      </c>
      <c r="O3003" s="147"/>
      <c r="P3003" s="147"/>
      <c r="Q3003" s="147"/>
    </row>
    <row r="3004" spans="1:20" s="1" customFormat="1" ht="11.45" customHeight="1">
      <c r="A3004" s="190"/>
      <c r="B3004" s="184" t="s">
        <v>29</v>
      </c>
      <c r="C3004" s="20">
        <v>456</v>
      </c>
      <c r="D3004" s="20">
        <v>335</v>
      </c>
      <c r="E3004" s="20">
        <v>114</v>
      </c>
      <c r="F3004" s="20">
        <v>13</v>
      </c>
      <c r="G3004" s="20">
        <v>8</v>
      </c>
      <c r="H3004" s="20">
        <v>21</v>
      </c>
      <c r="I3004" s="21">
        <f t="shared" si="2904"/>
        <v>947</v>
      </c>
      <c r="J3004" s="28">
        <f>C3004+D3004</f>
        <v>791</v>
      </c>
      <c r="K3004" s="23">
        <f>E3004</f>
        <v>114</v>
      </c>
      <c r="L3004" s="24">
        <f>SUM(F3004:G3004)</f>
        <v>21</v>
      </c>
      <c r="O3004" s="147"/>
      <c r="P3004" s="147"/>
      <c r="Q3004" s="147"/>
    </row>
    <row r="3005" spans="1:20" s="1" customFormat="1" ht="11.45" customHeight="1">
      <c r="A3005" s="190"/>
      <c r="B3005" s="185"/>
      <c r="C3005" s="29">
        <f t="shared" ref="C3005" si="2977">C3004/I3004*100</f>
        <v>48.152059134107709</v>
      </c>
      <c r="D3005" s="29">
        <f t="shared" ref="D3005" si="2978">D3004/I3004*100</f>
        <v>35.374868004223863</v>
      </c>
      <c r="E3005" s="29">
        <f t="shared" ref="E3005" si="2979">E3004/I3004*100</f>
        <v>12.038014783526927</v>
      </c>
      <c r="F3005" s="29">
        <f t="shared" ref="F3005" si="2980">F3004/I3004*100</f>
        <v>1.3727560718057021</v>
      </c>
      <c r="G3005" s="29">
        <f t="shared" ref="G3005" si="2981">G3004/I3004*100</f>
        <v>0.84477296726504747</v>
      </c>
      <c r="H3005" s="30">
        <f t="shared" ref="H3005" si="2982">H3004/I3004*100</f>
        <v>2.2175290390707496</v>
      </c>
      <c r="I3005" s="27">
        <f t="shared" si="2904"/>
        <v>100</v>
      </c>
      <c r="J3005" s="38">
        <f>J3004/I3004*100</f>
        <v>83.526927138331573</v>
      </c>
      <c r="K3005" s="18">
        <f>K3004/I3004*100</f>
        <v>12.038014783526927</v>
      </c>
      <c r="L3005" s="19">
        <f>L3004/I3004*100</f>
        <v>2.2175290390707496</v>
      </c>
      <c r="N3005" s="55"/>
      <c r="O3005" s="148"/>
      <c r="P3005" s="148"/>
      <c r="Q3005" s="148"/>
      <c r="R3005" s="55"/>
      <c r="S3005" s="55"/>
      <c r="T3005" s="55"/>
    </row>
    <row r="3006" spans="1:20" s="1" customFormat="1" ht="11.45" customHeight="1">
      <c r="A3006" s="190"/>
      <c r="B3006" s="193" t="s">
        <v>30</v>
      </c>
      <c r="C3006" s="20">
        <v>186</v>
      </c>
      <c r="D3006" s="20">
        <v>151</v>
      </c>
      <c r="E3006" s="20">
        <v>53</v>
      </c>
      <c r="F3006" s="20">
        <v>4</v>
      </c>
      <c r="G3006" s="20">
        <v>7</v>
      </c>
      <c r="H3006" s="20">
        <v>9</v>
      </c>
      <c r="I3006" s="21">
        <f t="shared" si="2904"/>
        <v>410</v>
      </c>
      <c r="J3006" s="28">
        <f>C3006+D3006</f>
        <v>337</v>
      </c>
      <c r="K3006" s="23">
        <f>E3006</f>
        <v>53</v>
      </c>
      <c r="L3006" s="24">
        <f>SUM(F3006:G3006)</f>
        <v>11</v>
      </c>
      <c r="N3006" s="55"/>
      <c r="O3006" s="148"/>
      <c r="P3006" s="148"/>
      <c r="Q3006" s="148"/>
      <c r="R3006" s="55"/>
      <c r="S3006" s="55"/>
      <c r="T3006" s="55"/>
    </row>
    <row r="3007" spans="1:20" s="1" customFormat="1" ht="11.45" customHeight="1">
      <c r="A3007" s="190"/>
      <c r="B3007" s="193"/>
      <c r="C3007" s="29">
        <f t="shared" ref="C3007" si="2983">C3006/I3006*100</f>
        <v>45.365853658536587</v>
      </c>
      <c r="D3007" s="29">
        <f t="shared" ref="D3007" si="2984">D3006/I3006*100</f>
        <v>36.829268292682926</v>
      </c>
      <c r="E3007" s="29">
        <f t="shared" ref="E3007" si="2985">E3006/I3006*100</f>
        <v>12.926829268292684</v>
      </c>
      <c r="F3007" s="29">
        <f t="shared" ref="F3007" si="2986">F3006/I3006*100</f>
        <v>0.97560975609756095</v>
      </c>
      <c r="G3007" s="29">
        <f t="shared" ref="G3007" si="2987">G3006/I3006*100</f>
        <v>1.7073170731707319</v>
      </c>
      <c r="H3007" s="30">
        <f t="shared" ref="H3007" si="2988">H3006/I3006*100</f>
        <v>2.1951219512195119</v>
      </c>
      <c r="I3007" s="27">
        <f t="shared" si="2904"/>
        <v>99.999999999999972</v>
      </c>
      <c r="J3007" s="38">
        <f>J3006/I3006*100</f>
        <v>82.195121951219505</v>
      </c>
      <c r="K3007" s="18">
        <f>K3006/I3006*100</f>
        <v>12.926829268292684</v>
      </c>
      <c r="L3007" s="19">
        <f>L3006/I3006*100</f>
        <v>2.6829268292682928</v>
      </c>
      <c r="O3007" s="148"/>
      <c r="P3007" s="148"/>
      <c r="Q3007" s="148"/>
    </row>
    <row r="3008" spans="1:20" s="1" customFormat="1" ht="11.45" customHeight="1">
      <c r="A3008" s="190"/>
      <c r="B3008" s="184" t="s">
        <v>42</v>
      </c>
      <c r="C3008" s="20">
        <v>49</v>
      </c>
      <c r="D3008" s="20">
        <v>47</v>
      </c>
      <c r="E3008" s="20">
        <v>25</v>
      </c>
      <c r="F3008" s="20">
        <v>2</v>
      </c>
      <c r="G3008" s="20">
        <v>3</v>
      </c>
      <c r="H3008" s="20">
        <v>4</v>
      </c>
      <c r="I3008" s="21">
        <f t="shared" si="2904"/>
        <v>130</v>
      </c>
      <c r="J3008" s="28">
        <f>C3008+D3008</f>
        <v>96</v>
      </c>
      <c r="K3008" s="23">
        <f>E3008</f>
        <v>25</v>
      </c>
      <c r="L3008" s="24">
        <f>SUM(F3008:G3008)</f>
        <v>5</v>
      </c>
      <c r="O3008" s="148"/>
      <c r="P3008" s="148"/>
      <c r="Q3008" s="148"/>
    </row>
    <row r="3009" spans="1:18" s="1" customFormat="1" ht="11.45" customHeight="1">
      <c r="A3009" s="190"/>
      <c r="B3009" s="185"/>
      <c r="C3009" s="29">
        <f t="shared" ref="C3009" si="2989">C3008/I3008*100</f>
        <v>37.692307692307693</v>
      </c>
      <c r="D3009" s="29">
        <f t="shared" ref="D3009" si="2990">D3008/I3008*100</f>
        <v>36.153846153846153</v>
      </c>
      <c r="E3009" s="29">
        <f t="shared" ref="E3009" si="2991">E3008/I3008*100</f>
        <v>19.230769230769234</v>
      </c>
      <c r="F3009" s="29">
        <f t="shared" ref="F3009" si="2992">F3008/I3008*100</f>
        <v>1.5384615384615385</v>
      </c>
      <c r="G3009" s="29">
        <f t="shared" ref="G3009" si="2993">G3008/I3008*100</f>
        <v>2.3076923076923079</v>
      </c>
      <c r="H3009" s="30">
        <f t="shared" ref="H3009" si="2994">H3008/I3008*100</f>
        <v>3.0769230769230771</v>
      </c>
      <c r="I3009" s="27">
        <f t="shared" si="2904"/>
        <v>99.999999999999986</v>
      </c>
      <c r="J3009" s="38">
        <f>J3008/I3008*100</f>
        <v>73.846153846153854</v>
      </c>
      <c r="K3009" s="18">
        <f>K3008/I3008*100</f>
        <v>19.230769230769234</v>
      </c>
      <c r="L3009" s="19">
        <f>L3008/I3008*100</f>
        <v>3.8461538461538463</v>
      </c>
      <c r="O3009" s="148"/>
      <c r="P3009" s="148"/>
      <c r="Q3009" s="148"/>
    </row>
    <row r="3010" spans="1:18" s="1" customFormat="1" ht="11.45" customHeight="1">
      <c r="A3010" s="190"/>
      <c r="B3010" s="193" t="s">
        <v>24</v>
      </c>
      <c r="C3010" s="20">
        <v>14</v>
      </c>
      <c r="D3010" s="20">
        <v>9</v>
      </c>
      <c r="E3010" s="20">
        <v>5</v>
      </c>
      <c r="F3010" s="20">
        <v>0</v>
      </c>
      <c r="G3010" s="20">
        <v>0</v>
      </c>
      <c r="H3010" s="20">
        <v>30</v>
      </c>
      <c r="I3010" s="21">
        <f t="shared" si="2904"/>
        <v>58</v>
      </c>
      <c r="J3010" s="22">
        <f>C3010+D3010</f>
        <v>23</v>
      </c>
      <c r="K3010" s="23">
        <f>E3010</f>
        <v>5</v>
      </c>
      <c r="L3010" s="24">
        <f>SUM(F3010:G3010)</f>
        <v>0</v>
      </c>
      <c r="O3010" s="148"/>
      <c r="P3010" s="148"/>
      <c r="Q3010" s="148"/>
    </row>
    <row r="3011" spans="1:18" s="1" customFormat="1" ht="11.45" customHeight="1" thickBot="1">
      <c r="A3011" s="191"/>
      <c r="B3011" s="194"/>
      <c r="C3011" s="33">
        <f>C3010/I3010*100</f>
        <v>24.137931034482758</v>
      </c>
      <c r="D3011" s="33">
        <f>D3010/I3010*100</f>
        <v>15.517241379310345</v>
      </c>
      <c r="E3011" s="33">
        <f>E3010/I3010*100</f>
        <v>8.6206896551724146</v>
      </c>
      <c r="F3011" s="33">
        <f>F3010/I3010*100</f>
        <v>0</v>
      </c>
      <c r="G3011" s="33">
        <f>G3010/I3010*100</f>
        <v>0</v>
      </c>
      <c r="H3011" s="34">
        <f>H3010/I3010*100</f>
        <v>51.724137931034484</v>
      </c>
      <c r="I3011" s="58">
        <f t="shared" si="2904"/>
        <v>100</v>
      </c>
      <c r="J3011" s="14">
        <f>J3010/I3010*100</f>
        <v>39.655172413793103</v>
      </c>
      <c r="K3011" s="15">
        <f>K3010/I3010*100</f>
        <v>8.6206896551724146</v>
      </c>
      <c r="L3011" s="16">
        <f>L3010/I3010*100</f>
        <v>0</v>
      </c>
      <c r="O3011" s="147"/>
      <c r="P3011" s="147"/>
      <c r="Q3011" s="147"/>
    </row>
    <row r="3012" spans="1:18" s="54" customFormat="1" ht="11.25" customHeight="1">
      <c r="A3012" s="40"/>
      <c r="B3012" s="41"/>
      <c r="C3012" s="53"/>
      <c r="D3012" s="53"/>
      <c r="E3012" s="53"/>
      <c r="F3012" s="53"/>
      <c r="G3012" s="53"/>
      <c r="H3012" s="53"/>
      <c r="I3012" s="53"/>
      <c r="J3012" s="53"/>
      <c r="K3012" s="53"/>
      <c r="L3012" s="53"/>
      <c r="M3012" s="166"/>
      <c r="N3012" s="166"/>
      <c r="O3012" s="147"/>
      <c r="P3012" s="147"/>
      <c r="Q3012" s="147"/>
      <c r="R3012" s="166"/>
    </row>
    <row r="3013" spans="1:18" ht="11.25" customHeight="1">
      <c r="A3013" s="40"/>
      <c r="B3013" s="41"/>
      <c r="C3013" s="97"/>
      <c r="D3013" s="97"/>
      <c r="E3013" s="97"/>
      <c r="F3013" s="97"/>
      <c r="G3013" s="97"/>
      <c r="H3013" s="97"/>
      <c r="I3013" s="42"/>
      <c r="J3013" s="42"/>
      <c r="K3013" s="42"/>
      <c r="L3013" s="42"/>
      <c r="O3013" s="147"/>
      <c r="P3013" s="147"/>
      <c r="Q3013" s="147"/>
    </row>
    <row r="3014" spans="1:18" ht="15" customHeight="1">
      <c r="A3014" s="221" t="s">
        <v>219</v>
      </c>
      <c r="B3014" s="221"/>
      <c r="C3014" s="221"/>
      <c r="D3014" s="221"/>
      <c r="E3014" s="221"/>
      <c r="F3014" s="221"/>
      <c r="G3014" s="221"/>
      <c r="H3014" s="221"/>
      <c r="I3014" s="221"/>
      <c r="J3014" s="221"/>
      <c r="K3014" s="221"/>
      <c r="L3014" s="221"/>
      <c r="O3014" s="147"/>
      <c r="P3014" s="147"/>
      <c r="Q3014" s="147"/>
    </row>
    <row r="3015" spans="1:18" s="3" customFormat="1" ht="30" customHeight="1" thickBot="1">
      <c r="A3015" s="177" t="s">
        <v>294</v>
      </c>
      <c r="B3015" s="177"/>
      <c r="C3015" s="177"/>
      <c r="D3015" s="177"/>
      <c r="E3015" s="177"/>
      <c r="F3015" s="177"/>
      <c r="G3015" s="177"/>
      <c r="H3015" s="177"/>
      <c r="I3015" s="177"/>
      <c r="J3015" s="177"/>
      <c r="K3015" s="177"/>
      <c r="L3015" s="177"/>
      <c r="M3015" s="1"/>
      <c r="N3015" s="1"/>
      <c r="O3015" s="147"/>
      <c r="P3015" s="147"/>
      <c r="Q3015" s="147"/>
      <c r="R3015" s="1"/>
    </row>
    <row r="3016" spans="1:18" s="1" customFormat="1" ht="10.15" customHeight="1">
      <c r="A3016" s="203"/>
      <c r="B3016" s="204"/>
      <c r="C3016" s="99">
        <v>1</v>
      </c>
      <c r="D3016" s="99">
        <v>2</v>
      </c>
      <c r="E3016" s="99">
        <v>3</v>
      </c>
      <c r="F3016" s="99">
        <v>4</v>
      </c>
      <c r="G3016" s="99">
        <v>5</v>
      </c>
      <c r="H3016" s="205" t="s">
        <v>45</v>
      </c>
      <c r="I3016" s="207" t="s">
        <v>4</v>
      </c>
      <c r="J3016" s="100" t="s">
        <v>46</v>
      </c>
      <c r="K3016" s="99">
        <v>3</v>
      </c>
      <c r="L3016" s="101" t="s">
        <v>47</v>
      </c>
      <c r="O3016" s="147"/>
      <c r="P3016" s="147"/>
      <c r="Q3016" s="147"/>
    </row>
    <row r="3017" spans="1:18" s="6" customFormat="1" ht="60" customHeight="1" thickBot="1">
      <c r="A3017" s="209" t="s">
        <v>33</v>
      </c>
      <c r="B3017" s="210"/>
      <c r="C3017" s="139" t="s">
        <v>15</v>
      </c>
      <c r="D3017" s="139" t="s">
        <v>16</v>
      </c>
      <c r="E3017" s="139" t="s">
        <v>43</v>
      </c>
      <c r="F3017" s="139" t="s">
        <v>17</v>
      </c>
      <c r="G3017" s="139" t="s">
        <v>18</v>
      </c>
      <c r="H3017" s="206"/>
      <c r="I3017" s="208"/>
      <c r="J3017" s="115" t="s">
        <v>15</v>
      </c>
      <c r="K3017" s="139" t="s">
        <v>133</v>
      </c>
      <c r="L3017" s="116" t="s">
        <v>18</v>
      </c>
      <c r="O3017" s="147"/>
      <c r="P3017" s="147"/>
      <c r="Q3017" s="147"/>
    </row>
    <row r="3018" spans="1:18" s="55" customFormat="1" ht="11.25" customHeight="1">
      <c r="A3018" s="219" t="s">
        <v>22</v>
      </c>
      <c r="B3018" s="220"/>
      <c r="C3018" s="111">
        <v>198</v>
      </c>
      <c r="D3018" s="111">
        <v>616</v>
      </c>
      <c r="E3018" s="111">
        <v>886</v>
      </c>
      <c r="F3018" s="111">
        <v>202</v>
      </c>
      <c r="G3018" s="111">
        <v>166</v>
      </c>
      <c r="H3018" s="111">
        <v>115</v>
      </c>
      <c r="I3018" s="110">
        <f t="shared" ref="I3018:I3077" si="2995">SUM(C3018:H3018)</f>
        <v>2183</v>
      </c>
      <c r="J3018" s="112">
        <f>C3018+D3018</f>
        <v>814</v>
      </c>
      <c r="K3018" s="111">
        <f>E3018</f>
        <v>886</v>
      </c>
      <c r="L3018" s="113">
        <f>SUM(F3018:G3018)</f>
        <v>368</v>
      </c>
      <c r="O3018" s="147"/>
      <c r="P3018" s="147"/>
      <c r="Q3018" s="147"/>
    </row>
    <row r="3019" spans="1:18" s="55" customFormat="1" ht="11.25" customHeight="1" thickBot="1">
      <c r="A3019" s="201"/>
      <c r="B3019" s="202"/>
      <c r="C3019" s="56">
        <f>C3018/I3018*100</f>
        <v>9.0700870361887311</v>
      </c>
      <c r="D3019" s="56">
        <f>D3018/I3018*100</f>
        <v>28.218048557031604</v>
      </c>
      <c r="E3019" s="56">
        <f>E3018/I3018*100</f>
        <v>40.586349060925329</v>
      </c>
      <c r="F3019" s="56">
        <f>F3018/I3018*100</f>
        <v>9.2533211177278964</v>
      </c>
      <c r="G3019" s="56">
        <f>G3018/I3018*100</f>
        <v>7.6042143838754006</v>
      </c>
      <c r="H3019" s="59">
        <f>H3018/I3018*100</f>
        <v>5.2679798442510304</v>
      </c>
      <c r="I3019" s="58">
        <f t="shared" si="2995"/>
        <v>99.999999999999986</v>
      </c>
      <c r="J3019" s="57">
        <f>J3018/I3018*100</f>
        <v>37.288135593220339</v>
      </c>
      <c r="K3019" s="35">
        <f>K3018/I3018*100</f>
        <v>40.586349060925329</v>
      </c>
      <c r="L3019" s="31">
        <f>L3018/I3018*100</f>
        <v>16.857535501603298</v>
      </c>
      <c r="O3019" s="147"/>
      <c r="P3019" s="147"/>
      <c r="Q3019" s="147"/>
    </row>
    <row r="3020" spans="1:18" s="55" customFormat="1" ht="11.45" customHeight="1">
      <c r="A3020" s="189" t="s">
        <v>48</v>
      </c>
      <c r="B3020" s="192" t="s">
        <v>19</v>
      </c>
      <c r="C3020" s="20">
        <v>134</v>
      </c>
      <c r="D3020" s="20">
        <v>413</v>
      </c>
      <c r="E3020" s="20">
        <v>585</v>
      </c>
      <c r="F3020" s="20">
        <v>144</v>
      </c>
      <c r="G3020" s="20">
        <v>117</v>
      </c>
      <c r="H3020" s="20">
        <v>66</v>
      </c>
      <c r="I3020" s="8">
        <f t="shared" si="2995"/>
        <v>1459</v>
      </c>
      <c r="J3020" s="9">
        <f>C3020+D3020</f>
        <v>547</v>
      </c>
      <c r="K3020" s="7">
        <f>E3020</f>
        <v>585</v>
      </c>
      <c r="L3020" s="10">
        <f>SUM(F3020:G3020)</f>
        <v>261</v>
      </c>
      <c r="O3020" s="147"/>
      <c r="P3020" s="147"/>
      <c r="Q3020" s="147"/>
    </row>
    <row r="3021" spans="1:18" s="55" customFormat="1" ht="11.45" customHeight="1">
      <c r="A3021" s="190"/>
      <c r="B3021" s="185"/>
      <c r="C3021" s="46">
        <f>C3020/I3020*100</f>
        <v>9.1843728581220017</v>
      </c>
      <c r="D3021" s="25">
        <f>D3020/I3020*100</f>
        <v>28.307059629883479</v>
      </c>
      <c r="E3021" s="25">
        <f>E3020/I3020*100</f>
        <v>40.095956134338593</v>
      </c>
      <c r="F3021" s="25">
        <f>F3020/I3020*100</f>
        <v>9.8697738176833436</v>
      </c>
      <c r="G3021" s="25">
        <f>G3020/I3020*100</f>
        <v>8.0191912268677186</v>
      </c>
      <c r="H3021" s="26">
        <f>H3020/I3020*100</f>
        <v>4.5236463331048666</v>
      </c>
      <c r="I3021" s="27">
        <f t="shared" si="2995"/>
        <v>99.999999999999986</v>
      </c>
      <c r="J3021" s="38">
        <f>J3020/I3020*100</f>
        <v>37.491432488005486</v>
      </c>
      <c r="K3021" s="18">
        <f>K3020/I3020*100</f>
        <v>40.095956134338593</v>
      </c>
      <c r="L3021" s="19">
        <f>L3020/I3020*100</f>
        <v>17.88896504455106</v>
      </c>
      <c r="O3021" s="147"/>
      <c r="P3021" s="147"/>
      <c r="Q3021" s="147"/>
    </row>
    <row r="3022" spans="1:18" s="55" customFormat="1" ht="11.45" customHeight="1">
      <c r="A3022" s="190"/>
      <c r="B3022" s="193" t="s">
        <v>20</v>
      </c>
      <c r="C3022" s="20">
        <v>50</v>
      </c>
      <c r="D3022" s="20">
        <v>127</v>
      </c>
      <c r="E3022" s="20">
        <v>202</v>
      </c>
      <c r="F3022" s="20">
        <v>36</v>
      </c>
      <c r="G3022" s="20">
        <v>29</v>
      </c>
      <c r="H3022" s="20">
        <v>40</v>
      </c>
      <c r="I3022" s="21">
        <f t="shared" si="2995"/>
        <v>484</v>
      </c>
      <c r="J3022" s="28">
        <f>C3022+D3022</f>
        <v>177</v>
      </c>
      <c r="K3022" s="23">
        <f>E3022</f>
        <v>202</v>
      </c>
      <c r="L3022" s="24">
        <f>SUM(F3022:G3022)</f>
        <v>65</v>
      </c>
      <c r="O3022" s="147"/>
      <c r="P3022" s="147"/>
      <c r="Q3022" s="147"/>
    </row>
    <row r="3023" spans="1:18" s="55" customFormat="1" ht="11.45" customHeight="1">
      <c r="A3023" s="190"/>
      <c r="B3023" s="193"/>
      <c r="C3023" s="29">
        <f>C3022/I3022*100</f>
        <v>10.330578512396695</v>
      </c>
      <c r="D3023" s="29">
        <f>D3022/I3022*100</f>
        <v>26.239669421487605</v>
      </c>
      <c r="E3023" s="29">
        <f>E3022/I3022*100</f>
        <v>41.735537190082646</v>
      </c>
      <c r="F3023" s="29">
        <f>F3022/I3022*100</f>
        <v>7.4380165289256199</v>
      </c>
      <c r="G3023" s="29">
        <f>G3022/I3022*100</f>
        <v>5.9917355371900829</v>
      </c>
      <c r="H3023" s="30">
        <f>H3022/I3022*100</f>
        <v>8.2644628099173563</v>
      </c>
      <c r="I3023" s="27">
        <f t="shared" si="2995"/>
        <v>100.00000000000001</v>
      </c>
      <c r="J3023" s="38">
        <f>J3022/I3022*100</f>
        <v>36.570247933884296</v>
      </c>
      <c r="K3023" s="18">
        <f>K3022/I3022*100</f>
        <v>41.735537190082646</v>
      </c>
      <c r="L3023" s="19">
        <f>L3022/I3022*100</f>
        <v>13.429752066115702</v>
      </c>
      <c r="O3023" s="147"/>
      <c r="P3023" s="147"/>
      <c r="Q3023" s="147"/>
    </row>
    <row r="3024" spans="1:18" s="55" customFormat="1" ht="11.45" customHeight="1">
      <c r="A3024" s="190"/>
      <c r="B3024" s="184" t="s">
        <v>49</v>
      </c>
      <c r="C3024" s="20">
        <v>12</v>
      </c>
      <c r="D3024" s="20">
        <v>51</v>
      </c>
      <c r="E3024" s="20">
        <v>67</v>
      </c>
      <c r="F3024" s="20">
        <v>17</v>
      </c>
      <c r="G3024" s="20">
        <v>14</v>
      </c>
      <c r="H3024" s="20">
        <v>6</v>
      </c>
      <c r="I3024" s="21">
        <f t="shared" si="2995"/>
        <v>167</v>
      </c>
      <c r="J3024" s="28">
        <f>C3024+D3024</f>
        <v>63</v>
      </c>
      <c r="K3024" s="23">
        <f>E3024</f>
        <v>67</v>
      </c>
      <c r="L3024" s="24">
        <f>SUM(F3024:G3024)</f>
        <v>31</v>
      </c>
      <c r="O3024" s="147"/>
      <c r="P3024" s="147"/>
      <c r="Q3024" s="147"/>
    </row>
    <row r="3025" spans="1:17" s="55" customFormat="1" ht="11.45" customHeight="1">
      <c r="A3025" s="190"/>
      <c r="B3025" s="185"/>
      <c r="C3025" s="25">
        <f>C3024/I3024*100</f>
        <v>7.1856287425149699</v>
      </c>
      <c r="D3025" s="25">
        <f>D3024/I3024*100</f>
        <v>30.538922155688624</v>
      </c>
      <c r="E3025" s="25">
        <f>E3024/I3024*100</f>
        <v>40.119760479041915</v>
      </c>
      <c r="F3025" s="25">
        <f>F3024/I3024*100</f>
        <v>10.179640718562874</v>
      </c>
      <c r="G3025" s="25">
        <f>G3024/I3024*100</f>
        <v>8.3832335329341312</v>
      </c>
      <c r="H3025" s="26">
        <f>H3024/I3024*100</f>
        <v>3.5928143712574849</v>
      </c>
      <c r="I3025" s="27">
        <f t="shared" si="2995"/>
        <v>100</v>
      </c>
      <c r="J3025" s="38">
        <f>J3024/I3024*100</f>
        <v>37.724550898203589</v>
      </c>
      <c r="K3025" s="18">
        <f>K3024/I3024*100</f>
        <v>40.119760479041915</v>
      </c>
      <c r="L3025" s="19">
        <f>L3024/I3024*100</f>
        <v>18.562874251497004</v>
      </c>
      <c r="O3025" s="147"/>
      <c r="P3025" s="147"/>
      <c r="Q3025" s="147"/>
    </row>
    <row r="3026" spans="1:17" s="55" customFormat="1" ht="11.45" customHeight="1">
      <c r="A3026" s="190"/>
      <c r="B3026" s="193" t="s">
        <v>50</v>
      </c>
      <c r="C3026" s="20">
        <v>2</v>
      </c>
      <c r="D3026" s="20">
        <v>25</v>
      </c>
      <c r="E3026" s="20">
        <v>32</v>
      </c>
      <c r="F3026" s="20">
        <v>5</v>
      </c>
      <c r="G3026" s="20">
        <v>6</v>
      </c>
      <c r="H3026" s="20">
        <v>3</v>
      </c>
      <c r="I3026" s="21">
        <f t="shared" si="2995"/>
        <v>73</v>
      </c>
      <c r="J3026" s="28">
        <f>C3026+D3026</f>
        <v>27</v>
      </c>
      <c r="K3026" s="23">
        <f>E3026</f>
        <v>32</v>
      </c>
      <c r="L3026" s="24">
        <f>SUM(F3026:G3026)</f>
        <v>11</v>
      </c>
      <c r="O3026" s="147"/>
      <c r="P3026" s="147"/>
      <c r="Q3026" s="147"/>
    </row>
    <row r="3027" spans="1:17" s="55" customFormat="1" ht="11.45" customHeight="1" thickBot="1">
      <c r="A3027" s="190"/>
      <c r="B3027" s="193"/>
      <c r="C3027" s="33">
        <f>C3026/I3026*100</f>
        <v>2.7397260273972601</v>
      </c>
      <c r="D3027" s="33">
        <f>D3026/I3026*100</f>
        <v>34.246575342465754</v>
      </c>
      <c r="E3027" s="33">
        <f>E3026/I3026*100</f>
        <v>43.835616438356162</v>
      </c>
      <c r="F3027" s="33">
        <f>F3026/I3026*100</f>
        <v>6.8493150684931505</v>
      </c>
      <c r="G3027" s="33">
        <f>G3026/I3026*100</f>
        <v>8.2191780821917799</v>
      </c>
      <c r="H3027" s="34">
        <f>H3026/I3026*100</f>
        <v>4.10958904109589</v>
      </c>
      <c r="I3027" s="58">
        <f t="shared" si="2995"/>
        <v>100</v>
      </c>
      <c r="J3027" s="38">
        <f>J3026/I3026*100</f>
        <v>36.986301369863014</v>
      </c>
      <c r="K3027" s="18">
        <f>K3026/I3026*100</f>
        <v>43.835616438356162</v>
      </c>
      <c r="L3027" s="19">
        <f>L3026/I3026*100</f>
        <v>15.068493150684931</v>
      </c>
      <c r="O3027" s="147"/>
      <c r="P3027" s="147"/>
      <c r="Q3027" s="147"/>
    </row>
    <row r="3028" spans="1:17" s="55" customFormat="1" ht="11.45" customHeight="1">
      <c r="A3028" s="189" t="s">
        <v>51</v>
      </c>
      <c r="B3028" s="192" t="s">
        <v>1</v>
      </c>
      <c r="C3028" s="20">
        <v>74</v>
      </c>
      <c r="D3028" s="20">
        <v>261</v>
      </c>
      <c r="E3028" s="20">
        <v>396</v>
      </c>
      <c r="F3028" s="20">
        <v>101</v>
      </c>
      <c r="G3028" s="20">
        <v>92</v>
      </c>
      <c r="H3028" s="20">
        <v>44</v>
      </c>
      <c r="I3028" s="8">
        <f t="shared" si="2995"/>
        <v>968</v>
      </c>
      <c r="J3028" s="9">
        <f>C3028+D3028</f>
        <v>335</v>
      </c>
      <c r="K3028" s="7">
        <f>E3028</f>
        <v>396</v>
      </c>
      <c r="L3028" s="10">
        <f>SUM(F3028:G3028)</f>
        <v>193</v>
      </c>
      <c r="O3028" s="147"/>
      <c r="P3028" s="147"/>
      <c r="Q3028" s="147"/>
    </row>
    <row r="3029" spans="1:17" s="55" customFormat="1" ht="11.45" customHeight="1">
      <c r="A3029" s="190"/>
      <c r="B3029" s="193"/>
      <c r="C3029" s="46">
        <f>C3028/I3028*100</f>
        <v>7.6446280991735529</v>
      </c>
      <c r="D3029" s="25">
        <f>D3028/I3028*100</f>
        <v>26.962809917355372</v>
      </c>
      <c r="E3029" s="25">
        <f>E3028/I3028*100</f>
        <v>40.909090909090914</v>
      </c>
      <c r="F3029" s="25">
        <f>F3028/I3028*100</f>
        <v>10.433884297520661</v>
      </c>
      <c r="G3029" s="25">
        <f>G3028/I3028*100</f>
        <v>9.5041322314049594</v>
      </c>
      <c r="H3029" s="26">
        <f>H3028/I3028*100</f>
        <v>4.5454545454545459</v>
      </c>
      <c r="I3029" s="27">
        <f t="shared" si="2995"/>
        <v>100.00000000000001</v>
      </c>
      <c r="J3029" s="38">
        <f>J3028/I3028*100</f>
        <v>34.607438016528924</v>
      </c>
      <c r="K3029" s="18">
        <f>K3028/I3028*100</f>
        <v>40.909090909090914</v>
      </c>
      <c r="L3029" s="19">
        <f>L3028/I3028*100</f>
        <v>19.938016528925619</v>
      </c>
      <c r="O3029" s="147"/>
      <c r="P3029" s="147"/>
      <c r="Q3029" s="147"/>
    </row>
    <row r="3030" spans="1:17" s="55" customFormat="1" ht="11.45" customHeight="1">
      <c r="A3030" s="190"/>
      <c r="B3030" s="184" t="s">
        <v>2</v>
      </c>
      <c r="C3030" s="20">
        <v>123</v>
      </c>
      <c r="D3030" s="20">
        <v>352</v>
      </c>
      <c r="E3030" s="20">
        <v>482</v>
      </c>
      <c r="F3030" s="20">
        <v>100</v>
      </c>
      <c r="G3030" s="20">
        <v>74</v>
      </c>
      <c r="H3030" s="20">
        <v>46</v>
      </c>
      <c r="I3030" s="21">
        <f t="shared" si="2995"/>
        <v>1177</v>
      </c>
      <c r="J3030" s="28">
        <f>C3030+D3030</f>
        <v>475</v>
      </c>
      <c r="K3030" s="23">
        <f>E3030</f>
        <v>482</v>
      </c>
      <c r="L3030" s="24">
        <f>SUM(F3030:G3030)</f>
        <v>174</v>
      </c>
      <c r="O3030" s="147"/>
      <c r="P3030" s="147"/>
      <c r="Q3030" s="147"/>
    </row>
    <row r="3031" spans="1:17" s="55" customFormat="1" ht="11.45" customHeight="1">
      <c r="A3031" s="190"/>
      <c r="B3031" s="185"/>
      <c r="C3031" s="29">
        <f>C3030/I3030*100</f>
        <v>10.450297366185216</v>
      </c>
      <c r="D3031" s="29">
        <f>D3030/I3030*100</f>
        <v>29.906542056074763</v>
      </c>
      <c r="E3031" s="29">
        <f>E3030/I3030*100</f>
        <v>40.951571792693287</v>
      </c>
      <c r="F3031" s="29">
        <f>F3030/I3030*100</f>
        <v>8.4961767204757859</v>
      </c>
      <c r="G3031" s="29">
        <f>G3030/I3030*100</f>
        <v>6.2871707731520816</v>
      </c>
      <c r="H3031" s="30">
        <f>H3030/I3030*100</f>
        <v>3.9082412914188618</v>
      </c>
      <c r="I3031" s="27">
        <f t="shared" si="2995"/>
        <v>100</v>
      </c>
      <c r="J3031" s="38">
        <f>J3030/I3030*100</f>
        <v>40.356839422259981</v>
      </c>
      <c r="K3031" s="18">
        <f>K3030/I3030*100</f>
        <v>40.951571792693287</v>
      </c>
      <c r="L3031" s="19">
        <f>L3030/I3030*100</f>
        <v>14.783347493627868</v>
      </c>
      <c r="O3031" s="147"/>
      <c r="P3031" s="147"/>
      <c r="Q3031" s="147"/>
    </row>
    <row r="3032" spans="1:17" s="55" customFormat="1" ht="11.45" customHeight="1">
      <c r="A3032" s="190"/>
      <c r="B3032" s="193" t="s">
        <v>5</v>
      </c>
      <c r="C3032" s="20">
        <v>1</v>
      </c>
      <c r="D3032" s="20">
        <v>3</v>
      </c>
      <c r="E3032" s="20">
        <v>8</v>
      </c>
      <c r="F3032" s="20">
        <v>1</v>
      </c>
      <c r="G3032" s="20">
        <v>0</v>
      </c>
      <c r="H3032" s="20">
        <v>25</v>
      </c>
      <c r="I3032" s="21">
        <f t="shared" si="2995"/>
        <v>38</v>
      </c>
      <c r="J3032" s="28">
        <f>C3032+D3032</f>
        <v>4</v>
      </c>
      <c r="K3032" s="23">
        <f>E3032</f>
        <v>8</v>
      </c>
      <c r="L3032" s="24">
        <f>SUM(F3032:G3032)</f>
        <v>1</v>
      </c>
      <c r="O3032" s="147"/>
      <c r="P3032" s="147"/>
      <c r="Q3032" s="147"/>
    </row>
    <row r="3033" spans="1:17" s="55" customFormat="1" ht="11.45" customHeight="1" thickBot="1">
      <c r="A3033" s="191"/>
      <c r="B3033" s="194"/>
      <c r="C3033" s="50">
        <f>C3032/I3032*100</f>
        <v>2.6315789473684208</v>
      </c>
      <c r="D3033" s="50">
        <f>D3032/I3032*100</f>
        <v>7.8947368421052628</v>
      </c>
      <c r="E3033" s="50">
        <f>E3032/I3032*100</f>
        <v>21.052631578947366</v>
      </c>
      <c r="F3033" s="50">
        <f>F3032/I3032*100</f>
        <v>2.6315789473684208</v>
      </c>
      <c r="G3033" s="50">
        <f>G3032/I3032*100</f>
        <v>0</v>
      </c>
      <c r="H3033" s="64">
        <f>H3032/I3032*100</f>
        <v>65.789473684210535</v>
      </c>
      <c r="I3033" s="58">
        <f t="shared" si="2995"/>
        <v>100</v>
      </c>
      <c r="J3033" s="57">
        <f>J3032/I3032*100</f>
        <v>10.526315789473683</v>
      </c>
      <c r="K3033" s="35">
        <f>K3032/I3032*100</f>
        <v>21.052631578947366</v>
      </c>
      <c r="L3033" s="31">
        <f>L3032/I3032*100</f>
        <v>2.6315789473684208</v>
      </c>
    </row>
    <row r="3034" spans="1:17" s="55" customFormat="1" ht="11.45" customHeight="1">
      <c r="A3034" s="189" t="s">
        <v>52</v>
      </c>
      <c r="B3034" s="192" t="s">
        <v>6</v>
      </c>
      <c r="C3034" s="20">
        <v>10</v>
      </c>
      <c r="D3034" s="20">
        <v>17</v>
      </c>
      <c r="E3034" s="20">
        <v>25</v>
      </c>
      <c r="F3034" s="20">
        <v>8</v>
      </c>
      <c r="G3034" s="20">
        <v>4</v>
      </c>
      <c r="H3034" s="20">
        <v>0</v>
      </c>
      <c r="I3034" s="8">
        <f t="shared" si="2995"/>
        <v>64</v>
      </c>
      <c r="J3034" s="9">
        <f>C3034+D3034</f>
        <v>27</v>
      </c>
      <c r="K3034" s="7">
        <f>E3034</f>
        <v>25</v>
      </c>
      <c r="L3034" s="10">
        <f>SUM(F3034:G3034)</f>
        <v>12</v>
      </c>
    </row>
    <row r="3035" spans="1:17" s="55" customFormat="1" ht="11.45" customHeight="1">
      <c r="A3035" s="190"/>
      <c r="B3035" s="185"/>
      <c r="C3035" s="46">
        <f>C3034/I3034*100</f>
        <v>15.625</v>
      </c>
      <c r="D3035" s="25">
        <f>D3034/I3034*100</f>
        <v>26.5625</v>
      </c>
      <c r="E3035" s="25">
        <f>E3034/I3034*100</f>
        <v>39.0625</v>
      </c>
      <c r="F3035" s="25">
        <f>F3034/I3034*100</f>
        <v>12.5</v>
      </c>
      <c r="G3035" s="25">
        <f>G3034/I3034*100</f>
        <v>6.25</v>
      </c>
      <c r="H3035" s="26">
        <f>H3034/I3034*100</f>
        <v>0</v>
      </c>
      <c r="I3035" s="27">
        <f t="shared" si="2995"/>
        <v>100</v>
      </c>
      <c r="J3035" s="38">
        <f>J3034/I3034*100</f>
        <v>42.1875</v>
      </c>
      <c r="K3035" s="18">
        <f>K3034/I3034*100</f>
        <v>39.0625</v>
      </c>
      <c r="L3035" s="19">
        <f>L3034/I3034*100</f>
        <v>18.75</v>
      </c>
    </row>
    <row r="3036" spans="1:17" s="55" customFormat="1" ht="11.45" customHeight="1">
      <c r="A3036" s="190"/>
      <c r="B3036" s="193" t="s">
        <v>7</v>
      </c>
      <c r="C3036" s="20">
        <v>21</v>
      </c>
      <c r="D3036" s="20">
        <v>37</v>
      </c>
      <c r="E3036" s="20">
        <v>94</v>
      </c>
      <c r="F3036" s="20">
        <v>15</v>
      </c>
      <c r="G3036" s="20">
        <v>13</v>
      </c>
      <c r="H3036" s="20">
        <v>5</v>
      </c>
      <c r="I3036" s="21">
        <f t="shared" si="2995"/>
        <v>185</v>
      </c>
      <c r="J3036" s="28">
        <f>C3036+D3036</f>
        <v>58</v>
      </c>
      <c r="K3036" s="23">
        <f>E3036</f>
        <v>94</v>
      </c>
      <c r="L3036" s="24">
        <f>SUM(F3036:G3036)</f>
        <v>28</v>
      </c>
    </row>
    <row r="3037" spans="1:17" s="55" customFormat="1" ht="11.45" customHeight="1">
      <c r="A3037" s="190"/>
      <c r="B3037" s="193"/>
      <c r="C3037" s="29">
        <f>C3036/I3036*100</f>
        <v>11.351351351351353</v>
      </c>
      <c r="D3037" s="29">
        <f>D3036/I3036*100</f>
        <v>20</v>
      </c>
      <c r="E3037" s="29">
        <f>E3036/I3036*100</f>
        <v>50.810810810810814</v>
      </c>
      <c r="F3037" s="29">
        <f>F3036/I3036*100</f>
        <v>8.1081081081081088</v>
      </c>
      <c r="G3037" s="29">
        <f>G3036/I3036*100</f>
        <v>7.0270270270270272</v>
      </c>
      <c r="H3037" s="30">
        <f>H3036/I3036*100</f>
        <v>2.7027027027027026</v>
      </c>
      <c r="I3037" s="27">
        <f t="shared" si="2995"/>
        <v>100.00000000000001</v>
      </c>
      <c r="J3037" s="38">
        <f>J3036/I3036*100</f>
        <v>31.351351351351354</v>
      </c>
      <c r="K3037" s="18">
        <f>K3036/I3036*100</f>
        <v>50.810810810810814</v>
      </c>
      <c r="L3037" s="19">
        <f>L3036/I3036*100</f>
        <v>15.135135135135137</v>
      </c>
    </row>
    <row r="3038" spans="1:17" s="55" customFormat="1" ht="11.45" customHeight="1">
      <c r="A3038" s="190"/>
      <c r="B3038" s="184" t="s">
        <v>8</v>
      </c>
      <c r="C3038" s="20">
        <v>11</v>
      </c>
      <c r="D3038" s="20">
        <v>69</v>
      </c>
      <c r="E3038" s="20">
        <v>104</v>
      </c>
      <c r="F3038" s="20">
        <v>28</v>
      </c>
      <c r="G3038" s="20">
        <v>32</v>
      </c>
      <c r="H3038" s="20">
        <v>3</v>
      </c>
      <c r="I3038" s="21">
        <f t="shared" si="2995"/>
        <v>247</v>
      </c>
      <c r="J3038" s="28">
        <f>C3038+D3038</f>
        <v>80</v>
      </c>
      <c r="K3038" s="23">
        <f>E3038</f>
        <v>104</v>
      </c>
      <c r="L3038" s="24">
        <f>SUM(F3038:G3038)</f>
        <v>60</v>
      </c>
    </row>
    <row r="3039" spans="1:17" s="55" customFormat="1" ht="11.45" customHeight="1">
      <c r="A3039" s="190"/>
      <c r="B3039" s="185"/>
      <c r="C3039" s="29">
        <f t="shared" ref="C3039" si="2996">C3038/I3038*100</f>
        <v>4.4534412955465585</v>
      </c>
      <c r="D3039" s="29">
        <f t="shared" ref="D3039" si="2997">D3038/I3038*100</f>
        <v>27.935222672064778</v>
      </c>
      <c r="E3039" s="29">
        <f t="shared" ref="E3039" si="2998">E3038/I3038*100</f>
        <v>42.105263157894733</v>
      </c>
      <c r="F3039" s="29">
        <f t="shared" ref="F3039" si="2999">F3038/I3038*100</f>
        <v>11.336032388663968</v>
      </c>
      <c r="G3039" s="29">
        <f t="shared" ref="G3039" si="3000">G3038/I3038*100</f>
        <v>12.955465587044534</v>
      </c>
      <c r="H3039" s="30">
        <f t="shared" ref="H3039" si="3001">H3038/I3038*100</f>
        <v>1.214574898785425</v>
      </c>
      <c r="I3039" s="27">
        <f t="shared" si="2995"/>
        <v>100</v>
      </c>
      <c r="J3039" s="38">
        <f>J3038/I3038*100</f>
        <v>32.388663967611336</v>
      </c>
      <c r="K3039" s="18">
        <f>K3038/I3038*100</f>
        <v>42.105263157894733</v>
      </c>
      <c r="L3039" s="19">
        <f>L3038/I3038*100</f>
        <v>24.291497975708502</v>
      </c>
    </row>
    <row r="3040" spans="1:17" s="55" customFormat="1" ht="11.45" customHeight="1">
      <c r="A3040" s="190"/>
      <c r="B3040" s="193" t="s">
        <v>9</v>
      </c>
      <c r="C3040" s="20">
        <v>20</v>
      </c>
      <c r="D3040" s="20">
        <v>91</v>
      </c>
      <c r="E3040" s="20">
        <v>129</v>
      </c>
      <c r="F3040" s="20">
        <v>39</v>
      </c>
      <c r="G3040" s="20">
        <v>34</v>
      </c>
      <c r="H3040" s="20">
        <v>2</v>
      </c>
      <c r="I3040" s="21">
        <f t="shared" si="2995"/>
        <v>315</v>
      </c>
      <c r="J3040" s="28">
        <f>C3040+D3040</f>
        <v>111</v>
      </c>
      <c r="K3040" s="23">
        <f>E3040</f>
        <v>129</v>
      </c>
      <c r="L3040" s="24">
        <f>SUM(F3040:G3040)</f>
        <v>73</v>
      </c>
      <c r="O3040" s="147"/>
      <c r="P3040" s="147"/>
      <c r="Q3040" s="147"/>
    </row>
    <row r="3041" spans="1:17" s="55" customFormat="1" ht="11.45" customHeight="1">
      <c r="A3041" s="190"/>
      <c r="B3041" s="193"/>
      <c r="C3041" s="29">
        <f t="shared" ref="C3041" si="3002">C3040/I3040*100</f>
        <v>6.3492063492063489</v>
      </c>
      <c r="D3041" s="29">
        <f t="shared" ref="D3041" si="3003">D3040/I3040*100</f>
        <v>28.888888888888886</v>
      </c>
      <c r="E3041" s="29">
        <f t="shared" ref="E3041" si="3004">E3040/I3040*100</f>
        <v>40.952380952380949</v>
      </c>
      <c r="F3041" s="29">
        <f t="shared" ref="F3041" si="3005">F3040/I3040*100</f>
        <v>12.380952380952381</v>
      </c>
      <c r="G3041" s="29">
        <f t="shared" ref="G3041" si="3006">G3040/I3040*100</f>
        <v>10.793650793650794</v>
      </c>
      <c r="H3041" s="30">
        <f t="shared" ref="H3041" si="3007">H3040/I3040*100</f>
        <v>0.63492063492063489</v>
      </c>
      <c r="I3041" s="27">
        <f t="shared" si="2995"/>
        <v>99.999999999999986</v>
      </c>
      <c r="J3041" s="38">
        <f>J3040/I3040*100</f>
        <v>35.238095238095241</v>
      </c>
      <c r="K3041" s="18">
        <f>K3040/I3040*100</f>
        <v>40.952380952380949</v>
      </c>
      <c r="L3041" s="19">
        <f>L3040/I3040*100</f>
        <v>23.174603174603174</v>
      </c>
      <c r="O3041" s="147"/>
      <c r="P3041" s="147"/>
      <c r="Q3041" s="147"/>
    </row>
    <row r="3042" spans="1:17" s="55" customFormat="1" ht="11.45" customHeight="1">
      <c r="A3042" s="190"/>
      <c r="B3042" s="184" t="s">
        <v>10</v>
      </c>
      <c r="C3042" s="20">
        <v>23</v>
      </c>
      <c r="D3042" s="20">
        <v>109</v>
      </c>
      <c r="E3042" s="20">
        <v>154</v>
      </c>
      <c r="F3042" s="20">
        <v>36</v>
      </c>
      <c r="G3042" s="20">
        <v>35</v>
      </c>
      <c r="H3042" s="20">
        <v>10</v>
      </c>
      <c r="I3042" s="21">
        <f t="shared" si="2995"/>
        <v>367</v>
      </c>
      <c r="J3042" s="28">
        <f>C3042+D3042</f>
        <v>132</v>
      </c>
      <c r="K3042" s="23">
        <f>E3042</f>
        <v>154</v>
      </c>
      <c r="L3042" s="24">
        <f>SUM(F3042:G3042)</f>
        <v>71</v>
      </c>
      <c r="O3042" s="147"/>
      <c r="P3042" s="147"/>
      <c r="Q3042" s="147"/>
    </row>
    <row r="3043" spans="1:17" s="55" customFormat="1" ht="11.45" customHeight="1">
      <c r="A3043" s="190"/>
      <c r="B3043" s="185"/>
      <c r="C3043" s="29">
        <f t="shared" ref="C3043" si="3008">C3042/I3042*100</f>
        <v>6.2670299727520433</v>
      </c>
      <c r="D3043" s="29">
        <f t="shared" ref="D3043" si="3009">D3042/I3042*100</f>
        <v>29.700272479564031</v>
      </c>
      <c r="E3043" s="29">
        <f t="shared" ref="E3043" si="3010">E3042/I3042*100</f>
        <v>41.961852861035418</v>
      </c>
      <c r="F3043" s="29">
        <f t="shared" ref="F3043" si="3011">F3042/I3042*100</f>
        <v>9.8092643051771127</v>
      </c>
      <c r="G3043" s="29">
        <f t="shared" ref="G3043" si="3012">G3042/I3042*100</f>
        <v>9.5367847411444142</v>
      </c>
      <c r="H3043" s="30">
        <f t="shared" ref="H3043" si="3013">H3042/I3042*100</f>
        <v>2.7247956403269753</v>
      </c>
      <c r="I3043" s="27">
        <f t="shared" si="2995"/>
        <v>99.999999999999986</v>
      </c>
      <c r="J3043" s="38">
        <f>J3042/I3042*100</f>
        <v>35.967302452316076</v>
      </c>
      <c r="K3043" s="18">
        <f>K3042/I3042*100</f>
        <v>41.961852861035418</v>
      </c>
      <c r="L3043" s="19">
        <f>L3042/I3042*100</f>
        <v>19.346049046321525</v>
      </c>
      <c r="O3043" s="147"/>
      <c r="P3043" s="147"/>
      <c r="Q3043" s="147"/>
    </row>
    <row r="3044" spans="1:17" s="55" customFormat="1" ht="11.45" customHeight="1">
      <c r="A3044" s="190"/>
      <c r="B3044" s="193" t="s">
        <v>11</v>
      </c>
      <c r="C3044" s="20">
        <v>30</v>
      </c>
      <c r="D3044" s="20">
        <v>103</v>
      </c>
      <c r="E3044" s="20">
        <v>171</v>
      </c>
      <c r="F3044" s="20">
        <v>37</v>
      </c>
      <c r="G3044" s="20">
        <v>24</v>
      </c>
      <c r="H3044" s="20">
        <v>29</v>
      </c>
      <c r="I3044" s="21">
        <f t="shared" si="2995"/>
        <v>394</v>
      </c>
      <c r="J3044" s="28">
        <f>C3044+D3044</f>
        <v>133</v>
      </c>
      <c r="K3044" s="23">
        <f>E3044</f>
        <v>171</v>
      </c>
      <c r="L3044" s="24">
        <f>SUM(F3044:G3044)</f>
        <v>61</v>
      </c>
      <c r="O3044" s="147"/>
      <c r="P3044" s="147"/>
      <c r="Q3044" s="147"/>
    </row>
    <row r="3045" spans="1:17" s="55" customFormat="1" ht="11.45" customHeight="1">
      <c r="A3045" s="190"/>
      <c r="B3045" s="193"/>
      <c r="C3045" s="29">
        <f t="shared" ref="C3045" si="3014">C3044/I3044*100</f>
        <v>7.6142131979695442</v>
      </c>
      <c r="D3045" s="29">
        <f t="shared" ref="D3045" si="3015">D3044/I3044*100</f>
        <v>26.142131979695431</v>
      </c>
      <c r="E3045" s="29">
        <f t="shared" ref="E3045" si="3016">E3044/I3044*100</f>
        <v>43.401015228426395</v>
      </c>
      <c r="F3045" s="29">
        <f t="shared" ref="F3045" si="3017">F3044/I3044*100</f>
        <v>9.3908629441624374</v>
      </c>
      <c r="G3045" s="29">
        <f t="shared" ref="G3045" si="3018">G3044/I3044*100</f>
        <v>6.091370558375635</v>
      </c>
      <c r="H3045" s="30">
        <f t="shared" ref="H3045" si="3019">H3044/I3044*100</f>
        <v>7.3604060913705585</v>
      </c>
      <c r="I3045" s="27">
        <f t="shared" si="2995"/>
        <v>100</v>
      </c>
      <c r="J3045" s="38">
        <f>J3044/I3044*100</f>
        <v>33.756345177664976</v>
      </c>
      <c r="K3045" s="18">
        <f>K3044/I3044*100</f>
        <v>43.401015228426395</v>
      </c>
      <c r="L3045" s="19">
        <f>L3044/I3044*100</f>
        <v>15.482233502538071</v>
      </c>
      <c r="O3045" s="148"/>
      <c r="P3045" s="148"/>
      <c r="Q3045" s="148"/>
    </row>
    <row r="3046" spans="1:17" s="55" customFormat="1" ht="11.45" customHeight="1">
      <c r="A3046" s="190"/>
      <c r="B3046" s="184" t="s">
        <v>12</v>
      </c>
      <c r="C3046" s="20">
        <v>83</v>
      </c>
      <c r="D3046" s="20">
        <v>189</v>
      </c>
      <c r="E3046" s="20">
        <v>204</v>
      </c>
      <c r="F3046" s="20">
        <v>38</v>
      </c>
      <c r="G3046" s="20">
        <v>24</v>
      </c>
      <c r="H3046" s="20">
        <v>44</v>
      </c>
      <c r="I3046" s="21">
        <f t="shared" si="2995"/>
        <v>582</v>
      </c>
      <c r="J3046" s="28">
        <f>C3046+D3046</f>
        <v>272</v>
      </c>
      <c r="K3046" s="23">
        <f>E3046</f>
        <v>204</v>
      </c>
      <c r="L3046" s="24">
        <f>SUM(F3046:G3046)</f>
        <v>62</v>
      </c>
      <c r="O3046" s="148"/>
      <c r="P3046" s="148"/>
      <c r="Q3046" s="148"/>
    </row>
    <row r="3047" spans="1:17" s="55" customFormat="1" ht="11.45" customHeight="1">
      <c r="A3047" s="190"/>
      <c r="B3047" s="185"/>
      <c r="C3047" s="29">
        <f t="shared" ref="C3047" si="3020">C3046/I3046*100</f>
        <v>14.261168384879724</v>
      </c>
      <c r="D3047" s="29">
        <f t="shared" ref="D3047" si="3021">D3046/I3046*100</f>
        <v>32.47422680412371</v>
      </c>
      <c r="E3047" s="29">
        <f t="shared" ref="E3047" si="3022">E3046/I3046*100</f>
        <v>35.051546391752574</v>
      </c>
      <c r="F3047" s="29">
        <f t="shared" ref="F3047" si="3023">F3046/I3046*100</f>
        <v>6.5292096219931279</v>
      </c>
      <c r="G3047" s="29">
        <f t="shared" ref="G3047" si="3024">G3046/I3046*100</f>
        <v>4.1237113402061851</v>
      </c>
      <c r="H3047" s="30">
        <f t="shared" ref="H3047" si="3025">H3046/I3046*100</f>
        <v>7.5601374570446733</v>
      </c>
      <c r="I3047" s="27">
        <f t="shared" si="2995"/>
        <v>100</v>
      </c>
      <c r="J3047" s="38">
        <f>J3046/I3046*100</f>
        <v>46.735395189003434</v>
      </c>
      <c r="K3047" s="18">
        <f>K3046/I3046*100</f>
        <v>35.051546391752574</v>
      </c>
      <c r="L3047" s="19">
        <f>L3046/I3046*100</f>
        <v>10.652920962199312</v>
      </c>
      <c r="O3047" s="148"/>
      <c r="P3047" s="148"/>
      <c r="Q3047" s="148"/>
    </row>
    <row r="3048" spans="1:17" s="55" customFormat="1" ht="11.45" customHeight="1">
      <c r="A3048" s="190"/>
      <c r="B3048" s="193" t="s">
        <v>24</v>
      </c>
      <c r="C3048" s="20">
        <v>0</v>
      </c>
      <c r="D3048" s="20">
        <v>1</v>
      </c>
      <c r="E3048" s="20">
        <v>5</v>
      </c>
      <c r="F3048" s="20">
        <v>1</v>
      </c>
      <c r="G3048" s="20">
        <v>0</v>
      </c>
      <c r="H3048" s="20">
        <v>22</v>
      </c>
      <c r="I3048" s="21">
        <f t="shared" si="2995"/>
        <v>29</v>
      </c>
      <c r="J3048" s="28">
        <f>C3048+D3048</f>
        <v>1</v>
      </c>
      <c r="K3048" s="23">
        <f>E3048</f>
        <v>5</v>
      </c>
      <c r="L3048" s="24">
        <f>SUM(F3048:G3048)</f>
        <v>1</v>
      </c>
    </row>
    <row r="3049" spans="1:17" s="55" customFormat="1" ht="11.45" customHeight="1" thickBot="1">
      <c r="A3049" s="191"/>
      <c r="B3049" s="194"/>
      <c r="C3049" s="50">
        <f t="shared" ref="C3049" si="3026">C3048/I3048*100</f>
        <v>0</v>
      </c>
      <c r="D3049" s="50">
        <f t="shared" ref="D3049" si="3027">D3048/I3048*100</f>
        <v>3.4482758620689653</v>
      </c>
      <c r="E3049" s="50">
        <f t="shared" ref="E3049" si="3028">E3048/I3048*100</f>
        <v>17.241379310344829</v>
      </c>
      <c r="F3049" s="50">
        <f t="shared" ref="F3049" si="3029">F3048/I3048*100</f>
        <v>3.4482758620689653</v>
      </c>
      <c r="G3049" s="50">
        <f t="shared" ref="G3049" si="3030">G3048/I3048*100</f>
        <v>0</v>
      </c>
      <c r="H3049" s="79">
        <f t="shared" ref="H3049" si="3031">H3048/I3048*100</f>
        <v>75.862068965517238</v>
      </c>
      <c r="I3049" s="58">
        <f t="shared" si="2995"/>
        <v>100</v>
      </c>
      <c r="J3049" s="57">
        <f>J3048/I3048*100</f>
        <v>3.4482758620689653</v>
      </c>
      <c r="K3049" s="35">
        <f>K3048/I3048*100</f>
        <v>17.241379310344829</v>
      </c>
      <c r="L3049" s="31">
        <f>L3048/I3048*100</f>
        <v>3.4482758620689653</v>
      </c>
    </row>
    <row r="3050" spans="1:17" s="55" customFormat="1" ht="11.45" customHeight="1" thickBot="1">
      <c r="A3050" s="211" t="s">
        <v>53</v>
      </c>
      <c r="B3050" s="192" t="s">
        <v>23</v>
      </c>
      <c r="C3050" s="20">
        <v>24</v>
      </c>
      <c r="D3050" s="20">
        <v>71</v>
      </c>
      <c r="E3050" s="20">
        <v>80</v>
      </c>
      <c r="F3050" s="20">
        <v>13</v>
      </c>
      <c r="G3050" s="20">
        <v>12</v>
      </c>
      <c r="H3050" s="20">
        <v>16</v>
      </c>
      <c r="I3050" s="110">
        <f t="shared" si="2995"/>
        <v>216</v>
      </c>
      <c r="J3050" s="9">
        <f>C3050+D3050</f>
        <v>95</v>
      </c>
      <c r="K3050" s="7">
        <f>E3050</f>
        <v>80</v>
      </c>
      <c r="L3050" s="10">
        <f>SUM(F3050:G3050)</f>
        <v>25</v>
      </c>
    </row>
    <row r="3051" spans="1:17" s="55" customFormat="1" ht="11.45" customHeight="1" thickTop="1" thickBot="1">
      <c r="A3051" s="212"/>
      <c r="B3051" s="185"/>
      <c r="C3051" s="46">
        <f>C3050/I3050*100</f>
        <v>11.111111111111111</v>
      </c>
      <c r="D3051" s="25">
        <f>D3050/I3050*100</f>
        <v>32.870370370370374</v>
      </c>
      <c r="E3051" s="25">
        <f>E3050/I3050*100</f>
        <v>37.037037037037038</v>
      </c>
      <c r="F3051" s="25">
        <f>F3050/I3050*100</f>
        <v>6.0185185185185182</v>
      </c>
      <c r="G3051" s="25">
        <f>G3050/I3050*100</f>
        <v>5.5555555555555554</v>
      </c>
      <c r="H3051" s="26">
        <f>H3050/I3050*100</f>
        <v>7.4074074074074066</v>
      </c>
      <c r="I3051" s="27">
        <f t="shared" si="2995"/>
        <v>100</v>
      </c>
      <c r="J3051" s="38">
        <f>J3050/I3050*100</f>
        <v>43.981481481481481</v>
      </c>
      <c r="K3051" s="18">
        <f>K3050/I3050*100</f>
        <v>37.037037037037038</v>
      </c>
      <c r="L3051" s="19">
        <f>L3050/I3050*100</f>
        <v>11.574074074074074</v>
      </c>
    </row>
    <row r="3052" spans="1:17" s="55" customFormat="1" ht="11.45" customHeight="1" thickTop="1" thickBot="1">
      <c r="A3052" s="212"/>
      <c r="B3052" s="193" t="s">
        <v>3</v>
      </c>
      <c r="C3052" s="20">
        <v>18</v>
      </c>
      <c r="D3052" s="20">
        <v>40</v>
      </c>
      <c r="E3052" s="20">
        <v>50</v>
      </c>
      <c r="F3052" s="20">
        <v>20</v>
      </c>
      <c r="G3052" s="20">
        <v>10</v>
      </c>
      <c r="H3052" s="20">
        <v>5</v>
      </c>
      <c r="I3052" s="21">
        <f t="shared" si="2995"/>
        <v>143</v>
      </c>
      <c r="J3052" s="28">
        <f>C3052+D3052</f>
        <v>58</v>
      </c>
      <c r="K3052" s="23">
        <f>E3052</f>
        <v>50</v>
      </c>
      <c r="L3052" s="24">
        <f>SUM(F3052:G3052)</f>
        <v>30</v>
      </c>
    </row>
    <row r="3053" spans="1:17" s="55" customFormat="1" ht="11.45" customHeight="1" thickTop="1" thickBot="1">
      <c r="A3053" s="212"/>
      <c r="B3053" s="193"/>
      <c r="C3053" s="29">
        <f>C3052/I3052*100</f>
        <v>12.587412587412588</v>
      </c>
      <c r="D3053" s="29">
        <f>D3052/I3052*100</f>
        <v>27.972027972027973</v>
      </c>
      <c r="E3053" s="29">
        <f>E3052/I3052*100</f>
        <v>34.965034965034967</v>
      </c>
      <c r="F3053" s="29">
        <f>F3052/I3052*100</f>
        <v>13.986013986013987</v>
      </c>
      <c r="G3053" s="29">
        <f>G3052/I3052*100</f>
        <v>6.9930069930069934</v>
      </c>
      <c r="H3053" s="30">
        <f>H3052/I3052*100</f>
        <v>3.4965034965034967</v>
      </c>
      <c r="I3053" s="27">
        <f t="shared" si="2995"/>
        <v>100</v>
      </c>
      <c r="J3053" s="38">
        <f>J3052/I3052*100</f>
        <v>40.55944055944056</v>
      </c>
      <c r="K3053" s="18">
        <f>K3052/I3052*100</f>
        <v>34.965034965034967</v>
      </c>
      <c r="L3053" s="19">
        <f>L3052/I3052*100</f>
        <v>20.97902097902098</v>
      </c>
    </row>
    <row r="3054" spans="1:17" s="55" customFormat="1" ht="11.45" customHeight="1" thickTop="1" thickBot="1">
      <c r="A3054" s="212"/>
      <c r="B3054" s="184" t="s">
        <v>13</v>
      </c>
      <c r="C3054" s="20">
        <v>54</v>
      </c>
      <c r="D3054" s="20">
        <v>249</v>
      </c>
      <c r="E3054" s="20">
        <v>393</v>
      </c>
      <c r="F3054" s="20">
        <v>106</v>
      </c>
      <c r="G3054" s="20">
        <v>78</v>
      </c>
      <c r="H3054" s="20">
        <v>23</v>
      </c>
      <c r="I3054" s="21">
        <f t="shared" si="2995"/>
        <v>903</v>
      </c>
      <c r="J3054" s="28">
        <f>C3054+D3054</f>
        <v>303</v>
      </c>
      <c r="K3054" s="23">
        <f>E3054</f>
        <v>393</v>
      </c>
      <c r="L3054" s="24">
        <f>SUM(F3054:G3054)</f>
        <v>184</v>
      </c>
    </row>
    <row r="3055" spans="1:17" s="55" customFormat="1" ht="11.45" customHeight="1" thickTop="1" thickBot="1">
      <c r="A3055" s="212"/>
      <c r="B3055" s="185"/>
      <c r="C3055" s="29">
        <f t="shared" ref="C3055" si="3032">C3054/I3054*100</f>
        <v>5.9800664451827243</v>
      </c>
      <c r="D3055" s="29">
        <f t="shared" ref="D3055" si="3033">D3054/I3054*100</f>
        <v>27.574750830564781</v>
      </c>
      <c r="E3055" s="29">
        <f t="shared" ref="E3055" si="3034">E3054/I3054*100</f>
        <v>43.521594684385384</v>
      </c>
      <c r="F3055" s="29">
        <f t="shared" ref="F3055" si="3035">F3054/I3054*100</f>
        <v>11.738648947951273</v>
      </c>
      <c r="G3055" s="29">
        <f t="shared" ref="G3055" si="3036">G3054/I3054*100</f>
        <v>8.6378737541528228</v>
      </c>
      <c r="H3055" s="30">
        <f t="shared" ref="H3055" si="3037">H3054/I3054*100</f>
        <v>2.5470653377630121</v>
      </c>
      <c r="I3055" s="27">
        <f t="shared" si="2995"/>
        <v>100</v>
      </c>
      <c r="J3055" s="38">
        <f>J3054/I3054*100</f>
        <v>33.554817275747503</v>
      </c>
      <c r="K3055" s="18">
        <f>K3054/I3054*100</f>
        <v>43.521594684385384</v>
      </c>
      <c r="L3055" s="19">
        <f>L3054/I3054*100</f>
        <v>20.376522702104097</v>
      </c>
    </row>
    <row r="3056" spans="1:17" s="55" customFormat="1" ht="11.45" customHeight="1" thickTop="1" thickBot="1">
      <c r="A3056" s="212"/>
      <c r="B3056" s="193" t="s">
        <v>14</v>
      </c>
      <c r="C3056" s="20">
        <v>23</v>
      </c>
      <c r="D3056" s="20">
        <v>67</v>
      </c>
      <c r="E3056" s="20">
        <v>81</v>
      </c>
      <c r="F3056" s="20">
        <v>11</v>
      </c>
      <c r="G3056" s="20">
        <v>9</v>
      </c>
      <c r="H3056" s="20">
        <v>7</v>
      </c>
      <c r="I3056" s="21">
        <f t="shared" si="2995"/>
        <v>198</v>
      </c>
      <c r="J3056" s="28">
        <f>C3056+D3056</f>
        <v>90</v>
      </c>
      <c r="K3056" s="23">
        <f>E3056</f>
        <v>81</v>
      </c>
      <c r="L3056" s="24">
        <f>SUM(F3056:G3056)</f>
        <v>20</v>
      </c>
    </row>
    <row r="3057" spans="1:20" s="55" customFormat="1" ht="11.45" customHeight="1" thickTop="1" thickBot="1">
      <c r="A3057" s="212"/>
      <c r="B3057" s="193"/>
      <c r="C3057" s="29">
        <f t="shared" ref="C3057" si="3038">C3056/I3056*100</f>
        <v>11.616161616161616</v>
      </c>
      <c r="D3057" s="29">
        <f t="shared" ref="D3057" si="3039">D3056/I3056*100</f>
        <v>33.838383838383841</v>
      </c>
      <c r="E3057" s="29">
        <f t="shared" ref="E3057" si="3040">E3056/I3056*100</f>
        <v>40.909090909090914</v>
      </c>
      <c r="F3057" s="29">
        <f t="shared" ref="F3057" si="3041">F3056/I3056*100</f>
        <v>5.5555555555555554</v>
      </c>
      <c r="G3057" s="29">
        <f t="shared" ref="G3057" si="3042">G3056/I3056*100</f>
        <v>4.5454545454545459</v>
      </c>
      <c r="H3057" s="30">
        <f t="shared" ref="H3057" si="3043">H3056/I3056*100</f>
        <v>3.535353535353535</v>
      </c>
      <c r="I3057" s="27">
        <f t="shared" si="2995"/>
        <v>100.00000000000001</v>
      </c>
      <c r="J3057" s="38">
        <f>J3056/I3056*100</f>
        <v>45.454545454545453</v>
      </c>
      <c r="K3057" s="18">
        <f>K3056/I3056*100</f>
        <v>40.909090909090914</v>
      </c>
      <c r="L3057" s="19">
        <f>L3056/I3056*100</f>
        <v>10.1010101010101</v>
      </c>
      <c r="O3057" s="148"/>
      <c r="P3057" s="148"/>
      <c r="Q3057" s="148"/>
    </row>
    <row r="3058" spans="1:20" s="55" customFormat="1" ht="11.45" customHeight="1" thickTop="1" thickBot="1">
      <c r="A3058" s="212"/>
      <c r="B3058" s="184" t="s">
        <v>25</v>
      </c>
      <c r="C3058" s="20">
        <v>15</v>
      </c>
      <c r="D3058" s="20">
        <v>23</v>
      </c>
      <c r="E3058" s="20">
        <v>40</v>
      </c>
      <c r="F3058" s="20">
        <v>7</v>
      </c>
      <c r="G3058" s="20">
        <v>7</v>
      </c>
      <c r="H3058" s="20">
        <v>1</v>
      </c>
      <c r="I3058" s="21">
        <f t="shared" si="2995"/>
        <v>93</v>
      </c>
      <c r="J3058" s="28">
        <f>C3058+D3058</f>
        <v>38</v>
      </c>
      <c r="K3058" s="23">
        <f>E3058</f>
        <v>40</v>
      </c>
      <c r="L3058" s="24">
        <f>SUM(F3058:G3058)</f>
        <v>14</v>
      </c>
      <c r="O3058" s="148"/>
      <c r="P3058" s="148"/>
      <c r="Q3058" s="148"/>
    </row>
    <row r="3059" spans="1:20" s="55" customFormat="1" ht="11.45" customHeight="1" thickTop="1" thickBot="1">
      <c r="A3059" s="212"/>
      <c r="B3059" s="185"/>
      <c r="C3059" s="29">
        <f t="shared" ref="C3059" si="3044">C3058/I3058*100</f>
        <v>16.129032258064516</v>
      </c>
      <c r="D3059" s="29">
        <f t="shared" ref="D3059" si="3045">D3058/I3058*100</f>
        <v>24.731182795698924</v>
      </c>
      <c r="E3059" s="29">
        <f t="shared" ref="E3059" si="3046">E3058/I3058*100</f>
        <v>43.01075268817204</v>
      </c>
      <c r="F3059" s="29">
        <f t="shared" ref="F3059" si="3047">F3058/I3058*100</f>
        <v>7.5268817204301079</v>
      </c>
      <c r="G3059" s="29">
        <f t="shared" ref="G3059" si="3048">G3058/I3058*100</f>
        <v>7.5268817204301079</v>
      </c>
      <c r="H3059" s="30">
        <f t="shared" ref="H3059" si="3049">H3058/I3058*100</f>
        <v>1.0752688172043012</v>
      </c>
      <c r="I3059" s="27">
        <f t="shared" si="2995"/>
        <v>100.00000000000001</v>
      </c>
      <c r="J3059" s="38">
        <f>J3058/I3058*100</f>
        <v>40.86021505376344</v>
      </c>
      <c r="K3059" s="18">
        <f>K3058/I3058*100</f>
        <v>43.01075268817204</v>
      </c>
      <c r="L3059" s="19">
        <f>L3058/I3058*100</f>
        <v>15.053763440860216</v>
      </c>
      <c r="O3059" s="148"/>
      <c r="P3059" s="148"/>
      <c r="Q3059" s="148"/>
    </row>
    <row r="3060" spans="1:20" s="1" customFormat="1" ht="11.45" customHeight="1" thickTop="1" thickBot="1">
      <c r="A3060" s="212"/>
      <c r="B3060" s="193" t="s">
        <v>26</v>
      </c>
      <c r="C3060" s="20">
        <v>58</v>
      </c>
      <c r="D3060" s="20">
        <v>137</v>
      </c>
      <c r="E3060" s="20">
        <v>193</v>
      </c>
      <c r="F3060" s="20">
        <v>36</v>
      </c>
      <c r="G3060" s="20">
        <v>38</v>
      </c>
      <c r="H3060" s="20">
        <v>36</v>
      </c>
      <c r="I3060" s="21">
        <f t="shared" si="2995"/>
        <v>498</v>
      </c>
      <c r="J3060" s="28">
        <f>C3060+D3060</f>
        <v>195</v>
      </c>
      <c r="K3060" s="23">
        <f>E3060</f>
        <v>193</v>
      </c>
      <c r="L3060" s="24">
        <f>SUM(F3060:G3060)</f>
        <v>74</v>
      </c>
      <c r="N3060" s="55"/>
      <c r="O3060" s="148"/>
      <c r="P3060" s="148"/>
      <c r="Q3060" s="148"/>
      <c r="R3060" s="55"/>
      <c r="S3060" s="55"/>
      <c r="T3060" s="55"/>
    </row>
    <row r="3061" spans="1:20" s="1" customFormat="1" ht="11.45" customHeight="1" thickTop="1" thickBot="1">
      <c r="A3061" s="212"/>
      <c r="B3061" s="193"/>
      <c r="C3061" s="29">
        <f t="shared" ref="C3061" si="3050">C3060/I3060*100</f>
        <v>11.646586345381527</v>
      </c>
      <c r="D3061" s="29">
        <f t="shared" ref="D3061" si="3051">D3060/I3060*100</f>
        <v>27.510040160642568</v>
      </c>
      <c r="E3061" s="29">
        <f t="shared" ref="E3061" si="3052">E3060/I3060*100</f>
        <v>38.755020080321287</v>
      </c>
      <c r="F3061" s="29">
        <f t="shared" ref="F3061" si="3053">F3060/I3060*100</f>
        <v>7.2289156626506017</v>
      </c>
      <c r="G3061" s="29">
        <f t="shared" ref="G3061" si="3054">G3060/I3060*100</f>
        <v>7.6305220883534144</v>
      </c>
      <c r="H3061" s="30">
        <f t="shared" ref="H3061" si="3055">H3060/I3060*100</f>
        <v>7.2289156626506017</v>
      </c>
      <c r="I3061" s="27">
        <f t="shared" si="2995"/>
        <v>100.00000000000001</v>
      </c>
      <c r="J3061" s="38">
        <f>J3060/I3060*100</f>
        <v>39.156626506024097</v>
      </c>
      <c r="K3061" s="18">
        <f>K3060/I3060*100</f>
        <v>38.755020080321287</v>
      </c>
      <c r="L3061" s="19">
        <f>L3060/I3060*100</f>
        <v>14.859437751004014</v>
      </c>
      <c r="N3061" s="55"/>
      <c r="O3061" s="148"/>
      <c r="P3061" s="148"/>
      <c r="Q3061" s="148"/>
      <c r="R3061" s="55"/>
      <c r="S3061" s="55"/>
      <c r="T3061" s="55"/>
    </row>
    <row r="3062" spans="1:20" s="1" customFormat="1" ht="11.45" customHeight="1" thickTop="1" thickBot="1">
      <c r="A3062" s="212"/>
      <c r="B3062" s="184" t="s">
        <v>0</v>
      </c>
      <c r="C3062" s="20">
        <v>5</v>
      </c>
      <c r="D3062" s="20">
        <v>23</v>
      </c>
      <c r="E3062" s="20">
        <v>37</v>
      </c>
      <c r="F3062" s="20">
        <v>4</v>
      </c>
      <c r="G3062" s="20">
        <v>11</v>
      </c>
      <c r="H3062" s="20">
        <v>3</v>
      </c>
      <c r="I3062" s="21">
        <f t="shared" si="2995"/>
        <v>83</v>
      </c>
      <c r="J3062" s="28">
        <f>C3062+D3062</f>
        <v>28</v>
      </c>
      <c r="K3062" s="23">
        <f>E3062</f>
        <v>37</v>
      </c>
      <c r="L3062" s="24">
        <f>SUM(F3062:G3062)</f>
        <v>15</v>
      </c>
      <c r="N3062" s="55"/>
      <c r="O3062" s="148"/>
      <c r="P3062" s="148"/>
      <c r="Q3062" s="148"/>
      <c r="R3062" s="55"/>
      <c r="S3062" s="55"/>
      <c r="T3062" s="55"/>
    </row>
    <row r="3063" spans="1:20" s="1" customFormat="1" ht="11.45" customHeight="1" thickTop="1" thickBot="1">
      <c r="A3063" s="212"/>
      <c r="B3063" s="185"/>
      <c r="C3063" s="29">
        <f t="shared" ref="C3063" si="3056">C3062/I3062*100</f>
        <v>6.024096385542169</v>
      </c>
      <c r="D3063" s="29">
        <f t="shared" ref="D3063" si="3057">D3062/I3062*100</f>
        <v>27.710843373493976</v>
      </c>
      <c r="E3063" s="29">
        <f t="shared" ref="E3063" si="3058">E3062/I3062*100</f>
        <v>44.578313253012048</v>
      </c>
      <c r="F3063" s="29">
        <f t="shared" ref="F3063" si="3059">F3062/I3062*100</f>
        <v>4.8192771084337354</v>
      </c>
      <c r="G3063" s="29">
        <f t="shared" ref="G3063" si="3060">G3062/I3062*100</f>
        <v>13.253012048192772</v>
      </c>
      <c r="H3063" s="30">
        <f t="shared" ref="H3063" si="3061">H3062/I3062*100</f>
        <v>3.6144578313253009</v>
      </c>
      <c r="I3063" s="27">
        <f t="shared" si="2995"/>
        <v>100</v>
      </c>
      <c r="J3063" s="38">
        <f>J3062/I3062*100</f>
        <v>33.734939759036145</v>
      </c>
      <c r="K3063" s="18">
        <f>K3062/I3062*100</f>
        <v>44.578313253012048</v>
      </c>
      <c r="L3063" s="19">
        <f>L3062/I3062*100</f>
        <v>18.072289156626507</v>
      </c>
      <c r="N3063" s="55"/>
      <c r="O3063" s="148"/>
      <c r="P3063" s="148"/>
      <c r="Q3063" s="148"/>
      <c r="R3063" s="55"/>
      <c r="S3063" s="55"/>
      <c r="T3063" s="55"/>
    </row>
    <row r="3064" spans="1:20" s="1" customFormat="1" ht="11.45" customHeight="1" thickTop="1" thickBot="1">
      <c r="A3064" s="212"/>
      <c r="B3064" s="193" t="s">
        <v>24</v>
      </c>
      <c r="C3064" s="20">
        <v>1</v>
      </c>
      <c r="D3064" s="20">
        <v>6</v>
      </c>
      <c r="E3064" s="20">
        <v>12</v>
      </c>
      <c r="F3064" s="20">
        <v>5</v>
      </c>
      <c r="G3064" s="20">
        <v>1</v>
      </c>
      <c r="H3064" s="20">
        <v>24</v>
      </c>
      <c r="I3064" s="21">
        <f t="shared" si="2995"/>
        <v>49</v>
      </c>
      <c r="J3064" s="28">
        <f>C3064+D3064</f>
        <v>7</v>
      </c>
      <c r="K3064" s="23">
        <f>E3064</f>
        <v>12</v>
      </c>
      <c r="L3064" s="24">
        <f>SUM(F3064:G3064)</f>
        <v>6</v>
      </c>
      <c r="N3064" s="55"/>
      <c r="O3064" s="148"/>
      <c r="P3064" s="148"/>
      <c r="Q3064" s="148"/>
      <c r="R3064" s="55"/>
      <c r="S3064" s="55"/>
      <c r="T3064" s="55"/>
    </row>
    <row r="3065" spans="1:20" s="1" customFormat="1" ht="11.45" customHeight="1" thickTop="1" thickBot="1">
      <c r="A3065" s="213"/>
      <c r="B3065" s="194"/>
      <c r="C3065" s="50">
        <f t="shared" ref="C3065" si="3062">C3064/I3064*100</f>
        <v>2.0408163265306123</v>
      </c>
      <c r="D3065" s="50">
        <f t="shared" ref="D3065" si="3063">D3064/I3064*100</f>
        <v>12.244897959183673</v>
      </c>
      <c r="E3065" s="50">
        <f t="shared" ref="E3065" si="3064">E3064/I3064*100</f>
        <v>24.489795918367346</v>
      </c>
      <c r="F3065" s="50">
        <f t="shared" ref="F3065" si="3065">F3064/I3064*100</f>
        <v>10.204081632653061</v>
      </c>
      <c r="G3065" s="50">
        <f t="shared" ref="G3065" si="3066">G3064/I3064*100</f>
        <v>2.0408163265306123</v>
      </c>
      <c r="H3065" s="79">
        <f t="shared" ref="H3065" si="3067">H3064/I3064*100</f>
        <v>48.979591836734691</v>
      </c>
      <c r="I3065" s="58">
        <f t="shared" si="2995"/>
        <v>99.999999999999986</v>
      </c>
      <c r="J3065" s="57">
        <f>J3064/I3064*100</f>
        <v>14.285714285714285</v>
      </c>
      <c r="K3065" s="35">
        <f>K3064/I3064*100</f>
        <v>24.489795918367346</v>
      </c>
      <c r="L3065" s="31">
        <f>L3064/I3064*100</f>
        <v>12.244897959183673</v>
      </c>
      <c r="N3065" s="55"/>
      <c r="O3065" s="55"/>
      <c r="P3065" s="55"/>
      <c r="Q3065" s="55"/>
      <c r="R3065" s="55"/>
      <c r="S3065" s="55"/>
      <c r="T3065" s="55"/>
    </row>
    <row r="3066" spans="1:20" s="1" customFormat="1" ht="11.45" customHeight="1">
      <c r="A3066" s="189" t="s">
        <v>21</v>
      </c>
      <c r="B3066" s="192" t="s">
        <v>27</v>
      </c>
      <c r="C3066" s="20">
        <v>26</v>
      </c>
      <c r="D3066" s="20">
        <v>73</v>
      </c>
      <c r="E3066" s="20">
        <v>127</v>
      </c>
      <c r="F3066" s="20">
        <v>27</v>
      </c>
      <c r="G3066" s="20">
        <v>27</v>
      </c>
      <c r="H3066" s="20">
        <v>16</v>
      </c>
      <c r="I3066" s="8">
        <f t="shared" si="2995"/>
        <v>296</v>
      </c>
      <c r="J3066" s="9">
        <f>C3066+D3066</f>
        <v>99</v>
      </c>
      <c r="K3066" s="7">
        <f>E3066</f>
        <v>127</v>
      </c>
      <c r="L3066" s="10">
        <f>SUM(F3066:G3066)</f>
        <v>54</v>
      </c>
      <c r="O3066" s="148"/>
      <c r="P3066" s="148"/>
      <c r="Q3066" s="148"/>
    </row>
    <row r="3067" spans="1:20" s="1" customFormat="1" ht="11.45" customHeight="1">
      <c r="A3067" s="190"/>
      <c r="B3067" s="185"/>
      <c r="C3067" s="46">
        <f>C3066/I3066*100</f>
        <v>8.7837837837837842</v>
      </c>
      <c r="D3067" s="25">
        <f>D3066/I3066*100</f>
        <v>24.662162162162161</v>
      </c>
      <c r="E3067" s="25">
        <f>E3066/I3066*100</f>
        <v>42.905405405405403</v>
      </c>
      <c r="F3067" s="25">
        <f>F3066/I3066*100</f>
        <v>9.121621621621621</v>
      </c>
      <c r="G3067" s="25">
        <f>G3066/I3066*100</f>
        <v>9.121621621621621</v>
      </c>
      <c r="H3067" s="26">
        <f>H3066/I3066*100</f>
        <v>5.4054054054054053</v>
      </c>
      <c r="I3067" s="27">
        <f t="shared" si="2995"/>
        <v>99.999999999999986</v>
      </c>
      <c r="J3067" s="38">
        <f>J3066/I3066*100</f>
        <v>33.445945945945951</v>
      </c>
      <c r="K3067" s="18">
        <f>K3066/I3066*100</f>
        <v>42.905405405405403</v>
      </c>
      <c r="L3067" s="19">
        <f>L3066/I3066*100</f>
        <v>18.243243243243242</v>
      </c>
      <c r="O3067" s="6"/>
      <c r="P3067" s="6"/>
      <c r="Q3067" s="6"/>
    </row>
    <row r="3068" spans="1:20" s="1" customFormat="1" ht="11.45" customHeight="1">
      <c r="A3068" s="190"/>
      <c r="B3068" s="193" t="s">
        <v>28</v>
      </c>
      <c r="C3068" s="20">
        <v>29</v>
      </c>
      <c r="D3068" s="20">
        <v>113</v>
      </c>
      <c r="E3068" s="20">
        <v>138</v>
      </c>
      <c r="F3068" s="20">
        <v>27</v>
      </c>
      <c r="G3068" s="20">
        <v>24</v>
      </c>
      <c r="H3068" s="20">
        <v>11</v>
      </c>
      <c r="I3068" s="21">
        <f t="shared" si="2995"/>
        <v>342</v>
      </c>
      <c r="J3068" s="28">
        <f>C3068+D3068</f>
        <v>142</v>
      </c>
      <c r="K3068" s="23">
        <f>E3068</f>
        <v>138</v>
      </c>
      <c r="L3068" s="24">
        <f>SUM(F3068:G3068)</f>
        <v>51</v>
      </c>
      <c r="O3068" s="147"/>
      <c r="P3068" s="147"/>
      <c r="Q3068" s="147"/>
    </row>
    <row r="3069" spans="1:20" s="1" customFormat="1" ht="11.45" customHeight="1">
      <c r="A3069" s="190"/>
      <c r="B3069" s="193"/>
      <c r="C3069" s="29">
        <f>C3068/I3068*100</f>
        <v>8.4795321637426895</v>
      </c>
      <c r="D3069" s="29">
        <f>D3068/I3068*100</f>
        <v>33.040935672514621</v>
      </c>
      <c r="E3069" s="29">
        <f>E3068/I3068*100</f>
        <v>40.350877192982452</v>
      </c>
      <c r="F3069" s="29">
        <f>F3068/I3068*100</f>
        <v>7.8947368421052628</v>
      </c>
      <c r="G3069" s="29">
        <f>G3068/I3068*100</f>
        <v>7.0175438596491224</v>
      </c>
      <c r="H3069" s="30">
        <f>H3068/I3068*100</f>
        <v>3.2163742690058479</v>
      </c>
      <c r="I3069" s="27">
        <f t="shared" si="2995"/>
        <v>100</v>
      </c>
      <c r="J3069" s="38">
        <f>J3068/I3068*100</f>
        <v>41.520467836257311</v>
      </c>
      <c r="K3069" s="18">
        <f>K3068/I3068*100</f>
        <v>40.350877192982452</v>
      </c>
      <c r="L3069" s="19">
        <f>L3068/I3068*100</f>
        <v>14.912280701754385</v>
      </c>
      <c r="N3069" s="55"/>
      <c r="O3069" s="148"/>
      <c r="P3069" s="148"/>
      <c r="Q3069" s="148"/>
      <c r="R3069" s="55"/>
      <c r="S3069" s="55"/>
      <c r="T3069" s="55"/>
    </row>
    <row r="3070" spans="1:20" s="1" customFormat="1" ht="11.45" customHeight="1">
      <c r="A3070" s="190"/>
      <c r="B3070" s="184" t="s">
        <v>29</v>
      </c>
      <c r="C3070" s="20">
        <v>91</v>
      </c>
      <c r="D3070" s="20">
        <v>272</v>
      </c>
      <c r="E3070" s="20">
        <v>384</v>
      </c>
      <c r="F3070" s="20">
        <v>97</v>
      </c>
      <c r="G3070" s="20">
        <v>70</v>
      </c>
      <c r="H3070" s="20">
        <v>33</v>
      </c>
      <c r="I3070" s="21">
        <f t="shared" si="2995"/>
        <v>947</v>
      </c>
      <c r="J3070" s="28">
        <f>C3070+D3070</f>
        <v>363</v>
      </c>
      <c r="K3070" s="23">
        <f>E3070</f>
        <v>384</v>
      </c>
      <c r="L3070" s="24">
        <f>SUM(F3070:G3070)</f>
        <v>167</v>
      </c>
      <c r="N3070" s="55"/>
      <c r="O3070" s="148"/>
      <c r="P3070" s="148"/>
      <c r="Q3070" s="148"/>
      <c r="R3070" s="55"/>
      <c r="S3070" s="55"/>
      <c r="T3070" s="55"/>
    </row>
    <row r="3071" spans="1:20" s="1" customFormat="1" ht="11.45" customHeight="1">
      <c r="A3071" s="190"/>
      <c r="B3071" s="185"/>
      <c r="C3071" s="29">
        <f t="shared" ref="C3071" si="3068">C3070/I3070*100</f>
        <v>9.6092925026399154</v>
      </c>
      <c r="D3071" s="29">
        <f t="shared" ref="D3071" si="3069">D3070/I3070*100</f>
        <v>28.722280887011614</v>
      </c>
      <c r="E3071" s="29">
        <f t="shared" ref="E3071" si="3070">E3070/I3070*100</f>
        <v>40.549102428722286</v>
      </c>
      <c r="F3071" s="29">
        <f t="shared" ref="F3071" si="3071">F3070/I3070*100</f>
        <v>10.2428722280887</v>
      </c>
      <c r="G3071" s="29">
        <f t="shared" ref="G3071" si="3072">G3070/I3070*100</f>
        <v>7.3917634635691662</v>
      </c>
      <c r="H3071" s="30">
        <f t="shared" ref="H3071" si="3073">H3070/I3070*100</f>
        <v>3.4846884899683213</v>
      </c>
      <c r="I3071" s="27">
        <f t="shared" si="2995"/>
        <v>100</v>
      </c>
      <c r="J3071" s="38">
        <f>J3070/I3070*100</f>
        <v>38.331573389651531</v>
      </c>
      <c r="K3071" s="18">
        <f>K3070/I3070*100</f>
        <v>40.549102428722286</v>
      </c>
      <c r="L3071" s="19">
        <f>L3070/I3070*100</f>
        <v>17.634635691657866</v>
      </c>
      <c r="O3071" s="148"/>
      <c r="P3071" s="148"/>
      <c r="Q3071" s="148"/>
    </row>
    <row r="3072" spans="1:20" s="1" customFormat="1" ht="11.45" customHeight="1">
      <c r="A3072" s="190"/>
      <c r="B3072" s="193" t="s">
        <v>30</v>
      </c>
      <c r="C3072" s="20">
        <v>40</v>
      </c>
      <c r="D3072" s="20">
        <v>119</v>
      </c>
      <c r="E3072" s="20">
        <v>166</v>
      </c>
      <c r="F3072" s="20">
        <v>36</v>
      </c>
      <c r="G3072" s="20">
        <v>30</v>
      </c>
      <c r="H3072" s="20">
        <v>19</v>
      </c>
      <c r="I3072" s="21">
        <f t="shared" si="2995"/>
        <v>410</v>
      </c>
      <c r="J3072" s="28">
        <f>C3072+D3072</f>
        <v>159</v>
      </c>
      <c r="K3072" s="23">
        <f>E3072</f>
        <v>166</v>
      </c>
      <c r="L3072" s="24">
        <f>SUM(F3072:G3072)</f>
        <v>66</v>
      </c>
      <c r="O3072" s="148"/>
      <c r="P3072" s="148"/>
      <c r="Q3072" s="148"/>
    </row>
    <row r="3073" spans="1:18" s="1" customFormat="1" ht="11.45" customHeight="1">
      <c r="A3073" s="190"/>
      <c r="B3073" s="193"/>
      <c r="C3073" s="29">
        <f t="shared" ref="C3073" si="3074">C3072/I3072*100</f>
        <v>9.7560975609756095</v>
      </c>
      <c r="D3073" s="29">
        <f t="shared" ref="D3073" si="3075">D3072/I3072*100</f>
        <v>29.024390243902438</v>
      </c>
      <c r="E3073" s="29">
        <f t="shared" ref="E3073" si="3076">E3072/I3072*100</f>
        <v>40.487804878048784</v>
      </c>
      <c r="F3073" s="29">
        <f t="shared" ref="F3073" si="3077">F3072/I3072*100</f>
        <v>8.7804878048780477</v>
      </c>
      <c r="G3073" s="29">
        <f t="shared" ref="G3073" si="3078">G3072/I3072*100</f>
        <v>7.3170731707317067</v>
      </c>
      <c r="H3073" s="30">
        <f t="shared" ref="H3073" si="3079">H3072/I3072*100</f>
        <v>4.6341463414634143</v>
      </c>
      <c r="I3073" s="27">
        <f t="shared" si="2995"/>
        <v>100.00000000000001</v>
      </c>
      <c r="J3073" s="38">
        <f>J3072/I3072*100</f>
        <v>38.780487804878049</v>
      </c>
      <c r="K3073" s="18">
        <f>K3072/I3072*100</f>
        <v>40.487804878048784</v>
      </c>
      <c r="L3073" s="19">
        <f>L3072/I3072*100</f>
        <v>16.097560975609756</v>
      </c>
      <c r="O3073" s="148"/>
      <c r="P3073" s="148"/>
      <c r="Q3073" s="148"/>
    </row>
    <row r="3074" spans="1:18" s="1" customFormat="1" ht="11.45" customHeight="1">
      <c r="A3074" s="190"/>
      <c r="B3074" s="184" t="s">
        <v>42</v>
      </c>
      <c r="C3074" s="20">
        <v>9</v>
      </c>
      <c r="D3074" s="20">
        <v>34</v>
      </c>
      <c r="E3074" s="20">
        <v>57</v>
      </c>
      <c r="F3074" s="20">
        <v>11</v>
      </c>
      <c r="G3074" s="20">
        <v>11</v>
      </c>
      <c r="H3074" s="20">
        <v>8</v>
      </c>
      <c r="I3074" s="21">
        <f t="shared" si="2995"/>
        <v>130</v>
      </c>
      <c r="J3074" s="28">
        <f>C3074+D3074</f>
        <v>43</v>
      </c>
      <c r="K3074" s="23">
        <f>E3074</f>
        <v>57</v>
      </c>
      <c r="L3074" s="24">
        <f>SUM(F3074:G3074)</f>
        <v>22</v>
      </c>
      <c r="O3074" s="148"/>
      <c r="P3074" s="148"/>
      <c r="Q3074" s="148"/>
    </row>
    <row r="3075" spans="1:18" s="1" customFormat="1" ht="11.45" customHeight="1">
      <c r="A3075" s="190"/>
      <c r="B3075" s="185"/>
      <c r="C3075" s="29">
        <f t="shared" ref="C3075" si="3080">C3074/I3074*100</f>
        <v>6.9230769230769234</v>
      </c>
      <c r="D3075" s="29">
        <f t="shared" ref="D3075" si="3081">D3074/I3074*100</f>
        <v>26.153846153846157</v>
      </c>
      <c r="E3075" s="29">
        <f t="shared" ref="E3075" si="3082">E3074/I3074*100</f>
        <v>43.846153846153847</v>
      </c>
      <c r="F3075" s="29">
        <f t="shared" ref="F3075" si="3083">F3074/I3074*100</f>
        <v>8.4615384615384617</v>
      </c>
      <c r="G3075" s="29">
        <f t="shared" ref="G3075" si="3084">G3074/I3074*100</f>
        <v>8.4615384615384617</v>
      </c>
      <c r="H3075" s="30">
        <f t="shared" ref="H3075" si="3085">H3074/I3074*100</f>
        <v>6.1538461538461542</v>
      </c>
      <c r="I3075" s="27">
        <f t="shared" si="2995"/>
        <v>100.00000000000003</v>
      </c>
      <c r="J3075" s="38">
        <f>J3074/I3074*100</f>
        <v>33.076923076923073</v>
      </c>
      <c r="K3075" s="18">
        <f>K3074/I3074*100</f>
        <v>43.846153846153847</v>
      </c>
      <c r="L3075" s="19">
        <f>L3074/I3074*100</f>
        <v>16.923076923076923</v>
      </c>
      <c r="O3075" s="147"/>
      <c r="P3075" s="147"/>
      <c r="Q3075" s="147"/>
    </row>
    <row r="3076" spans="1:18" s="1" customFormat="1" ht="11.45" customHeight="1">
      <c r="A3076" s="190"/>
      <c r="B3076" s="193" t="s">
        <v>24</v>
      </c>
      <c r="C3076" s="20">
        <v>3</v>
      </c>
      <c r="D3076" s="20">
        <v>5</v>
      </c>
      <c r="E3076" s="20">
        <v>14</v>
      </c>
      <c r="F3076" s="20">
        <v>4</v>
      </c>
      <c r="G3076" s="20">
        <v>4</v>
      </c>
      <c r="H3076" s="20">
        <v>28</v>
      </c>
      <c r="I3076" s="21">
        <f t="shared" si="2995"/>
        <v>58</v>
      </c>
      <c r="J3076" s="22">
        <f>C3076+D3076</f>
        <v>8</v>
      </c>
      <c r="K3076" s="23">
        <f>E3076</f>
        <v>14</v>
      </c>
      <c r="L3076" s="24">
        <f>SUM(F3076:G3076)</f>
        <v>8</v>
      </c>
      <c r="O3076" s="147"/>
      <c r="P3076" s="147"/>
      <c r="Q3076" s="147"/>
    </row>
    <row r="3077" spans="1:18" s="1" customFormat="1" ht="11.45" customHeight="1" thickBot="1">
      <c r="A3077" s="191"/>
      <c r="B3077" s="194"/>
      <c r="C3077" s="33">
        <f>C3076/I3076*100</f>
        <v>5.1724137931034484</v>
      </c>
      <c r="D3077" s="33">
        <f>D3076/I3076*100</f>
        <v>8.6206896551724146</v>
      </c>
      <c r="E3077" s="33">
        <f>E3076/I3076*100</f>
        <v>24.137931034482758</v>
      </c>
      <c r="F3077" s="33">
        <f>F3076/I3076*100</f>
        <v>6.8965517241379306</v>
      </c>
      <c r="G3077" s="33">
        <f>G3076/I3076*100</f>
        <v>6.8965517241379306</v>
      </c>
      <c r="H3077" s="34">
        <f>H3076/I3076*100</f>
        <v>48.275862068965516</v>
      </c>
      <c r="I3077" s="58">
        <f t="shared" si="2995"/>
        <v>100</v>
      </c>
      <c r="J3077" s="14">
        <f>J3076/I3076*100</f>
        <v>13.793103448275861</v>
      </c>
      <c r="K3077" s="15">
        <f>K3076/I3076*100</f>
        <v>24.137931034482758</v>
      </c>
      <c r="L3077" s="16">
        <f>L3076/I3076*100</f>
        <v>13.793103448275861</v>
      </c>
      <c r="O3077" s="147"/>
      <c r="P3077" s="147"/>
      <c r="Q3077" s="147"/>
    </row>
    <row r="3078" spans="1:18" s="1" customFormat="1" ht="11.45" customHeight="1">
      <c r="A3078" s="40"/>
      <c r="B3078" s="41"/>
      <c r="C3078" s="97"/>
      <c r="D3078" s="97"/>
      <c r="E3078" s="97"/>
      <c r="F3078" s="97"/>
      <c r="G3078" s="97"/>
      <c r="H3078" s="97"/>
      <c r="I3078" s="42"/>
      <c r="J3078" s="42"/>
      <c r="K3078" s="42"/>
      <c r="L3078" s="42"/>
      <c r="M3078" s="128"/>
      <c r="O3078" s="147"/>
      <c r="P3078" s="147"/>
      <c r="Q3078" s="147"/>
    </row>
    <row r="3079" spans="1:18" s="1" customFormat="1" ht="11.45" customHeight="1">
      <c r="A3079" s="40"/>
      <c r="B3079" s="41"/>
      <c r="C3079" s="42"/>
      <c r="D3079" s="42"/>
      <c r="E3079" s="42"/>
      <c r="F3079" s="42"/>
      <c r="G3079" s="42"/>
      <c r="H3079" s="42"/>
      <c r="I3079" s="42"/>
      <c r="J3079" s="42"/>
      <c r="K3079" s="42"/>
      <c r="L3079" s="42"/>
      <c r="O3079" s="147"/>
      <c r="P3079" s="147"/>
      <c r="Q3079" s="147"/>
    </row>
    <row r="3080" spans="1:18" s="3" customFormat="1" ht="30" customHeight="1" thickBot="1">
      <c r="A3080" s="196" t="s">
        <v>295</v>
      </c>
      <c r="B3080" s="196"/>
      <c r="C3080" s="196"/>
      <c r="D3080" s="196"/>
      <c r="E3080" s="196"/>
      <c r="F3080" s="196"/>
      <c r="G3080" s="196"/>
      <c r="H3080" s="196"/>
      <c r="I3080" s="196"/>
      <c r="J3080" s="196"/>
      <c r="K3080" s="196"/>
      <c r="L3080" s="196"/>
      <c r="M3080" s="1"/>
      <c r="N3080" s="1"/>
      <c r="O3080" s="147"/>
      <c r="P3080" s="147"/>
      <c r="Q3080" s="147"/>
      <c r="R3080" s="1"/>
    </row>
    <row r="3081" spans="1:18" s="1" customFormat="1" ht="10.15" customHeight="1">
      <c r="A3081" s="203"/>
      <c r="B3081" s="204"/>
      <c r="C3081" s="99">
        <v>1</v>
      </c>
      <c r="D3081" s="99">
        <v>2</v>
      </c>
      <c r="E3081" s="99">
        <v>3</v>
      </c>
      <c r="F3081" s="99">
        <v>4</v>
      </c>
      <c r="G3081" s="205" t="s">
        <v>45</v>
      </c>
      <c r="H3081" s="207" t="s">
        <v>4</v>
      </c>
      <c r="I3081" s="100" t="s">
        <v>46</v>
      </c>
      <c r="J3081" s="101" t="s">
        <v>61</v>
      </c>
      <c r="O3081" s="147"/>
      <c r="P3081" s="147"/>
      <c r="Q3081" s="147"/>
    </row>
    <row r="3082" spans="1:18" s="6" customFormat="1" ht="84" customHeight="1" thickBot="1">
      <c r="A3082" s="216" t="s">
        <v>33</v>
      </c>
      <c r="B3082" s="217"/>
      <c r="C3082" s="158" t="s">
        <v>274</v>
      </c>
      <c r="D3082" s="158" t="s">
        <v>275</v>
      </c>
      <c r="E3082" s="158" t="s">
        <v>276</v>
      </c>
      <c r="F3082" s="158" t="s">
        <v>277</v>
      </c>
      <c r="G3082" s="242"/>
      <c r="H3082" s="243"/>
      <c r="I3082" s="4" t="s">
        <v>278</v>
      </c>
      <c r="J3082" s="5" t="s">
        <v>277</v>
      </c>
      <c r="O3082" s="147"/>
      <c r="P3082" s="147"/>
      <c r="Q3082" s="147"/>
    </row>
    <row r="3083" spans="1:18" s="11" customFormat="1" ht="11.25" customHeight="1">
      <c r="A3083" s="199" t="s">
        <v>22</v>
      </c>
      <c r="B3083" s="200"/>
      <c r="C3083" s="7">
        <v>63</v>
      </c>
      <c r="D3083" s="7">
        <v>247</v>
      </c>
      <c r="E3083" s="7">
        <v>593</v>
      </c>
      <c r="F3083" s="7">
        <v>1167</v>
      </c>
      <c r="G3083" s="61">
        <v>113</v>
      </c>
      <c r="H3083" s="8">
        <f t="shared" ref="H3083:H3142" si="3086">SUM(C3083:G3083)</f>
        <v>2183</v>
      </c>
      <c r="I3083" s="9">
        <f>SUM(C3083:D3083)</f>
        <v>310</v>
      </c>
      <c r="J3083" s="10">
        <f>SUM(E3083:F3083)</f>
        <v>1760</v>
      </c>
      <c r="M3083" s="55"/>
      <c r="N3083" s="55"/>
      <c r="O3083" s="147"/>
      <c r="P3083" s="147"/>
      <c r="Q3083" s="147"/>
      <c r="R3083" s="55"/>
    </row>
    <row r="3084" spans="1:18" s="11" customFormat="1" ht="11.25" customHeight="1" thickBot="1">
      <c r="A3084" s="201"/>
      <c r="B3084" s="202"/>
      <c r="C3084" s="56">
        <f>C3083/H3083*100</f>
        <v>2.8859367842418693</v>
      </c>
      <c r="D3084" s="56">
        <f>D3083/H3083*100</f>
        <v>11.314704535043518</v>
      </c>
      <c r="E3084" s="56">
        <f>E3083/H3083*100</f>
        <v>27.164452588181405</v>
      </c>
      <c r="F3084" s="56">
        <f>F3083/H3083*100</f>
        <v>53.458543289051761</v>
      </c>
      <c r="G3084" s="59">
        <f>G3083/H3083*100</f>
        <v>5.1763628034814477</v>
      </c>
      <c r="H3084" s="58">
        <f t="shared" si="3086"/>
        <v>100</v>
      </c>
      <c r="I3084" s="90">
        <f>I3083/H3083*100</f>
        <v>14.200641319285387</v>
      </c>
      <c r="J3084" s="70">
        <f>J3083/H3083*100</f>
        <v>80.622995877233166</v>
      </c>
      <c r="M3084" s="55"/>
      <c r="N3084" s="55"/>
      <c r="O3084" s="147"/>
      <c r="P3084" s="147"/>
      <c r="Q3084" s="147"/>
      <c r="R3084" s="55"/>
    </row>
    <row r="3085" spans="1:18" s="11" customFormat="1" ht="11.45" customHeight="1">
      <c r="A3085" s="189" t="s">
        <v>48</v>
      </c>
      <c r="B3085" s="192" t="s">
        <v>19</v>
      </c>
      <c r="C3085" s="20">
        <v>53</v>
      </c>
      <c r="D3085" s="20">
        <v>198</v>
      </c>
      <c r="E3085" s="20">
        <v>404</v>
      </c>
      <c r="F3085" s="20">
        <v>740</v>
      </c>
      <c r="G3085" s="20">
        <v>64</v>
      </c>
      <c r="H3085" s="8">
        <f t="shared" si="3086"/>
        <v>1459</v>
      </c>
      <c r="I3085" s="9">
        <f>SUM(C3085:D3085)</f>
        <v>251</v>
      </c>
      <c r="J3085" s="10">
        <f>SUM(E3085:F3085)</f>
        <v>1144</v>
      </c>
      <c r="M3085" s="55"/>
      <c r="N3085" s="55"/>
      <c r="O3085" s="147"/>
      <c r="P3085" s="147"/>
      <c r="Q3085" s="147"/>
      <c r="R3085" s="55"/>
    </row>
    <row r="3086" spans="1:18" s="11" customFormat="1" ht="11.45" customHeight="1">
      <c r="A3086" s="190"/>
      <c r="B3086" s="185"/>
      <c r="C3086" s="29">
        <f>C3085/H3085*100</f>
        <v>3.6326250856751203</v>
      </c>
      <c r="D3086" s="29">
        <f>D3085/H3085*100</f>
        <v>13.570938999314599</v>
      </c>
      <c r="E3086" s="29">
        <f>E3085/H3085*100</f>
        <v>27.690198766278272</v>
      </c>
      <c r="F3086" s="29">
        <f>F3085/H3085*100</f>
        <v>50.719671007539411</v>
      </c>
      <c r="G3086" s="30">
        <f>G3085/H3085*100</f>
        <v>4.3865661411925982</v>
      </c>
      <c r="H3086" s="27">
        <f t="shared" si="3086"/>
        <v>100.00000000000001</v>
      </c>
      <c r="I3086" s="91">
        <f>I3085/H3085*100</f>
        <v>17.203564084989718</v>
      </c>
      <c r="J3086" s="89">
        <f>J3085/H3085*100</f>
        <v>78.40986977381769</v>
      </c>
      <c r="M3086" s="55"/>
      <c r="N3086" s="55"/>
      <c r="O3086" s="147"/>
      <c r="P3086" s="147"/>
      <c r="Q3086" s="147"/>
      <c r="R3086" s="55"/>
    </row>
    <row r="3087" spans="1:18" s="11" customFormat="1" ht="11.45" customHeight="1">
      <c r="A3087" s="190"/>
      <c r="B3087" s="184" t="s">
        <v>20</v>
      </c>
      <c r="C3087" s="20">
        <v>7</v>
      </c>
      <c r="D3087" s="20">
        <v>31</v>
      </c>
      <c r="E3087" s="20">
        <v>126</v>
      </c>
      <c r="F3087" s="20">
        <v>278</v>
      </c>
      <c r="G3087" s="20">
        <v>42</v>
      </c>
      <c r="H3087" s="21">
        <f t="shared" si="3086"/>
        <v>484</v>
      </c>
      <c r="I3087" s="28">
        <f>SUM(C3087:D3087)</f>
        <v>38</v>
      </c>
      <c r="J3087" s="24">
        <f>SUM(E3087:F3087)</f>
        <v>404</v>
      </c>
      <c r="M3087" s="55"/>
      <c r="N3087" s="55"/>
      <c r="O3087" s="147"/>
      <c r="P3087" s="147"/>
      <c r="Q3087" s="147"/>
      <c r="R3087" s="55"/>
    </row>
    <row r="3088" spans="1:18" s="11" customFormat="1" ht="11.45" customHeight="1">
      <c r="A3088" s="190"/>
      <c r="B3088" s="185"/>
      <c r="C3088" s="92">
        <f>C3087/H3087*100</f>
        <v>1.4462809917355373</v>
      </c>
      <c r="D3088" s="92">
        <f>D3087/H3087*100</f>
        <v>6.4049586776859497</v>
      </c>
      <c r="E3088" s="92">
        <f>E3087/H3087*100</f>
        <v>26.033057851239672</v>
      </c>
      <c r="F3088" s="92">
        <f>F3087/H3087*100</f>
        <v>57.438016528925615</v>
      </c>
      <c r="G3088" s="93">
        <f>G3087/H3087*100</f>
        <v>8.677685950413224</v>
      </c>
      <c r="H3088" s="27">
        <f t="shared" si="3086"/>
        <v>99.999999999999986</v>
      </c>
      <c r="I3088" s="91">
        <f>I3087/H3087*100</f>
        <v>7.8512396694214877</v>
      </c>
      <c r="J3088" s="89">
        <f>J3087/H3087*100</f>
        <v>83.471074380165291</v>
      </c>
      <c r="M3088" s="55"/>
      <c r="N3088" s="55"/>
      <c r="O3088" s="147"/>
      <c r="P3088" s="147"/>
      <c r="Q3088" s="147"/>
      <c r="R3088" s="55"/>
    </row>
    <row r="3089" spans="1:18" s="11" customFormat="1" ht="11.45" customHeight="1">
      <c r="A3089" s="190"/>
      <c r="B3089" s="184" t="s">
        <v>49</v>
      </c>
      <c r="C3089" s="20">
        <v>1</v>
      </c>
      <c r="D3089" s="20">
        <v>10</v>
      </c>
      <c r="E3089" s="20">
        <v>45</v>
      </c>
      <c r="F3089" s="20">
        <v>106</v>
      </c>
      <c r="G3089" s="20">
        <v>5</v>
      </c>
      <c r="H3089" s="21">
        <f t="shared" si="3086"/>
        <v>167</v>
      </c>
      <c r="I3089" s="28">
        <f>SUM(C3089:D3089)</f>
        <v>11</v>
      </c>
      <c r="J3089" s="24">
        <f>SUM(E3089:F3089)</f>
        <v>151</v>
      </c>
      <c r="M3089" s="55"/>
      <c r="N3089" s="55"/>
      <c r="O3089" s="147"/>
      <c r="P3089" s="147"/>
      <c r="Q3089" s="147"/>
      <c r="R3089" s="55"/>
    </row>
    <row r="3090" spans="1:18" s="11" customFormat="1" ht="11.45" customHeight="1">
      <c r="A3090" s="190"/>
      <c r="B3090" s="185"/>
      <c r="C3090" s="92">
        <f>C3089/H3089*100</f>
        <v>0.5988023952095809</v>
      </c>
      <c r="D3090" s="92">
        <f>D3089/H3089*100</f>
        <v>5.9880239520958085</v>
      </c>
      <c r="E3090" s="92">
        <f>E3089/H3089*100</f>
        <v>26.946107784431138</v>
      </c>
      <c r="F3090" s="92">
        <f>F3089/H3089*100</f>
        <v>63.473053892215567</v>
      </c>
      <c r="G3090" s="93">
        <f>G3089/H3089*100</f>
        <v>2.9940119760479043</v>
      </c>
      <c r="H3090" s="27">
        <f t="shared" si="3086"/>
        <v>99.999999999999986</v>
      </c>
      <c r="I3090" s="91">
        <f>I3089/H3089*100</f>
        <v>6.5868263473053901</v>
      </c>
      <c r="J3090" s="89">
        <f>J3089/H3089*100</f>
        <v>90.419161676646709</v>
      </c>
      <c r="M3090" s="55"/>
      <c r="N3090" s="55"/>
      <c r="O3090" s="147"/>
      <c r="P3090" s="147"/>
      <c r="Q3090" s="147"/>
      <c r="R3090" s="55"/>
    </row>
    <row r="3091" spans="1:18" s="11" customFormat="1" ht="11.45" customHeight="1">
      <c r="A3091" s="190"/>
      <c r="B3091" s="184" t="s">
        <v>50</v>
      </c>
      <c r="C3091" s="20">
        <v>2</v>
      </c>
      <c r="D3091" s="20">
        <v>8</v>
      </c>
      <c r="E3091" s="20">
        <v>18</v>
      </c>
      <c r="F3091" s="20">
        <v>43</v>
      </c>
      <c r="G3091" s="20">
        <v>2</v>
      </c>
      <c r="H3091" s="21">
        <f t="shared" si="3086"/>
        <v>73</v>
      </c>
      <c r="I3091" s="28">
        <f>SUM(C3091:D3091)</f>
        <v>10</v>
      </c>
      <c r="J3091" s="24">
        <f>SUM(E3091:F3091)</f>
        <v>61</v>
      </c>
      <c r="M3091" s="55"/>
      <c r="N3091" s="55"/>
      <c r="O3091" s="147"/>
      <c r="P3091" s="147"/>
      <c r="Q3091" s="147"/>
      <c r="R3091" s="55"/>
    </row>
    <row r="3092" spans="1:18" s="11" customFormat="1" ht="11.45" customHeight="1" thickBot="1">
      <c r="A3092" s="190"/>
      <c r="B3092" s="185"/>
      <c r="C3092" s="50">
        <f>C3091/H3091*100</f>
        <v>2.7397260273972601</v>
      </c>
      <c r="D3092" s="50">
        <f>D3091/H3091*100</f>
        <v>10.95890410958904</v>
      </c>
      <c r="E3092" s="50">
        <f>E3091/H3091*100</f>
        <v>24.657534246575342</v>
      </c>
      <c r="F3092" s="50">
        <f>F3091/H3091*100</f>
        <v>58.904109589041099</v>
      </c>
      <c r="G3092" s="64">
        <f>G3091/H3091*100</f>
        <v>2.7397260273972601</v>
      </c>
      <c r="H3092" s="27">
        <f t="shared" si="3086"/>
        <v>99.999999999999986</v>
      </c>
      <c r="I3092" s="91">
        <f>I3091/H3091*100</f>
        <v>13.698630136986301</v>
      </c>
      <c r="J3092" s="89">
        <f>J3091/H3091*100</f>
        <v>83.561643835616437</v>
      </c>
      <c r="M3092" s="55"/>
      <c r="N3092" s="55"/>
      <c r="O3092" s="147"/>
      <c r="P3092" s="147"/>
      <c r="Q3092" s="147"/>
      <c r="R3092" s="55"/>
    </row>
    <row r="3093" spans="1:18" s="11" customFormat="1" ht="11.45" customHeight="1">
      <c r="A3093" s="189" t="s">
        <v>51</v>
      </c>
      <c r="B3093" s="192" t="s">
        <v>1</v>
      </c>
      <c r="C3093" s="20">
        <v>25</v>
      </c>
      <c r="D3093" s="20">
        <v>90</v>
      </c>
      <c r="E3093" s="20">
        <v>259</v>
      </c>
      <c r="F3093" s="20">
        <v>551</v>
      </c>
      <c r="G3093" s="20">
        <v>43</v>
      </c>
      <c r="H3093" s="8">
        <f t="shared" si="3086"/>
        <v>968</v>
      </c>
      <c r="I3093" s="9">
        <f>SUM(C3093:D3093)</f>
        <v>115</v>
      </c>
      <c r="J3093" s="10">
        <f>SUM(E3093:F3093)</f>
        <v>810</v>
      </c>
      <c r="M3093" s="55"/>
      <c r="N3093" s="55"/>
      <c r="O3093" s="147"/>
      <c r="P3093" s="147"/>
      <c r="Q3093" s="147"/>
      <c r="R3093" s="55"/>
    </row>
    <row r="3094" spans="1:18" s="11" customFormat="1" ht="11.45" customHeight="1">
      <c r="A3094" s="190"/>
      <c r="B3094" s="193"/>
      <c r="C3094" s="92">
        <f>C3093/H3093*100</f>
        <v>2.5826446280991737</v>
      </c>
      <c r="D3094" s="92">
        <f>D3093/H3093*100</f>
        <v>9.2975206611570247</v>
      </c>
      <c r="E3094" s="92">
        <f>E3093/H3093*100</f>
        <v>26.756198347107439</v>
      </c>
      <c r="F3094" s="92">
        <f>F3093/H3093*100</f>
        <v>56.921487603305785</v>
      </c>
      <c r="G3094" s="93">
        <f>G3093/H3093*100</f>
        <v>4.4421487603305785</v>
      </c>
      <c r="H3094" s="27">
        <f t="shared" si="3086"/>
        <v>100</v>
      </c>
      <c r="I3094" s="91">
        <f>I3093/H3093*100</f>
        <v>11.880165289256199</v>
      </c>
      <c r="J3094" s="89">
        <f>J3093/H3093*100</f>
        <v>83.677685950413235</v>
      </c>
      <c r="M3094" s="55"/>
      <c r="N3094" s="55"/>
      <c r="O3094" s="147"/>
      <c r="P3094" s="147"/>
      <c r="Q3094" s="147"/>
      <c r="R3094" s="55"/>
    </row>
    <row r="3095" spans="1:18" s="11" customFormat="1" ht="11.45" customHeight="1">
      <c r="A3095" s="190"/>
      <c r="B3095" s="184" t="s">
        <v>2</v>
      </c>
      <c r="C3095" s="20">
        <v>38</v>
      </c>
      <c r="D3095" s="20">
        <v>155</v>
      </c>
      <c r="E3095" s="20">
        <v>327</v>
      </c>
      <c r="F3095" s="20">
        <v>611</v>
      </c>
      <c r="G3095" s="20">
        <v>46</v>
      </c>
      <c r="H3095" s="21">
        <f t="shared" si="3086"/>
        <v>1177</v>
      </c>
      <c r="I3095" s="28">
        <f>SUM(C3095:D3095)</f>
        <v>193</v>
      </c>
      <c r="J3095" s="24">
        <f>SUM(E3095:F3095)</f>
        <v>938</v>
      </c>
      <c r="M3095" s="55"/>
      <c r="N3095" s="55"/>
      <c r="O3095" s="147"/>
      <c r="P3095" s="147"/>
      <c r="Q3095" s="147"/>
      <c r="R3095" s="55"/>
    </row>
    <row r="3096" spans="1:18" s="11" customFormat="1" ht="11.45" customHeight="1">
      <c r="A3096" s="190"/>
      <c r="B3096" s="185"/>
      <c r="C3096" s="92">
        <f>C3095/H3095*100</f>
        <v>3.228547153780799</v>
      </c>
      <c r="D3096" s="92">
        <f>D3095/H3095*100</f>
        <v>13.169073916737467</v>
      </c>
      <c r="E3096" s="92">
        <f>E3095/H3095*100</f>
        <v>27.782497875955819</v>
      </c>
      <c r="F3096" s="92">
        <f>F3095/H3095*100</f>
        <v>51.91163976210705</v>
      </c>
      <c r="G3096" s="93">
        <f>G3095/H3095*100</f>
        <v>3.9082412914188618</v>
      </c>
      <c r="H3096" s="27">
        <f t="shared" si="3086"/>
        <v>99.999999999999986</v>
      </c>
      <c r="I3096" s="91">
        <f>I3095/H3095*100</f>
        <v>16.397621070518266</v>
      </c>
      <c r="J3096" s="89">
        <f>J3095/H3095*100</f>
        <v>79.69413763806287</v>
      </c>
      <c r="M3096" s="55"/>
      <c r="N3096" s="55"/>
      <c r="O3096" s="147"/>
      <c r="P3096" s="147"/>
      <c r="Q3096" s="147"/>
      <c r="R3096" s="55"/>
    </row>
    <row r="3097" spans="1:18" s="11" customFormat="1" ht="11.45" customHeight="1">
      <c r="A3097" s="190"/>
      <c r="B3097" s="193" t="s">
        <v>5</v>
      </c>
      <c r="C3097" s="20">
        <v>0</v>
      </c>
      <c r="D3097" s="20">
        <v>2</v>
      </c>
      <c r="E3097" s="20">
        <v>7</v>
      </c>
      <c r="F3097" s="20">
        <v>5</v>
      </c>
      <c r="G3097" s="20">
        <v>24</v>
      </c>
      <c r="H3097" s="21">
        <f t="shared" si="3086"/>
        <v>38</v>
      </c>
      <c r="I3097" s="28">
        <f>SUM(C3097:D3097)</f>
        <v>2</v>
      </c>
      <c r="J3097" s="24">
        <f>SUM(E3097:F3097)</f>
        <v>12</v>
      </c>
      <c r="M3097" s="55"/>
      <c r="N3097" s="55"/>
      <c r="O3097" s="147"/>
      <c r="P3097" s="147"/>
      <c r="Q3097" s="147"/>
      <c r="R3097" s="55"/>
    </row>
    <row r="3098" spans="1:18" s="11" customFormat="1" ht="11.45" customHeight="1" thickBot="1">
      <c r="A3098" s="191"/>
      <c r="B3098" s="194"/>
      <c r="C3098" s="50">
        <f>C3097/H3097*100</f>
        <v>0</v>
      </c>
      <c r="D3098" s="50">
        <f>D3097/H3097*100</f>
        <v>5.2631578947368416</v>
      </c>
      <c r="E3098" s="50">
        <f>E3097/H3097*100</f>
        <v>18.421052631578945</v>
      </c>
      <c r="F3098" s="50">
        <f>F3097/H3097*100</f>
        <v>13.157894736842104</v>
      </c>
      <c r="G3098" s="79">
        <f>G3097/H3097*100</f>
        <v>63.157894736842103</v>
      </c>
      <c r="H3098" s="58">
        <f t="shared" si="3086"/>
        <v>100</v>
      </c>
      <c r="I3098" s="90">
        <f>I3097/H3097*100</f>
        <v>5.2631578947368416</v>
      </c>
      <c r="J3098" s="70">
        <f>J3097/H3097*100</f>
        <v>31.578947368421051</v>
      </c>
    </row>
    <row r="3099" spans="1:18" s="11" customFormat="1" ht="11.45" customHeight="1">
      <c r="A3099" s="189" t="s">
        <v>52</v>
      </c>
      <c r="B3099" s="192" t="s">
        <v>6</v>
      </c>
      <c r="C3099" s="20">
        <v>10</v>
      </c>
      <c r="D3099" s="20">
        <v>15</v>
      </c>
      <c r="E3099" s="20">
        <v>14</v>
      </c>
      <c r="F3099" s="20">
        <v>25</v>
      </c>
      <c r="G3099" s="20">
        <v>0</v>
      </c>
      <c r="H3099" s="8">
        <f t="shared" si="3086"/>
        <v>64</v>
      </c>
      <c r="I3099" s="9">
        <f>SUM(C3099:D3099)</f>
        <v>25</v>
      </c>
      <c r="J3099" s="10">
        <f>SUM(E3099:F3099)</f>
        <v>39</v>
      </c>
    </row>
    <row r="3100" spans="1:18" s="11" customFormat="1" ht="11.45" customHeight="1">
      <c r="A3100" s="190"/>
      <c r="B3100" s="185"/>
      <c r="C3100" s="92">
        <f>C3099/H3099*100</f>
        <v>15.625</v>
      </c>
      <c r="D3100" s="92">
        <f>D3099/H3099*100</f>
        <v>23.4375</v>
      </c>
      <c r="E3100" s="92">
        <f>E3099/H3099*100</f>
        <v>21.875</v>
      </c>
      <c r="F3100" s="92">
        <f>F3099/H3099*100</f>
        <v>39.0625</v>
      </c>
      <c r="G3100" s="93">
        <f>G3099/H3099*100</f>
        <v>0</v>
      </c>
      <c r="H3100" s="27">
        <f t="shared" si="3086"/>
        <v>100</v>
      </c>
      <c r="I3100" s="91">
        <f>I3099/H3099*100</f>
        <v>39.0625</v>
      </c>
      <c r="J3100" s="89">
        <f>J3099/H3099*100</f>
        <v>60.9375</v>
      </c>
    </row>
    <row r="3101" spans="1:18" s="11" customFormat="1" ht="11.45" customHeight="1">
      <c r="A3101" s="190"/>
      <c r="B3101" s="193" t="s">
        <v>7</v>
      </c>
      <c r="C3101" s="20">
        <v>20</v>
      </c>
      <c r="D3101" s="20">
        <v>26</v>
      </c>
      <c r="E3101" s="20">
        <v>31</v>
      </c>
      <c r="F3101" s="20">
        <v>104</v>
      </c>
      <c r="G3101" s="20">
        <v>4</v>
      </c>
      <c r="H3101" s="21">
        <f t="shared" si="3086"/>
        <v>185</v>
      </c>
      <c r="I3101" s="28">
        <f>SUM(C3101:D3101)</f>
        <v>46</v>
      </c>
      <c r="J3101" s="24">
        <f>SUM(E3101:F3101)</f>
        <v>135</v>
      </c>
    </row>
    <row r="3102" spans="1:18" s="11" customFormat="1" ht="11.45" customHeight="1">
      <c r="A3102" s="190"/>
      <c r="B3102" s="193"/>
      <c r="C3102" s="92">
        <f>C3101/H3101*100</f>
        <v>10.810810810810811</v>
      </c>
      <c r="D3102" s="92">
        <f>D3101/H3101*100</f>
        <v>14.054054054054054</v>
      </c>
      <c r="E3102" s="92">
        <f>E3101/H3101*100</f>
        <v>16.756756756756758</v>
      </c>
      <c r="F3102" s="92">
        <f>F3101/H3101*100</f>
        <v>56.216216216216218</v>
      </c>
      <c r="G3102" s="93">
        <f>G3101/H3101*100</f>
        <v>2.1621621621621623</v>
      </c>
      <c r="H3102" s="27">
        <f t="shared" si="3086"/>
        <v>100</v>
      </c>
      <c r="I3102" s="91">
        <f>I3101/H3101*100</f>
        <v>24.864864864864867</v>
      </c>
      <c r="J3102" s="89">
        <f>J3101/H3101*100</f>
        <v>72.972972972972968</v>
      </c>
    </row>
    <row r="3103" spans="1:18" s="11" customFormat="1" ht="11.45" customHeight="1">
      <c r="A3103" s="190"/>
      <c r="B3103" s="184" t="s">
        <v>8</v>
      </c>
      <c r="C3103" s="20">
        <v>7</v>
      </c>
      <c r="D3103" s="20">
        <v>29</v>
      </c>
      <c r="E3103" s="20">
        <v>47</v>
      </c>
      <c r="F3103" s="20">
        <v>161</v>
      </c>
      <c r="G3103" s="20">
        <v>3</v>
      </c>
      <c r="H3103" s="21">
        <f t="shared" si="3086"/>
        <v>247</v>
      </c>
      <c r="I3103" s="28">
        <f>SUM(C3103:D3103)</f>
        <v>36</v>
      </c>
      <c r="J3103" s="24">
        <f>SUM(E3103:F3103)</f>
        <v>208</v>
      </c>
    </row>
    <row r="3104" spans="1:18" s="11" customFormat="1" ht="11.45" customHeight="1">
      <c r="A3104" s="190"/>
      <c r="B3104" s="185"/>
      <c r="C3104" s="92">
        <f t="shared" ref="C3104" si="3087">C3103/H3103*100</f>
        <v>2.834008097165992</v>
      </c>
      <c r="D3104" s="92">
        <f t="shared" ref="D3104" si="3088">D3103/H3103*100</f>
        <v>11.740890688259109</v>
      </c>
      <c r="E3104" s="92">
        <f t="shared" ref="E3104" si="3089">E3103/H3103*100</f>
        <v>19.02834008097166</v>
      </c>
      <c r="F3104" s="92">
        <f t="shared" ref="F3104" si="3090">F3103/H3103*100</f>
        <v>65.18218623481782</v>
      </c>
      <c r="G3104" s="93">
        <f t="shared" ref="G3104" si="3091">G3103/H3103*100</f>
        <v>1.214574898785425</v>
      </c>
      <c r="H3104" s="27">
        <f t="shared" si="3086"/>
        <v>100</v>
      </c>
      <c r="I3104" s="91">
        <f>I3103/H3103*100</f>
        <v>14.5748987854251</v>
      </c>
      <c r="J3104" s="89">
        <f>J3103/H3103*100</f>
        <v>84.210526315789465</v>
      </c>
    </row>
    <row r="3105" spans="1:18" s="11" customFormat="1" ht="11.45" customHeight="1">
      <c r="A3105" s="190"/>
      <c r="B3105" s="193" t="s">
        <v>9</v>
      </c>
      <c r="C3105" s="20">
        <v>7</v>
      </c>
      <c r="D3105" s="20">
        <v>44</v>
      </c>
      <c r="E3105" s="20">
        <v>82</v>
      </c>
      <c r="F3105" s="20">
        <v>180</v>
      </c>
      <c r="G3105" s="20">
        <v>2</v>
      </c>
      <c r="H3105" s="21">
        <f t="shared" si="3086"/>
        <v>315</v>
      </c>
      <c r="I3105" s="28">
        <f>SUM(C3105:D3105)</f>
        <v>51</v>
      </c>
      <c r="J3105" s="24">
        <f>SUM(E3105:F3105)</f>
        <v>262</v>
      </c>
      <c r="M3105" s="55"/>
      <c r="N3105" s="55"/>
      <c r="O3105" s="147"/>
      <c r="P3105" s="147"/>
      <c r="Q3105" s="147"/>
      <c r="R3105" s="55"/>
    </row>
    <row r="3106" spans="1:18" s="11" customFormat="1" ht="11.45" customHeight="1">
      <c r="A3106" s="190"/>
      <c r="B3106" s="193"/>
      <c r="C3106" s="92">
        <f t="shared" ref="C3106" si="3092">C3105/H3105*100</f>
        <v>2.2222222222222223</v>
      </c>
      <c r="D3106" s="92">
        <f t="shared" ref="D3106" si="3093">D3105/H3105*100</f>
        <v>13.968253968253968</v>
      </c>
      <c r="E3106" s="92">
        <f t="shared" ref="E3106" si="3094">E3105/H3105*100</f>
        <v>26.031746031746035</v>
      </c>
      <c r="F3106" s="92">
        <f t="shared" ref="F3106" si="3095">F3105/H3105*100</f>
        <v>57.142857142857139</v>
      </c>
      <c r="G3106" s="93">
        <f t="shared" ref="G3106" si="3096">G3105/H3105*100</f>
        <v>0.63492063492063489</v>
      </c>
      <c r="H3106" s="27">
        <f t="shared" si="3086"/>
        <v>100</v>
      </c>
      <c r="I3106" s="91">
        <f>I3105/H3105*100</f>
        <v>16.19047619047619</v>
      </c>
      <c r="J3106" s="89">
        <f>J3105/H3105*100</f>
        <v>83.174603174603178</v>
      </c>
      <c r="M3106" s="55"/>
      <c r="N3106" s="55"/>
      <c r="O3106" s="147"/>
      <c r="P3106" s="147"/>
      <c r="Q3106" s="147"/>
      <c r="R3106" s="55"/>
    </row>
    <row r="3107" spans="1:18" s="11" customFormat="1" ht="11.45" customHeight="1">
      <c r="A3107" s="190"/>
      <c r="B3107" s="184" t="s">
        <v>10</v>
      </c>
      <c r="C3107" s="20">
        <v>6</v>
      </c>
      <c r="D3107" s="20">
        <v>37</v>
      </c>
      <c r="E3107" s="20">
        <v>100</v>
      </c>
      <c r="F3107" s="20">
        <v>213</v>
      </c>
      <c r="G3107" s="20">
        <v>11</v>
      </c>
      <c r="H3107" s="21">
        <f t="shared" si="3086"/>
        <v>367</v>
      </c>
      <c r="I3107" s="28">
        <f>SUM(C3107:D3107)</f>
        <v>43</v>
      </c>
      <c r="J3107" s="24">
        <f>SUM(E3107:F3107)</f>
        <v>313</v>
      </c>
      <c r="M3107" s="55"/>
      <c r="N3107" s="55"/>
      <c r="O3107" s="147"/>
      <c r="P3107" s="147"/>
      <c r="Q3107" s="147"/>
      <c r="R3107" s="55"/>
    </row>
    <row r="3108" spans="1:18" s="11" customFormat="1" ht="11.45" customHeight="1">
      <c r="A3108" s="190"/>
      <c r="B3108" s="185"/>
      <c r="C3108" s="92">
        <f t="shared" ref="C3108" si="3097">C3107/H3107*100</f>
        <v>1.6348773841961852</v>
      </c>
      <c r="D3108" s="92">
        <f t="shared" ref="D3108" si="3098">D3107/H3107*100</f>
        <v>10.081743869209809</v>
      </c>
      <c r="E3108" s="92">
        <f t="shared" ref="E3108" si="3099">E3107/H3107*100</f>
        <v>27.247956403269757</v>
      </c>
      <c r="F3108" s="92">
        <f t="shared" ref="F3108" si="3100">F3107/H3107*100</f>
        <v>58.038147138964582</v>
      </c>
      <c r="G3108" s="93">
        <f t="shared" ref="G3108" si="3101">G3107/H3107*100</f>
        <v>2.9972752043596729</v>
      </c>
      <c r="H3108" s="27">
        <f t="shared" si="3086"/>
        <v>100</v>
      </c>
      <c r="I3108" s="91">
        <f>I3107/H3107*100</f>
        <v>11.716621253405995</v>
      </c>
      <c r="J3108" s="89">
        <f>J3107/H3107*100</f>
        <v>85.286103542234343</v>
      </c>
      <c r="M3108" s="55"/>
      <c r="N3108" s="55"/>
      <c r="O3108" s="147"/>
      <c r="P3108" s="147"/>
      <c r="Q3108" s="147"/>
      <c r="R3108" s="55"/>
    </row>
    <row r="3109" spans="1:18" s="11" customFormat="1" ht="11.45" customHeight="1">
      <c r="A3109" s="190"/>
      <c r="B3109" s="193" t="s">
        <v>11</v>
      </c>
      <c r="C3109" s="20">
        <v>7</v>
      </c>
      <c r="D3109" s="20">
        <v>37</v>
      </c>
      <c r="E3109" s="20">
        <v>134</v>
      </c>
      <c r="F3109" s="20">
        <v>190</v>
      </c>
      <c r="G3109" s="20">
        <v>26</v>
      </c>
      <c r="H3109" s="21">
        <f t="shared" si="3086"/>
        <v>394</v>
      </c>
      <c r="I3109" s="28">
        <f>SUM(C3109:D3109)</f>
        <v>44</v>
      </c>
      <c r="J3109" s="24">
        <f>SUM(E3109:F3109)</f>
        <v>324</v>
      </c>
      <c r="M3109" s="55"/>
      <c r="N3109" s="55"/>
      <c r="O3109" s="147"/>
      <c r="P3109" s="147"/>
      <c r="Q3109" s="147"/>
      <c r="R3109" s="55"/>
    </row>
    <row r="3110" spans="1:18" s="11" customFormat="1" ht="11.45" customHeight="1">
      <c r="A3110" s="190"/>
      <c r="B3110" s="193"/>
      <c r="C3110" s="92">
        <f t="shared" ref="C3110" si="3102">C3109/H3109*100</f>
        <v>1.7766497461928936</v>
      </c>
      <c r="D3110" s="92">
        <f t="shared" ref="D3110" si="3103">D3109/H3109*100</f>
        <v>9.3908629441624374</v>
      </c>
      <c r="E3110" s="92">
        <f t="shared" ref="E3110" si="3104">E3109/H3109*100</f>
        <v>34.01015228426396</v>
      </c>
      <c r="F3110" s="92">
        <f t="shared" ref="F3110" si="3105">F3109/H3109*100</f>
        <v>48.223350253807105</v>
      </c>
      <c r="G3110" s="93">
        <f t="shared" ref="G3110" si="3106">G3109/H3109*100</f>
        <v>6.5989847715736047</v>
      </c>
      <c r="H3110" s="27">
        <f t="shared" si="3086"/>
        <v>100</v>
      </c>
      <c r="I3110" s="91">
        <f>I3109/H3109*100</f>
        <v>11.167512690355331</v>
      </c>
      <c r="J3110" s="89">
        <f>J3109/H3109*100</f>
        <v>82.233502538071065</v>
      </c>
      <c r="M3110" s="55"/>
      <c r="N3110" s="55"/>
      <c r="O3110" s="148"/>
      <c r="P3110" s="148"/>
      <c r="Q3110" s="148"/>
      <c r="R3110" s="55"/>
    </row>
    <row r="3111" spans="1:18" s="11" customFormat="1" ht="11.45" customHeight="1">
      <c r="A3111" s="190"/>
      <c r="B3111" s="184" t="s">
        <v>12</v>
      </c>
      <c r="C3111" s="20">
        <v>6</v>
      </c>
      <c r="D3111" s="20">
        <v>57</v>
      </c>
      <c r="E3111" s="20">
        <v>182</v>
      </c>
      <c r="F3111" s="20">
        <v>292</v>
      </c>
      <c r="G3111" s="20">
        <v>45</v>
      </c>
      <c r="H3111" s="21">
        <f t="shared" si="3086"/>
        <v>582</v>
      </c>
      <c r="I3111" s="28">
        <f>SUM(C3111:D3111)</f>
        <v>63</v>
      </c>
      <c r="J3111" s="24">
        <f>SUM(E3111:F3111)</f>
        <v>474</v>
      </c>
      <c r="M3111" s="55"/>
      <c r="N3111" s="55"/>
      <c r="O3111" s="148"/>
      <c r="P3111" s="148"/>
      <c r="Q3111" s="148"/>
      <c r="R3111" s="55"/>
    </row>
    <row r="3112" spans="1:18" s="11" customFormat="1" ht="11.45" customHeight="1">
      <c r="A3112" s="190"/>
      <c r="B3112" s="185"/>
      <c r="C3112" s="92">
        <f t="shared" ref="C3112" si="3107">C3111/H3111*100</f>
        <v>1.0309278350515463</v>
      </c>
      <c r="D3112" s="92">
        <f t="shared" ref="D3112" si="3108">D3111/H3111*100</f>
        <v>9.7938144329896915</v>
      </c>
      <c r="E3112" s="92">
        <f t="shared" ref="E3112" si="3109">E3111/H3111*100</f>
        <v>31.27147766323024</v>
      </c>
      <c r="F3112" s="92">
        <f t="shared" ref="F3112" si="3110">F3111/H3111*100</f>
        <v>50.171821305841924</v>
      </c>
      <c r="G3112" s="93">
        <f t="shared" ref="G3112" si="3111">G3111/H3111*100</f>
        <v>7.731958762886598</v>
      </c>
      <c r="H3112" s="27">
        <f t="shared" si="3086"/>
        <v>100</v>
      </c>
      <c r="I3112" s="91">
        <f>I3111/H3111*100</f>
        <v>10.824742268041238</v>
      </c>
      <c r="J3112" s="89">
        <f>J3111/H3111*100</f>
        <v>81.44329896907216</v>
      </c>
      <c r="M3112" s="55"/>
      <c r="N3112" s="55"/>
      <c r="O3112" s="148"/>
      <c r="P3112" s="148"/>
      <c r="Q3112" s="148"/>
      <c r="R3112" s="55"/>
    </row>
    <row r="3113" spans="1:18" s="11" customFormat="1" ht="11.45" customHeight="1">
      <c r="A3113" s="190"/>
      <c r="B3113" s="193" t="s">
        <v>24</v>
      </c>
      <c r="C3113" s="20">
        <v>0</v>
      </c>
      <c r="D3113" s="20">
        <v>2</v>
      </c>
      <c r="E3113" s="20">
        <v>3</v>
      </c>
      <c r="F3113" s="20">
        <v>2</v>
      </c>
      <c r="G3113" s="20">
        <v>22</v>
      </c>
      <c r="H3113" s="21">
        <f t="shared" si="3086"/>
        <v>29</v>
      </c>
      <c r="I3113" s="28">
        <f>SUM(C3113:D3113)</f>
        <v>2</v>
      </c>
      <c r="J3113" s="24">
        <f>SUM(E3113:F3113)</f>
        <v>5</v>
      </c>
    </row>
    <row r="3114" spans="1:18" s="11" customFormat="1" ht="11.45" customHeight="1" thickBot="1">
      <c r="A3114" s="191"/>
      <c r="B3114" s="194"/>
      <c r="C3114" s="50">
        <f>C3113/H3113*100</f>
        <v>0</v>
      </c>
      <c r="D3114" s="50">
        <f>D3113/H3113*100</f>
        <v>6.8965517241379306</v>
      </c>
      <c r="E3114" s="50">
        <f>E3113/H3113*100</f>
        <v>10.344827586206897</v>
      </c>
      <c r="F3114" s="50">
        <f>F3113/H3113*100</f>
        <v>6.8965517241379306</v>
      </c>
      <c r="G3114" s="79">
        <f>G3113/H3113*100</f>
        <v>75.862068965517238</v>
      </c>
      <c r="H3114" s="58">
        <f t="shared" si="3086"/>
        <v>100</v>
      </c>
      <c r="I3114" s="90">
        <f>I3113/H3113*100</f>
        <v>6.8965517241379306</v>
      </c>
      <c r="J3114" s="70">
        <f>J3113/H3113*100</f>
        <v>17.241379310344829</v>
      </c>
    </row>
    <row r="3115" spans="1:18" s="11" customFormat="1" ht="11.45" customHeight="1" thickBot="1">
      <c r="A3115" s="211" t="s">
        <v>53</v>
      </c>
      <c r="B3115" s="192" t="s">
        <v>23</v>
      </c>
      <c r="C3115" s="20">
        <v>2</v>
      </c>
      <c r="D3115" s="20">
        <v>10</v>
      </c>
      <c r="E3115" s="20">
        <v>68</v>
      </c>
      <c r="F3115" s="20">
        <v>120</v>
      </c>
      <c r="G3115" s="20">
        <v>16</v>
      </c>
      <c r="H3115" s="8">
        <f t="shared" si="3086"/>
        <v>216</v>
      </c>
      <c r="I3115" s="9">
        <f>SUM(C3115:D3115)</f>
        <v>12</v>
      </c>
      <c r="J3115" s="10">
        <f>SUM(E3115:F3115)</f>
        <v>188</v>
      </c>
    </row>
    <row r="3116" spans="1:18" s="11" customFormat="1" ht="11.45" customHeight="1" thickTop="1" thickBot="1">
      <c r="A3116" s="212"/>
      <c r="B3116" s="185"/>
      <c r="C3116" s="92">
        <f>C3115/H3115*100</f>
        <v>0.92592592592592582</v>
      </c>
      <c r="D3116" s="92">
        <f>D3115/H3115*100</f>
        <v>4.6296296296296298</v>
      </c>
      <c r="E3116" s="92">
        <f>E3115/H3115*100</f>
        <v>31.481481481481481</v>
      </c>
      <c r="F3116" s="92">
        <f>F3115/H3115*100</f>
        <v>55.555555555555557</v>
      </c>
      <c r="G3116" s="93">
        <f>G3115/H3115*100</f>
        <v>7.4074074074074066</v>
      </c>
      <c r="H3116" s="27">
        <f t="shared" si="3086"/>
        <v>100</v>
      </c>
      <c r="I3116" s="91">
        <f>I3115/H3115*100</f>
        <v>5.5555555555555554</v>
      </c>
      <c r="J3116" s="89">
        <f>J3115/H3115*100</f>
        <v>87.037037037037038</v>
      </c>
    </row>
    <row r="3117" spans="1:18" s="11" customFormat="1" ht="11.45" customHeight="1" thickTop="1" thickBot="1">
      <c r="A3117" s="212"/>
      <c r="B3117" s="193" t="s">
        <v>3</v>
      </c>
      <c r="C3117" s="20">
        <v>4</v>
      </c>
      <c r="D3117" s="20">
        <v>14</v>
      </c>
      <c r="E3117" s="20">
        <v>48</v>
      </c>
      <c r="F3117" s="20">
        <v>69</v>
      </c>
      <c r="G3117" s="20">
        <v>8</v>
      </c>
      <c r="H3117" s="21">
        <f t="shared" si="3086"/>
        <v>143</v>
      </c>
      <c r="I3117" s="28">
        <f>SUM(C3117:D3117)</f>
        <v>18</v>
      </c>
      <c r="J3117" s="24">
        <f>SUM(E3117:F3117)</f>
        <v>117</v>
      </c>
      <c r="M3117" s="55"/>
      <c r="N3117" s="55"/>
      <c r="O3117" s="148"/>
      <c r="P3117" s="148"/>
      <c r="Q3117" s="148"/>
      <c r="R3117" s="55"/>
    </row>
    <row r="3118" spans="1:18" s="11" customFormat="1" ht="11.45" customHeight="1" thickTop="1" thickBot="1">
      <c r="A3118" s="212"/>
      <c r="B3118" s="193"/>
      <c r="C3118" s="92">
        <f>C3117/H3117*100</f>
        <v>2.7972027972027971</v>
      </c>
      <c r="D3118" s="92">
        <f>D3117/H3117*100</f>
        <v>9.79020979020979</v>
      </c>
      <c r="E3118" s="92">
        <f>E3117/H3117*100</f>
        <v>33.566433566433567</v>
      </c>
      <c r="F3118" s="92">
        <f>F3117/H3117*100</f>
        <v>48.251748251748253</v>
      </c>
      <c r="G3118" s="93">
        <f>G3117/H3117*100</f>
        <v>5.5944055944055942</v>
      </c>
      <c r="H3118" s="27">
        <f t="shared" si="3086"/>
        <v>100</v>
      </c>
      <c r="I3118" s="91">
        <f>I3117/H3117*100</f>
        <v>12.587412587412588</v>
      </c>
      <c r="J3118" s="89">
        <f>J3117/H3117*100</f>
        <v>81.818181818181827</v>
      </c>
      <c r="M3118" s="55"/>
      <c r="N3118" s="55"/>
      <c r="O3118" s="148"/>
      <c r="P3118" s="148"/>
      <c r="Q3118" s="148"/>
      <c r="R3118" s="55"/>
    </row>
    <row r="3119" spans="1:18" s="11" customFormat="1" ht="11.45" customHeight="1" thickTop="1" thickBot="1">
      <c r="A3119" s="212"/>
      <c r="B3119" s="184" t="s">
        <v>13</v>
      </c>
      <c r="C3119" s="20">
        <v>20</v>
      </c>
      <c r="D3119" s="20">
        <v>103</v>
      </c>
      <c r="E3119" s="20">
        <v>239</v>
      </c>
      <c r="F3119" s="20">
        <v>523</v>
      </c>
      <c r="G3119" s="20">
        <v>18</v>
      </c>
      <c r="H3119" s="21">
        <f t="shared" si="3086"/>
        <v>903</v>
      </c>
      <c r="I3119" s="28">
        <f>SUM(C3119:D3119)</f>
        <v>123</v>
      </c>
      <c r="J3119" s="24">
        <f>SUM(E3119:F3119)</f>
        <v>762</v>
      </c>
      <c r="M3119" s="55"/>
      <c r="N3119" s="55"/>
      <c r="O3119" s="148"/>
      <c r="P3119" s="148"/>
      <c r="Q3119" s="148"/>
      <c r="R3119" s="55"/>
    </row>
    <row r="3120" spans="1:18" s="11" customFormat="1" ht="11.45" customHeight="1" thickTop="1" thickBot="1">
      <c r="A3120" s="212"/>
      <c r="B3120" s="185"/>
      <c r="C3120" s="92">
        <f t="shared" ref="C3120" si="3112">C3119/H3119*100</f>
        <v>2.2148394241417497</v>
      </c>
      <c r="D3120" s="92">
        <f t="shared" ref="D3120" si="3113">D3119/H3119*100</f>
        <v>11.406423034330011</v>
      </c>
      <c r="E3120" s="92">
        <f t="shared" ref="E3120" si="3114">E3119/H3119*100</f>
        <v>26.46733111849391</v>
      </c>
      <c r="F3120" s="92">
        <f t="shared" ref="F3120" si="3115">F3119/H3119*100</f>
        <v>57.918050941306753</v>
      </c>
      <c r="G3120" s="93">
        <f t="shared" ref="G3120" si="3116">G3119/H3119*100</f>
        <v>1.9933554817275747</v>
      </c>
      <c r="H3120" s="27">
        <f t="shared" si="3086"/>
        <v>100</v>
      </c>
      <c r="I3120" s="91">
        <f>I3119/H3119*100</f>
        <v>13.621262458471762</v>
      </c>
      <c r="J3120" s="89">
        <f>J3119/H3119*100</f>
        <v>84.385382059800662</v>
      </c>
      <c r="M3120" s="55"/>
      <c r="N3120" s="55"/>
      <c r="O3120" s="148"/>
      <c r="P3120" s="148"/>
      <c r="Q3120" s="148"/>
      <c r="R3120" s="55"/>
    </row>
    <row r="3121" spans="1:18" s="11" customFormat="1" ht="11.45" customHeight="1" thickTop="1" thickBot="1">
      <c r="A3121" s="212"/>
      <c r="B3121" s="193" t="s">
        <v>14</v>
      </c>
      <c r="C3121" s="20">
        <v>4</v>
      </c>
      <c r="D3121" s="20">
        <v>31</v>
      </c>
      <c r="E3121" s="20">
        <v>70</v>
      </c>
      <c r="F3121" s="20">
        <v>88</v>
      </c>
      <c r="G3121" s="20">
        <v>5</v>
      </c>
      <c r="H3121" s="21">
        <f t="shared" si="3086"/>
        <v>198</v>
      </c>
      <c r="I3121" s="28">
        <f>SUM(C3121:D3121)</f>
        <v>35</v>
      </c>
      <c r="J3121" s="24">
        <f>SUM(E3121:F3121)</f>
        <v>158</v>
      </c>
      <c r="M3121" s="55"/>
      <c r="N3121" s="55"/>
      <c r="O3121" s="148"/>
      <c r="P3121" s="148"/>
      <c r="Q3121" s="148"/>
      <c r="R3121" s="55"/>
    </row>
    <row r="3122" spans="1:18" s="11" customFormat="1" ht="11.45" customHeight="1" thickTop="1" thickBot="1">
      <c r="A3122" s="212"/>
      <c r="B3122" s="193"/>
      <c r="C3122" s="92">
        <f t="shared" ref="C3122" si="3117">C3121/H3121*100</f>
        <v>2.0202020202020203</v>
      </c>
      <c r="D3122" s="92">
        <f t="shared" ref="D3122" si="3118">D3121/H3121*100</f>
        <v>15.656565656565657</v>
      </c>
      <c r="E3122" s="92">
        <f t="shared" ref="E3122" si="3119">E3121/H3121*100</f>
        <v>35.353535353535356</v>
      </c>
      <c r="F3122" s="92">
        <f t="shared" ref="F3122" si="3120">F3121/H3121*100</f>
        <v>44.444444444444443</v>
      </c>
      <c r="G3122" s="93">
        <f t="shared" ref="G3122" si="3121">G3121/H3121*100</f>
        <v>2.5252525252525251</v>
      </c>
      <c r="H3122" s="27">
        <f t="shared" si="3086"/>
        <v>100</v>
      </c>
      <c r="I3122" s="91">
        <f>I3121/H3121*100</f>
        <v>17.676767676767678</v>
      </c>
      <c r="J3122" s="89">
        <f>J3121/H3121*100</f>
        <v>79.797979797979806</v>
      </c>
      <c r="M3122" s="55"/>
      <c r="N3122" s="55"/>
      <c r="O3122" s="148"/>
      <c r="P3122" s="148"/>
      <c r="Q3122" s="148"/>
      <c r="R3122" s="55"/>
    </row>
    <row r="3123" spans="1:18" s="11" customFormat="1" ht="11.45" customHeight="1" thickTop="1" thickBot="1">
      <c r="A3123" s="212"/>
      <c r="B3123" s="184" t="s">
        <v>25</v>
      </c>
      <c r="C3123" s="20">
        <v>24</v>
      </c>
      <c r="D3123" s="20">
        <v>25</v>
      </c>
      <c r="E3123" s="20">
        <v>20</v>
      </c>
      <c r="F3123" s="20">
        <v>23</v>
      </c>
      <c r="G3123" s="20">
        <v>1</v>
      </c>
      <c r="H3123" s="21">
        <f t="shared" si="3086"/>
        <v>93</v>
      </c>
      <c r="I3123" s="28">
        <f>SUM(C3123:D3123)</f>
        <v>49</v>
      </c>
      <c r="J3123" s="24">
        <f>SUM(E3123:F3123)</f>
        <v>43</v>
      </c>
      <c r="M3123" s="55"/>
      <c r="N3123" s="55"/>
      <c r="O3123" s="148"/>
      <c r="P3123" s="148"/>
      <c r="Q3123" s="148"/>
      <c r="R3123" s="55"/>
    </row>
    <row r="3124" spans="1:18" s="11" customFormat="1" ht="11.45" customHeight="1" thickTop="1" thickBot="1">
      <c r="A3124" s="212"/>
      <c r="B3124" s="185"/>
      <c r="C3124" s="92">
        <f t="shared" ref="C3124" si="3122">C3123/H3123*100</f>
        <v>25.806451612903224</v>
      </c>
      <c r="D3124" s="92">
        <f t="shared" ref="D3124" si="3123">D3123/H3123*100</f>
        <v>26.881720430107524</v>
      </c>
      <c r="E3124" s="92">
        <f t="shared" ref="E3124" si="3124">E3123/H3123*100</f>
        <v>21.50537634408602</v>
      </c>
      <c r="F3124" s="92">
        <f t="shared" ref="F3124" si="3125">F3123/H3123*100</f>
        <v>24.731182795698924</v>
      </c>
      <c r="G3124" s="93">
        <f t="shared" ref="G3124" si="3126">G3123/H3123*100</f>
        <v>1.0752688172043012</v>
      </c>
      <c r="H3124" s="27">
        <f t="shared" si="3086"/>
        <v>100</v>
      </c>
      <c r="I3124" s="91">
        <f>I3123/H3123*100</f>
        <v>52.688172043010752</v>
      </c>
      <c r="J3124" s="89">
        <f>J3123/H3123*100</f>
        <v>46.236559139784944</v>
      </c>
      <c r="M3124" s="55"/>
      <c r="N3124" s="55"/>
      <c r="O3124" s="148"/>
      <c r="P3124" s="148"/>
      <c r="Q3124" s="148"/>
      <c r="R3124" s="55"/>
    </row>
    <row r="3125" spans="1:18" ht="11.45" customHeight="1" thickTop="1" thickBot="1">
      <c r="A3125" s="212"/>
      <c r="B3125" s="193" t="s">
        <v>26</v>
      </c>
      <c r="C3125" s="20">
        <v>7</v>
      </c>
      <c r="D3125" s="20">
        <v>55</v>
      </c>
      <c r="E3125" s="20">
        <v>123</v>
      </c>
      <c r="F3125" s="20">
        <v>280</v>
      </c>
      <c r="G3125" s="20">
        <v>33</v>
      </c>
      <c r="H3125" s="21">
        <f t="shared" si="3086"/>
        <v>498</v>
      </c>
      <c r="I3125" s="28">
        <f>SUM(C3125:D3125)</f>
        <v>62</v>
      </c>
      <c r="J3125" s="24">
        <f>SUM(E3125:F3125)</f>
        <v>403</v>
      </c>
    </row>
    <row r="3126" spans="1:18" ht="11.45" customHeight="1" thickTop="1" thickBot="1">
      <c r="A3126" s="212"/>
      <c r="B3126" s="193"/>
      <c r="C3126" s="92">
        <f t="shared" ref="C3126" si="3127">C3125/H3125*100</f>
        <v>1.4056224899598393</v>
      </c>
      <c r="D3126" s="92">
        <f t="shared" ref="D3126" si="3128">D3125/H3125*100</f>
        <v>11.04417670682731</v>
      </c>
      <c r="E3126" s="92">
        <f t="shared" ref="E3126" si="3129">E3125/H3125*100</f>
        <v>24.69879518072289</v>
      </c>
      <c r="F3126" s="92">
        <f t="shared" ref="F3126" si="3130">F3125/H3125*100</f>
        <v>56.224899598393577</v>
      </c>
      <c r="G3126" s="93">
        <f t="shared" ref="G3126" si="3131">G3125/H3125*100</f>
        <v>6.6265060240963862</v>
      </c>
      <c r="H3126" s="27">
        <f t="shared" si="3086"/>
        <v>100</v>
      </c>
      <c r="I3126" s="91">
        <f>I3125/H3125*100</f>
        <v>12.449799196787147</v>
      </c>
      <c r="J3126" s="89">
        <f>J3125/H3125*100</f>
        <v>80.92369477911646</v>
      </c>
    </row>
    <row r="3127" spans="1:18" ht="11.45" customHeight="1" thickTop="1" thickBot="1">
      <c r="A3127" s="212"/>
      <c r="B3127" s="184" t="s">
        <v>0</v>
      </c>
      <c r="C3127" s="20">
        <v>1</v>
      </c>
      <c r="D3127" s="20">
        <v>6</v>
      </c>
      <c r="E3127" s="20">
        <v>18</v>
      </c>
      <c r="F3127" s="20">
        <v>53</v>
      </c>
      <c r="G3127" s="20">
        <v>5</v>
      </c>
      <c r="H3127" s="21">
        <f t="shared" si="3086"/>
        <v>83</v>
      </c>
      <c r="I3127" s="28">
        <f>SUM(C3127:D3127)</f>
        <v>7</v>
      </c>
      <c r="J3127" s="24">
        <f>SUM(E3127:F3127)</f>
        <v>71</v>
      </c>
    </row>
    <row r="3128" spans="1:18" ht="11.45" customHeight="1" thickTop="1" thickBot="1">
      <c r="A3128" s="212"/>
      <c r="B3128" s="185"/>
      <c r="C3128" s="92">
        <f t="shared" ref="C3128" si="3132">C3127/H3127*100</f>
        <v>1.2048192771084338</v>
      </c>
      <c r="D3128" s="92">
        <f t="shared" ref="D3128" si="3133">D3127/H3127*100</f>
        <v>7.2289156626506017</v>
      </c>
      <c r="E3128" s="92">
        <f t="shared" ref="E3128" si="3134">E3127/H3127*100</f>
        <v>21.686746987951807</v>
      </c>
      <c r="F3128" s="92">
        <f t="shared" ref="F3128" si="3135">F3127/H3127*100</f>
        <v>63.855421686746979</v>
      </c>
      <c r="G3128" s="93">
        <f t="shared" ref="G3128" si="3136">G3127/H3127*100</f>
        <v>6.024096385542169</v>
      </c>
      <c r="H3128" s="27">
        <f t="shared" si="3086"/>
        <v>99.999999999999986</v>
      </c>
      <c r="I3128" s="91">
        <f>I3127/H3127*100</f>
        <v>8.4337349397590362</v>
      </c>
      <c r="J3128" s="89">
        <f>J3127/H3127*100</f>
        <v>85.542168674698786</v>
      </c>
    </row>
    <row r="3129" spans="1:18" ht="11.45" customHeight="1" thickTop="1" thickBot="1">
      <c r="A3129" s="212"/>
      <c r="B3129" s="193" t="s">
        <v>24</v>
      </c>
      <c r="C3129" s="20">
        <v>1</v>
      </c>
      <c r="D3129" s="20">
        <v>3</v>
      </c>
      <c r="E3129" s="20">
        <v>7</v>
      </c>
      <c r="F3129" s="20">
        <v>11</v>
      </c>
      <c r="G3129" s="20">
        <v>27</v>
      </c>
      <c r="H3129" s="21">
        <f t="shared" si="3086"/>
        <v>49</v>
      </c>
      <c r="I3129" s="28">
        <f>SUM(C3129:D3129)</f>
        <v>4</v>
      </c>
      <c r="J3129" s="24">
        <f>SUM(E3129:F3129)</f>
        <v>18</v>
      </c>
    </row>
    <row r="3130" spans="1:18" ht="11.45" customHeight="1" thickTop="1" thickBot="1">
      <c r="A3130" s="213"/>
      <c r="B3130" s="194"/>
      <c r="C3130" s="50">
        <f>C3129/H3129*100</f>
        <v>2.0408163265306123</v>
      </c>
      <c r="D3130" s="50">
        <f>D3129/H3129*100</f>
        <v>6.1224489795918364</v>
      </c>
      <c r="E3130" s="50">
        <f>E3129/H3129*100</f>
        <v>14.285714285714285</v>
      </c>
      <c r="F3130" s="50">
        <f>F3129/H3129*100</f>
        <v>22.448979591836736</v>
      </c>
      <c r="G3130" s="79">
        <f>G3129/H3129*100</f>
        <v>55.102040816326522</v>
      </c>
      <c r="H3130" s="58">
        <f t="shared" si="3086"/>
        <v>99.999999999999986</v>
      </c>
      <c r="I3130" s="90">
        <f>I3129/H3129*100</f>
        <v>8.1632653061224492</v>
      </c>
      <c r="J3130" s="70">
        <f>J3129/H3129*100</f>
        <v>36.734693877551024</v>
      </c>
    </row>
    <row r="3131" spans="1:18" ht="11.45" customHeight="1">
      <c r="A3131" s="189" t="s">
        <v>21</v>
      </c>
      <c r="B3131" s="192" t="s">
        <v>27</v>
      </c>
      <c r="C3131" s="20">
        <v>12</v>
      </c>
      <c r="D3131" s="20">
        <v>29</v>
      </c>
      <c r="E3131" s="20">
        <v>80</v>
      </c>
      <c r="F3131" s="20">
        <v>156</v>
      </c>
      <c r="G3131" s="20">
        <v>19</v>
      </c>
      <c r="H3131" s="8">
        <f t="shared" si="3086"/>
        <v>296</v>
      </c>
      <c r="I3131" s="9">
        <f>SUM(C3131:D3131)</f>
        <v>41</v>
      </c>
      <c r="J3131" s="10">
        <f>SUM(E3131:F3131)</f>
        <v>236</v>
      </c>
      <c r="M3131" s="55"/>
      <c r="N3131" s="55"/>
      <c r="R3131" s="55"/>
    </row>
    <row r="3132" spans="1:18" ht="11.45" customHeight="1">
      <c r="A3132" s="190"/>
      <c r="B3132" s="185"/>
      <c r="C3132" s="92">
        <f>C3131/H3131*100</f>
        <v>4.0540540540540544</v>
      </c>
      <c r="D3132" s="92">
        <f>D3131/H3131*100</f>
        <v>9.7972972972972965</v>
      </c>
      <c r="E3132" s="92">
        <f>E3131/H3131*100</f>
        <v>27.027027027027028</v>
      </c>
      <c r="F3132" s="92">
        <f>F3131/H3131*100</f>
        <v>52.702702702702695</v>
      </c>
      <c r="G3132" s="93">
        <f>G3131/H3131*100</f>
        <v>6.4189189189189184</v>
      </c>
      <c r="H3132" s="27">
        <f t="shared" si="3086"/>
        <v>99.999999999999986</v>
      </c>
      <c r="I3132" s="91">
        <f>I3131/H3131*100</f>
        <v>13.851351351351351</v>
      </c>
      <c r="J3132" s="89">
        <f>J3131/H3131*100</f>
        <v>79.729729729729726</v>
      </c>
      <c r="M3132" s="55"/>
      <c r="N3132" s="55"/>
      <c r="R3132" s="55"/>
    </row>
    <row r="3133" spans="1:18" ht="11.45" customHeight="1">
      <c r="A3133" s="190"/>
      <c r="B3133" s="193" t="s">
        <v>28</v>
      </c>
      <c r="C3133" s="20">
        <v>5</v>
      </c>
      <c r="D3133" s="20">
        <v>46</v>
      </c>
      <c r="E3133" s="20">
        <v>99</v>
      </c>
      <c r="F3133" s="20">
        <v>182</v>
      </c>
      <c r="G3133" s="20">
        <v>10</v>
      </c>
      <c r="H3133" s="21">
        <f t="shared" si="3086"/>
        <v>342</v>
      </c>
      <c r="I3133" s="28">
        <f>SUM(C3133:D3133)</f>
        <v>51</v>
      </c>
      <c r="J3133" s="24">
        <f>SUM(E3133:F3133)</f>
        <v>281</v>
      </c>
    </row>
    <row r="3134" spans="1:18" ht="11.45" customHeight="1">
      <c r="A3134" s="190"/>
      <c r="B3134" s="193"/>
      <c r="C3134" s="92">
        <f>C3133/H3133*100</f>
        <v>1.4619883040935671</v>
      </c>
      <c r="D3134" s="92">
        <f>D3133/H3133*100</f>
        <v>13.450292397660817</v>
      </c>
      <c r="E3134" s="92">
        <f>E3133/H3133*100</f>
        <v>28.947368421052634</v>
      </c>
      <c r="F3134" s="92">
        <f>F3133/H3133*100</f>
        <v>53.216374269005854</v>
      </c>
      <c r="G3134" s="93">
        <f>G3133/H3133*100</f>
        <v>2.9239766081871341</v>
      </c>
      <c r="H3134" s="27">
        <f t="shared" si="3086"/>
        <v>100</v>
      </c>
      <c r="I3134" s="91">
        <f>I3133/H3133*100</f>
        <v>14.912280701754385</v>
      </c>
      <c r="J3134" s="89">
        <f>J3133/H3133*100</f>
        <v>82.163742690058484</v>
      </c>
    </row>
    <row r="3135" spans="1:18" ht="11.45" customHeight="1">
      <c r="A3135" s="190"/>
      <c r="B3135" s="184" t="s">
        <v>29</v>
      </c>
      <c r="C3135" s="20">
        <v>32</v>
      </c>
      <c r="D3135" s="20">
        <v>109</v>
      </c>
      <c r="E3135" s="20">
        <v>262</v>
      </c>
      <c r="F3135" s="20">
        <v>516</v>
      </c>
      <c r="G3135" s="20">
        <v>28</v>
      </c>
      <c r="H3135" s="21">
        <f t="shared" si="3086"/>
        <v>947</v>
      </c>
      <c r="I3135" s="28">
        <f>SUM(C3135:D3135)</f>
        <v>141</v>
      </c>
      <c r="J3135" s="24">
        <f>SUM(E3135:F3135)</f>
        <v>778</v>
      </c>
    </row>
    <row r="3136" spans="1:18" ht="11.45" customHeight="1">
      <c r="A3136" s="190"/>
      <c r="B3136" s="185"/>
      <c r="C3136" s="92">
        <f t="shared" ref="C3136" si="3137">C3135/H3135*100</f>
        <v>3.3790918690601899</v>
      </c>
      <c r="D3136" s="92">
        <f t="shared" ref="D3136" si="3138">D3135/H3135*100</f>
        <v>11.510031678986273</v>
      </c>
      <c r="E3136" s="92">
        <f t="shared" ref="E3136" si="3139">E3135/H3135*100</f>
        <v>27.666314677930302</v>
      </c>
      <c r="F3136" s="92">
        <f t="shared" ref="F3136" si="3140">F3135/H3135*100</f>
        <v>54.487856388595567</v>
      </c>
      <c r="G3136" s="93">
        <f t="shared" ref="G3136" si="3141">G3135/H3135*100</f>
        <v>2.9567053854276661</v>
      </c>
      <c r="H3136" s="27">
        <f t="shared" si="3086"/>
        <v>100</v>
      </c>
      <c r="I3136" s="91">
        <f>I3135/H3135*100</f>
        <v>14.889123548046463</v>
      </c>
      <c r="J3136" s="89">
        <f>J3135/H3135*100</f>
        <v>82.154171066525876</v>
      </c>
      <c r="O3136" s="151"/>
      <c r="P3136" s="151"/>
      <c r="Q3136" s="151"/>
    </row>
    <row r="3137" spans="1:18" ht="11.45" customHeight="1">
      <c r="A3137" s="190"/>
      <c r="B3137" s="193" t="s">
        <v>30</v>
      </c>
      <c r="C3137" s="20">
        <v>8</v>
      </c>
      <c r="D3137" s="20">
        <v>47</v>
      </c>
      <c r="E3137" s="20">
        <v>114</v>
      </c>
      <c r="F3137" s="20">
        <v>222</v>
      </c>
      <c r="G3137" s="20">
        <v>19</v>
      </c>
      <c r="H3137" s="21">
        <f t="shared" si="3086"/>
        <v>410</v>
      </c>
      <c r="I3137" s="28">
        <f>SUM(C3137:D3137)</f>
        <v>55</v>
      </c>
      <c r="J3137" s="24">
        <f>SUM(E3137:F3137)</f>
        <v>336</v>
      </c>
      <c r="O3137" s="151"/>
      <c r="P3137" s="151"/>
      <c r="Q3137" s="151"/>
    </row>
    <row r="3138" spans="1:18" ht="11.45" customHeight="1">
      <c r="A3138" s="190"/>
      <c r="B3138" s="193"/>
      <c r="C3138" s="92">
        <f t="shared" ref="C3138" si="3142">C3137/H3137*100</f>
        <v>1.9512195121951219</v>
      </c>
      <c r="D3138" s="92">
        <f t="shared" ref="D3138" si="3143">D3137/H3137*100</f>
        <v>11.463414634146343</v>
      </c>
      <c r="E3138" s="92">
        <f t="shared" ref="E3138" si="3144">E3137/H3137*100</f>
        <v>27.804878048780491</v>
      </c>
      <c r="F3138" s="92">
        <f t="shared" ref="F3138" si="3145">F3137/H3137*100</f>
        <v>54.146341463414636</v>
      </c>
      <c r="G3138" s="93">
        <f t="shared" ref="G3138" si="3146">G3137/H3137*100</f>
        <v>4.6341463414634143</v>
      </c>
      <c r="H3138" s="27">
        <f t="shared" si="3086"/>
        <v>100.00000000000001</v>
      </c>
      <c r="I3138" s="91">
        <f>I3137/H3137*100</f>
        <v>13.414634146341465</v>
      </c>
      <c r="J3138" s="89">
        <f>J3137/H3137*100</f>
        <v>81.951219512195124</v>
      </c>
      <c r="O3138" s="147"/>
      <c r="P3138" s="147"/>
      <c r="Q3138" s="147"/>
    </row>
    <row r="3139" spans="1:18" ht="11.45" customHeight="1">
      <c r="A3139" s="190"/>
      <c r="B3139" s="184" t="s">
        <v>42</v>
      </c>
      <c r="C3139" s="20">
        <v>4</v>
      </c>
      <c r="D3139" s="20">
        <v>11</v>
      </c>
      <c r="E3139" s="20">
        <v>31</v>
      </c>
      <c r="F3139" s="20">
        <v>75</v>
      </c>
      <c r="G3139" s="20">
        <v>9</v>
      </c>
      <c r="H3139" s="21">
        <f t="shared" si="3086"/>
        <v>130</v>
      </c>
      <c r="I3139" s="28">
        <f>SUM(C3139:D3139)</f>
        <v>15</v>
      </c>
      <c r="J3139" s="24">
        <f>SUM(E3139:F3139)</f>
        <v>106</v>
      </c>
      <c r="O3139" s="147"/>
      <c r="P3139" s="147"/>
      <c r="Q3139" s="147"/>
    </row>
    <row r="3140" spans="1:18" ht="11.45" customHeight="1">
      <c r="A3140" s="190"/>
      <c r="B3140" s="185"/>
      <c r="C3140" s="92">
        <f t="shared" ref="C3140" si="3147">C3139/H3139*100</f>
        <v>3.0769230769230771</v>
      </c>
      <c r="D3140" s="92">
        <f t="shared" ref="D3140" si="3148">D3139/H3139*100</f>
        <v>8.4615384615384617</v>
      </c>
      <c r="E3140" s="92">
        <f t="shared" ref="E3140" si="3149">E3139/H3139*100</f>
        <v>23.846153846153847</v>
      </c>
      <c r="F3140" s="92">
        <f t="shared" ref="F3140" si="3150">F3139/H3139*100</f>
        <v>57.692307692307686</v>
      </c>
      <c r="G3140" s="93">
        <f t="shared" ref="G3140" si="3151">G3139/H3139*100</f>
        <v>6.9230769230769234</v>
      </c>
      <c r="H3140" s="27">
        <f t="shared" si="3086"/>
        <v>99.999999999999986</v>
      </c>
      <c r="I3140" s="91">
        <f>I3139/H3139*100</f>
        <v>11.538461538461538</v>
      </c>
      <c r="J3140" s="89">
        <f>J3139/H3139*100</f>
        <v>81.538461538461533</v>
      </c>
      <c r="O3140" s="147"/>
      <c r="P3140" s="147"/>
      <c r="Q3140" s="147"/>
    </row>
    <row r="3141" spans="1:18" ht="11.45" customHeight="1">
      <c r="A3141" s="190"/>
      <c r="B3141" s="184" t="s">
        <v>24</v>
      </c>
      <c r="C3141" s="20">
        <v>2</v>
      </c>
      <c r="D3141" s="20">
        <v>5</v>
      </c>
      <c r="E3141" s="20">
        <v>7</v>
      </c>
      <c r="F3141" s="20">
        <v>16</v>
      </c>
      <c r="G3141" s="20">
        <v>28</v>
      </c>
      <c r="H3141" s="21">
        <f t="shared" si="3086"/>
        <v>58</v>
      </c>
      <c r="I3141" s="28">
        <f>SUM(C3141:D3141)</f>
        <v>7</v>
      </c>
      <c r="J3141" s="24">
        <f>SUM(E3141:F3141)</f>
        <v>23</v>
      </c>
      <c r="O3141" s="147"/>
      <c r="P3141" s="147"/>
      <c r="Q3141" s="147"/>
    </row>
    <row r="3142" spans="1:18" ht="11.45" customHeight="1" thickBot="1">
      <c r="A3142" s="191"/>
      <c r="B3142" s="194"/>
      <c r="C3142" s="50">
        <f>C3141/H3141*100</f>
        <v>3.4482758620689653</v>
      </c>
      <c r="D3142" s="50">
        <f>D3141/H3141*100</f>
        <v>8.6206896551724146</v>
      </c>
      <c r="E3142" s="50">
        <f>E3141/H3141*100</f>
        <v>12.068965517241379</v>
      </c>
      <c r="F3142" s="50">
        <f>F3141/H3141*100</f>
        <v>27.586206896551722</v>
      </c>
      <c r="G3142" s="79">
        <f>G3141/H3141*100</f>
        <v>48.275862068965516</v>
      </c>
      <c r="H3142" s="58">
        <f t="shared" si="3086"/>
        <v>100</v>
      </c>
      <c r="I3142" s="90">
        <f>I3141/H3141*100</f>
        <v>12.068965517241379</v>
      </c>
      <c r="J3142" s="70">
        <f>J3141/H3141*100</f>
        <v>39.655172413793103</v>
      </c>
      <c r="O3142" s="147"/>
      <c r="P3142" s="147"/>
      <c r="Q3142" s="147"/>
    </row>
    <row r="3143" spans="1:18" ht="11.45" customHeight="1">
      <c r="A3143" s="40"/>
      <c r="B3143" s="41"/>
      <c r="C3143" s="97"/>
      <c r="D3143" s="97"/>
      <c r="E3143" s="97"/>
      <c r="F3143" s="97"/>
      <c r="G3143" s="97"/>
      <c r="H3143" s="42"/>
      <c r="I3143" s="42"/>
      <c r="J3143" s="42"/>
      <c r="O3143" s="147"/>
      <c r="P3143" s="147"/>
      <c r="Q3143" s="147"/>
    </row>
    <row r="3144" spans="1:18" ht="11.45" customHeight="1">
      <c r="A3144" s="40"/>
      <c r="B3144" s="41"/>
      <c r="C3144" s="97"/>
      <c r="D3144" s="97"/>
      <c r="E3144" s="97"/>
      <c r="F3144" s="97"/>
      <c r="G3144" s="97"/>
      <c r="H3144" s="42"/>
      <c r="I3144" s="42"/>
      <c r="J3144" s="42"/>
      <c r="O3144" s="147"/>
      <c r="P3144" s="147"/>
      <c r="Q3144" s="147"/>
    </row>
    <row r="3145" spans="1:18" s="3" customFormat="1" ht="30" customHeight="1" thickBot="1">
      <c r="A3145" s="177" t="s">
        <v>296</v>
      </c>
      <c r="B3145" s="177"/>
      <c r="C3145" s="177"/>
      <c r="D3145" s="177"/>
      <c r="E3145" s="177"/>
      <c r="F3145" s="177"/>
      <c r="G3145" s="177"/>
      <c r="H3145" s="177"/>
      <c r="I3145" s="177"/>
      <c r="J3145" s="177"/>
      <c r="K3145" s="177"/>
      <c r="L3145" s="177"/>
      <c r="M3145" s="1"/>
      <c r="N3145" s="1"/>
      <c r="O3145" s="147"/>
      <c r="P3145" s="147"/>
      <c r="Q3145" s="147"/>
      <c r="R3145" s="1"/>
    </row>
    <row r="3146" spans="1:18" s="1" customFormat="1" ht="10.15" customHeight="1">
      <c r="A3146" s="203"/>
      <c r="B3146" s="204"/>
      <c r="C3146" s="99">
        <v>1</v>
      </c>
      <c r="D3146" s="99">
        <v>2</v>
      </c>
      <c r="E3146" s="99">
        <v>3</v>
      </c>
      <c r="F3146" s="99">
        <v>4</v>
      </c>
      <c r="G3146" s="99">
        <v>5</v>
      </c>
      <c r="H3146" s="205" t="s">
        <v>45</v>
      </c>
      <c r="I3146" s="207" t="s">
        <v>4</v>
      </c>
      <c r="J3146" s="100" t="s">
        <v>46</v>
      </c>
      <c r="K3146" s="99">
        <v>3</v>
      </c>
      <c r="L3146" s="101" t="s">
        <v>47</v>
      </c>
      <c r="O3146" s="147"/>
      <c r="P3146" s="147"/>
      <c r="Q3146" s="147"/>
    </row>
    <row r="3147" spans="1:18" s="6" customFormat="1" ht="60" customHeight="1" thickBot="1">
      <c r="A3147" s="209" t="s">
        <v>33</v>
      </c>
      <c r="B3147" s="210"/>
      <c r="C3147" s="139" t="s">
        <v>67</v>
      </c>
      <c r="D3147" s="139" t="s">
        <v>68</v>
      </c>
      <c r="E3147" s="139" t="s">
        <v>43</v>
      </c>
      <c r="F3147" s="139" t="s">
        <v>69</v>
      </c>
      <c r="G3147" s="139" t="s">
        <v>70</v>
      </c>
      <c r="H3147" s="206"/>
      <c r="I3147" s="208"/>
      <c r="J3147" s="115" t="s">
        <v>67</v>
      </c>
      <c r="K3147" s="139" t="s">
        <v>43</v>
      </c>
      <c r="L3147" s="116" t="s">
        <v>70</v>
      </c>
      <c r="O3147" s="147"/>
      <c r="P3147" s="147"/>
      <c r="Q3147" s="147"/>
    </row>
    <row r="3148" spans="1:18" s="55" customFormat="1" ht="11.25" customHeight="1">
      <c r="A3148" s="219" t="s">
        <v>22</v>
      </c>
      <c r="B3148" s="220"/>
      <c r="C3148" s="111">
        <v>98</v>
      </c>
      <c r="D3148" s="111">
        <v>248</v>
      </c>
      <c r="E3148" s="111">
        <v>1544</v>
      </c>
      <c r="F3148" s="111">
        <v>73</v>
      </c>
      <c r="G3148" s="111">
        <v>39</v>
      </c>
      <c r="H3148" s="111">
        <v>181</v>
      </c>
      <c r="I3148" s="110">
        <f t="shared" ref="I3148:I3207" si="3152">SUM(C3148:H3148)</f>
        <v>2183</v>
      </c>
      <c r="J3148" s="112">
        <f>C3148+D3148</f>
        <v>346</v>
      </c>
      <c r="K3148" s="111">
        <f>E3148</f>
        <v>1544</v>
      </c>
      <c r="L3148" s="113">
        <f>SUM(F3148:G3148)</f>
        <v>112</v>
      </c>
      <c r="O3148" s="147"/>
      <c r="P3148" s="147"/>
      <c r="Q3148" s="147"/>
    </row>
    <row r="3149" spans="1:18" s="55" customFormat="1" ht="11.25" customHeight="1" thickBot="1">
      <c r="A3149" s="201"/>
      <c r="B3149" s="202"/>
      <c r="C3149" s="56">
        <f>C3148/I3148*100</f>
        <v>4.4892349977095742</v>
      </c>
      <c r="D3149" s="56">
        <f>D3148/I3148*100</f>
        <v>11.360513055428308</v>
      </c>
      <c r="E3149" s="56">
        <f>E3148/I3148*100</f>
        <v>70.728355474118189</v>
      </c>
      <c r="F3149" s="56">
        <f>F3148/I3148*100</f>
        <v>3.3440219880897848</v>
      </c>
      <c r="G3149" s="56">
        <f>G3148/I3148*100</f>
        <v>1.7865322950068714</v>
      </c>
      <c r="H3149" s="59">
        <f>H3148/I3148*100</f>
        <v>8.2913421896472741</v>
      </c>
      <c r="I3149" s="58">
        <f t="shared" si="3152"/>
        <v>100</v>
      </c>
      <c r="J3149" s="57">
        <f>J3148/I3148*100</f>
        <v>15.849748053137883</v>
      </c>
      <c r="K3149" s="35">
        <f>K3148/I3148*100</f>
        <v>70.728355474118189</v>
      </c>
      <c r="L3149" s="31">
        <f>L3148/I3148*100</f>
        <v>5.1305542830966564</v>
      </c>
      <c r="O3149" s="147"/>
      <c r="P3149" s="147"/>
      <c r="Q3149" s="147"/>
    </row>
    <row r="3150" spans="1:18" s="55" customFormat="1" ht="11.45" customHeight="1">
      <c r="A3150" s="189" t="s">
        <v>48</v>
      </c>
      <c r="B3150" s="192" t="s">
        <v>19</v>
      </c>
      <c r="C3150" s="20">
        <v>70</v>
      </c>
      <c r="D3150" s="20">
        <v>165</v>
      </c>
      <c r="E3150" s="169">
        <v>1045</v>
      </c>
      <c r="F3150" s="20">
        <v>52</v>
      </c>
      <c r="G3150" s="20">
        <v>20</v>
      </c>
      <c r="H3150" s="20">
        <v>107</v>
      </c>
      <c r="I3150" s="8">
        <f t="shared" si="3152"/>
        <v>1459</v>
      </c>
      <c r="J3150" s="9">
        <f>C3150+D3150</f>
        <v>235</v>
      </c>
      <c r="K3150" s="7">
        <f>E3150</f>
        <v>1045</v>
      </c>
      <c r="L3150" s="10">
        <f>SUM(F3150:G3150)</f>
        <v>72</v>
      </c>
      <c r="O3150" s="147"/>
      <c r="P3150" s="147"/>
      <c r="Q3150" s="147"/>
    </row>
    <row r="3151" spans="1:18" s="55" customFormat="1" ht="11.45" customHeight="1">
      <c r="A3151" s="190"/>
      <c r="B3151" s="185"/>
      <c r="C3151" s="46">
        <f>C3150/I3150*100</f>
        <v>4.7978067169294034</v>
      </c>
      <c r="D3151" s="25">
        <f>D3150/I3150*100</f>
        <v>11.309115832762167</v>
      </c>
      <c r="E3151" s="25">
        <f>E3150/I3150*100</f>
        <v>71.624400274160379</v>
      </c>
      <c r="F3151" s="25">
        <f>F3150/I3150*100</f>
        <v>3.5640849897189861</v>
      </c>
      <c r="G3151" s="25">
        <f>G3150/I3150*100</f>
        <v>1.3708019191226868</v>
      </c>
      <c r="H3151" s="26">
        <f>H3150/I3150*100</f>
        <v>7.333790267306374</v>
      </c>
      <c r="I3151" s="27">
        <f t="shared" si="3152"/>
        <v>100</v>
      </c>
      <c r="J3151" s="38">
        <f>J3150/I3150*100</f>
        <v>16.106922549691568</v>
      </c>
      <c r="K3151" s="18">
        <f>K3150/I3150*100</f>
        <v>71.624400274160379</v>
      </c>
      <c r="L3151" s="19">
        <f>L3150/I3150*100</f>
        <v>4.9348869088416718</v>
      </c>
      <c r="O3151" s="147"/>
      <c r="P3151" s="147"/>
      <c r="Q3151" s="147"/>
    </row>
    <row r="3152" spans="1:18" s="55" customFormat="1" ht="11.45" customHeight="1">
      <c r="A3152" s="190"/>
      <c r="B3152" s="193" t="s">
        <v>20</v>
      </c>
      <c r="C3152" s="20">
        <v>20</v>
      </c>
      <c r="D3152" s="20">
        <v>52</v>
      </c>
      <c r="E3152" s="20">
        <v>329</v>
      </c>
      <c r="F3152" s="20">
        <v>11</v>
      </c>
      <c r="G3152" s="20">
        <v>12</v>
      </c>
      <c r="H3152" s="20">
        <v>60</v>
      </c>
      <c r="I3152" s="21">
        <f t="shared" si="3152"/>
        <v>484</v>
      </c>
      <c r="J3152" s="28">
        <f>C3152+D3152</f>
        <v>72</v>
      </c>
      <c r="K3152" s="23">
        <f>E3152</f>
        <v>329</v>
      </c>
      <c r="L3152" s="24">
        <f>SUM(F3152:G3152)</f>
        <v>23</v>
      </c>
      <c r="O3152" s="147"/>
      <c r="P3152" s="147"/>
      <c r="Q3152" s="147"/>
    </row>
    <row r="3153" spans="1:17" s="55" customFormat="1" ht="11.45" customHeight="1">
      <c r="A3153" s="190"/>
      <c r="B3153" s="193"/>
      <c r="C3153" s="29">
        <f>C3152/I3152*100</f>
        <v>4.1322314049586781</v>
      </c>
      <c r="D3153" s="29">
        <f>D3152/I3152*100</f>
        <v>10.743801652892563</v>
      </c>
      <c r="E3153" s="29">
        <f>E3152/I3152*100</f>
        <v>67.975206611570243</v>
      </c>
      <c r="F3153" s="29">
        <f>F3152/I3152*100</f>
        <v>2.2727272727272729</v>
      </c>
      <c r="G3153" s="29">
        <f>G3152/I3152*100</f>
        <v>2.4793388429752068</v>
      </c>
      <c r="H3153" s="30">
        <f>H3152/I3152*100</f>
        <v>12.396694214876034</v>
      </c>
      <c r="I3153" s="27">
        <f t="shared" si="3152"/>
        <v>100</v>
      </c>
      <c r="J3153" s="38">
        <f>J3152/I3152*100</f>
        <v>14.87603305785124</v>
      </c>
      <c r="K3153" s="18">
        <f>K3152/I3152*100</f>
        <v>67.975206611570243</v>
      </c>
      <c r="L3153" s="19">
        <f>L3152/I3152*100</f>
        <v>4.7520661157024797</v>
      </c>
      <c r="O3153" s="147"/>
      <c r="P3153" s="147"/>
      <c r="Q3153" s="147"/>
    </row>
    <row r="3154" spans="1:17" s="55" customFormat="1" ht="11.45" customHeight="1">
      <c r="A3154" s="190"/>
      <c r="B3154" s="184" t="s">
        <v>49</v>
      </c>
      <c r="C3154" s="20">
        <v>8</v>
      </c>
      <c r="D3154" s="20">
        <v>22</v>
      </c>
      <c r="E3154" s="20">
        <v>116</v>
      </c>
      <c r="F3154" s="20">
        <v>6</v>
      </c>
      <c r="G3154" s="20">
        <v>6</v>
      </c>
      <c r="H3154" s="20">
        <v>9</v>
      </c>
      <c r="I3154" s="21">
        <f t="shared" si="3152"/>
        <v>167</v>
      </c>
      <c r="J3154" s="28">
        <f>C3154+D3154</f>
        <v>30</v>
      </c>
      <c r="K3154" s="23">
        <f>E3154</f>
        <v>116</v>
      </c>
      <c r="L3154" s="24">
        <f>SUM(F3154:G3154)</f>
        <v>12</v>
      </c>
      <c r="O3154" s="147"/>
      <c r="P3154" s="147"/>
      <c r="Q3154" s="147"/>
    </row>
    <row r="3155" spans="1:17" s="55" customFormat="1" ht="11.45" customHeight="1">
      <c r="A3155" s="190"/>
      <c r="B3155" s="185"/>
      <c r="C3155" s="25">
        <f>C3154/I3154*100</f>
        <v>4.7904191616766472</v>
      </c>
      <c r="D3155" s="25">
        <f>D3154/I3154*100</f>
        <v>13.17365269461078</v>
      </c>
      <c r="E3155" s="25">
        <f>E3154/I3154*100</f>
        <v>69.461077844311376</v>
      </c>
      <c r="F3155" s="25">
        <f>F3154/I3154*100</f>
        <v>3.5928143712574849</v>
      </c>
      <c r="G3155" s="25">
        <f>G3154/I3154*100</f>
        <v>3.5928143712574849</v>
      </c>
      <c r="H3155" s="26">
        <f>H3154/I3154*100</f>
        <v>5.3892215568862278</v>
      </c>
      <c r="I3155" s="27">
        <f t="shared" si="3152"/>
        <v>100.00000000000001</v>
      </c>
      <c r="J3155" s="38">
        <f>J3154/I3154*100</f>
        <v>17.964071856287426</v>
      </c>
      <c r="K3155" s="18">
        <f>K3154/I3154*100</f>
        <v>69.461077844311376</v>
      </c>
      <c r="L3155" s="19">
        <f>L3154/I3154*100</f>
        <v>7.1856287425149699</v>
      </c>
      <c r="O3155" s="147"/>
      <c r="P3155" s="147"/>
      <c r="Q3155" s="147"/>
    </row>
    <row r="3156" spans="1:17" s="55" customFormat="1" ht="11.45" customHeight="1">
      <c r="A3156" s="190"/>
      <c r="B3156" s="193" t="s">
        <v>50</v>
      </c>
      <c r="C3156" s="20">
        <v>0</v>
      </c>
      <c r="D3156" s="20">
        <v>9</v>
      </c>
      <c r="E3156" s="20">
        <v>54</v>
      </c>
      <c r="F3156" s="20">
        <v>4</v>
      </c>
      <c r="G3156" s="20">
        <v>1</v>
      </c>
      <c r="H3156" s="20">
        <v>5</v>
      </c>
      <c r="I3156" s="21">
        <f t="shared" si="3152"/>
        <v>73</v>
      </c>
      <c r="J3156" s="28">
        <f>C3156+D3156</f>
        <v>9</v>
      </c>
      <c r="K3156" s="23">
        <f>E3156</f>
        <v>54</v>
      </c>
      <c r="L3156" s="24">
        <f>SUM(F3156:G3156)</f>
        <v>5</v>
      </c>
      <c r="O3156" s="147"/>
      <c r="P3156" s="147"/>
      <c r="Q3156" s="147"/>
    </row>
    <row r="3157" spans="1:17" s="55" customFormat="1" ht="11.45" customHeight="1" thickBot="1">
      <c r="A3157" s="190"/>
      <c r="B3157" s="193"/>
      <c r="C3157" s="33">
        <f>C3156/I3156*100</f>
        <v>0</v>
      </c>
      <c r="D3157" s="33">
        <f>D3156/I3156*100</f>
        <v>12.328767123287671</v>
      </c>
      <c r="E3157" s="33">
        <f>E3156/I3156*100</f>
        <v>73.972602739726028</v>
      </c>
      <c r="F3157" s="33">
        <f>F3156/I3156*100</f>
        <v>5.4794520547945202</v>
      </c>
      <c r="G3157" s="33">
        <f>G3156/I3156*100</f>
        <v>1.3698630136986301</v>
      </c>
      <c r="H3157" s="34">
        <f>H3156/I3156*100</f>
        <v>6.8493150684931505</v>
      </c>
      <c r="I3157" s="58">
        <f t="shared" si="3152"/>
        <v>100.00000000000001</v>
      </c>
      <c r="J3157" s="38">
        <f>J3156/I3156*100</f>
        <v>12.328767123287671</v>
      </c>
      <c r="K3157" s="18">
        <f>K3156/I3156*100</f>
        <v>73.972602739726028</v>
      </c>
      <c r="L3157" s="19">
        <f>L3156/I3156*100</f>
        <v>6.8493150684931505</v>
      </c>
      <c r="O3157" s="147"/>
      <c r="P3157" s="147"/>
      <c r="Q3157" s="147"/>
    </row>
    <row r="3158" spans="1:17" s="55" customFormat="1" ht="11.45" customHeight="1">
      <c r="A3158" s="189" t="s">
        <v>51</v>
      </c>
      <c r="B3158" s="192" t="s">
        <v>1</v>
      </c>
      <c r="C3158" s="20">
        <v>39</v>
      </c>
      <c r="D3158" s="20">
        <v>98</v>
      </c>
      <c r="E3158" s="20">
        <v>704</v>
      </c>
      <c r="F3158" s="20">
        <v>42</v>
      </c>
      <c r="G3158" s="20">
        <v>25</v>
      </c>
      <c r="H3158" s="20">
        <v>60</v>
      </c>
      <c r="I3158" s="8">
        <f t="shared" si="3152"/>
        <v>968</v>
      </c>
      <c r="J3158" s="9">
        <f>C3158+D3158</f>
        <v>137</v>
      </c>
      <c r="K3158" s="7">
        <f>E3158</f>
        <v>704</v>
      </c>
      <c r="L3158" s="10">
        <f>SUM(F3158:G3158)</f>
        <v>67</v>
      </c>
      <c r="O3158" s="147"/>
      <c r="P3158" s="147"/>
      <c r="Q3158" s="147"/>
    </row>
    <row r="3159" spans="1:17" s="55" customFormat="1" ht="11.45" customHeight="1">
      <c r="A3159" s="190"/>
      <c r="B3159" s="193"/>
      <c r="C3159" s="46">
        <f>C3158/I3158*100</f>
        <v>4.0289256198347108</v>
      </c>
      <c r="D3159" s="25">
        <f>D3158/I3158*100</f>
        <v>10.12396694214876</v>
      </c>
      <c r="E3159" s="25">
        <f>E3158/I3158*100</f>
        <v>72.727272727272734</v>
      </c>
      <c r="F3159" s="25">
        <f>F3158/I3158*100</f>
        <v>4.338842975206612</v>
      </c>
      <c r="G3159" s="25">
        <f>G3158/I3158*100</f>
        <v>2.5826446280991737</v>
      </c>
      <c r="H3159" s="26">
        <f>H3158/I3158*100</f>
        <v>6.1983471074380168</v>
      </c>
      <c r="I3159" s="27">
        <f t="shared" si="3152"/>
        <v>100.00000000000001</v>
      </c>
      <c r="J3159" s="38">
        <f>J3158/I3158*100</f>
        <v>14.152892561983471</v>
      </c>
      <c r="K3159" s="18">
        <f>K3158/I3158*100</f>
        <v>72.727272727272734</v>
      </c>
      <c r="L3159" s="19">
        <f>L3158/I3158*100</f>
        <v>6.9214876033057857</v>
      </c>
      <c r="O3159" s="147"/>
      <c r="P3159" s="147"/>
      <c r="Q3159" s="147"/>
    </row>
    <row r="3160" spans="1:17" s="55" customFormat="1" ht="11.45" customHeight="1">
      <c r="A3160" s="190"/>
      <c r="B3160" s="184" t="s">
        <v>2</v>
      </c>
      <c r="C3160" s="20">
        <v>59</v>
      </c>
      <c r="D3160" s="20">
        <v>148</v>
      </c>
      <c r="E3160" s="20">
        <v>831</v>
      </c>
      <c r="F3160" s="20">
        <v>31</v>
      </c>
      <c r="G3160" s="20">
        <v>14</v>
      </c>
      <c r="H3160" s="20">
        <v>94</v>
      </c>
      <c r="I3160" s="21">
        <f t="shared" si="3152"/>
        <v>1177</v>
      </c>
      <c r="J3160" s="28">
        <f>C3160+D3160</f>
        <v>207</v>
      </c>
      <c r="K3160" s="23">
        <f>E3160</f>
        <v>831</v>
      </c>
      <c r="L3160" s="24">
        <f>SUM(F3160:G3160)</f>
        <v>45</v>
      </c>
      <c r="O3160" s="147"/>
      <c r="P3160" s="147"/>
      <c r="Q3160" s="147"/>
    </row>
    <row r="3161" spans="1:17" s="55" customFormat="1" ht="11.45" customHeight="1">
      <c r="A3161" s="190"/>
      <c r="B3161" s="185"/>
      <c r="C3161" s="29">
        <f>C3160/I3160*100</f>
        <v>5.0127442650807135</v>
      </c>
      <c r="D3161" s="29">
        <f>D3160/I3160*100</f>
        <v>12.574341546304163</v>
      </c>
      <c r="E3161" s="29">
        <f>E3160/I3160*100</f>
        <v>70.60322854715379</v>
      </c>
      <c r="F3161" s="29">
        <f>F3160/I3160*100</f>
        <v>2.6338147833474936</v>
      </c>
      <c r="G3161" s="29">
        <f>G3160/I3160*100</f>
        <v>1.1894647408666101</v>
      </c>
      <c r="H3161" s="30">
        <f>H3160/I3160*100</f>
        <v>7.9864061172472383</v>
      </c>
      <c r="I3161" s="27">
        <f t="shared" si="3152"/>
        <v>100.00000000000001</v>
      </c>
      <c r="J3161" s="38">
        <f>J3160/I3160*100</f>
        <v>17.587085811384874</v>
      </c>
      <c r="K3161" s="18">
        <f>K3160/I3160*100</f>
        <v>70.60322854715379</v>
      </c>
      <c r="L3161" s="19">
        <f>L3160/I3160*100</f>
        <v>3.8232795242141036</v>
      </c>
      <c r="O3161" s="147"/>
      <c r="P3161" s="147"/>
      <c r="Q3161" s="147"/>
    </row>
    <row r="3162" spans="1:17" s="55" customFormat="1" ht="11.45" customHeight="1">
      <c r="A3162" s="190"/>
      <c r="B3162" s="193" t="s">
        <v>5</v>
      </c>
      <c r="C3162" s="20">
        <v>0</v>
      </c>
      <c r="D3162" s="20">
        <v>2</v>
      </c>
      <c r="E3162" s="20">
        <v>9</v>
      </c>
      <c r="F3162" s="20">
        <v>0</v>
      </c>
      <c r="G3162" s="20">
        <v>0</v>
      </c>
      <c r="H3162" s="20">
        <v>27</v>
      </c>
      <c r="I3162" s="21">
        <f t="shared" si="3152"/>
        <v>38</v>
      </c>
      <c r="J3162" s="28">
        <f>C3162+D3162</f>
        <v>2</v>
      </c>
      <c r="K3162" s="23">
        <f>E3162</f>
        <v>9</v>
      </c>
      <c r="L3162" s="24">
        <f>SUM(F3162:G3162)</f>
        <v>0</v>
      </c>
      <c r="O3162" s="147"/>
      <c r="P3162" s="147"/>
      <c r="Q3162" s="147"/>
    </row>
    <row r="3163" spans="1:17" s="55" customFormat="1" ht="11.45" customHeight="1" thickBot="1">
      <c r="A3163" s="191"/>
      <c r="B3163" s="194"/>
      <c r="C3163" s="50">
        <f>C3162/I3162*100</f>
        <v>0</v>
      </c>
      <c r="D3163" s="50">
        <f>D3162/I3162*100</f>
        <v>5.2631578947368416</v>
      </c>
      <c r="E3163" s="50">
        <f>E3162/I3162*100</f>
        <v>23.684210526315788</v>
      </c>
      <c r="F3163" s="50">
        <f>F3162/I3162*100</f>
        <v>0</v>
      </c>
      <c r="G3163" s="50">
        <f>G3162/I3162*100</f>
        <v>0</v>
      </c>
      <c r="H3163" s="64">
        <f>H3162/I3162*100</f>
        <v>71.05263157894737</v>
      </c>
      <c r="I3163" s="58">
        <f t="shared" si="3152"/>
        <v>100</v>
      </c>
      <c r="J3163" s="57">
        <f>J3162/I3162*100</f>
        <v>5.2631578947368416</v>
      </c>
      <c r="K3163" s="35">
        <f>K3162/I3162*100</f>
        <v>23.684210526315788</v>
      </c>
      <c r="L3163" s="31">
        <f>L3162/I3162*100</f>
        <v>0</v>
      </c>
      <c r="O3163" s="147"/>
      <c r="P3163" s="147"/>
      <c r="Q3163" s="147"/>
    </row>
    <row r="3164" spans="1:17" s="55" customFormat="1" ht="11.45" customHeight="1">
      <c r="A3164" s="189" t="s">
        <v>52</v>
      </c>
      <c r="B3164" s="192" t="s">
        <v>6</v>
      </c>
      <c r="C3164" s="20">
        <v>10</v>
      </c>
      <c r="D3164" s="20">
        <v>10</v>
      </c>
      <c r="E3164" s="20">
        <v>40</v>
      </c>
      <c r="F3164" s="20">
        <v>1</v>
      </c>
      <c r="G3164" s="20">
        <v>3</v>
      </c>
      <c r="H3164" s="20">
        <v>0</v>
      </c>
      <c r="I3164" s="8">
        <f t="shared" si="3152"/>
        <v>64</v>
      </c>
      <c r="J3164" s="9">
        <f>C3164+D3164</f>
        <v>20</v>
      </c>
      <c r="K3164" s="7">
        <f>E3164</f>
        <v>40</v>
      </c>
      <c r="L3164" s="10">
        <f>SUM(F3164:G3164)</f>
        <v>4</v>
      </c>
    </row>
    <row r="3165" spans="1:17" s="55" customFormat="1" ht="11.45" customHeight="1">
      <c r="A3165" s="190"/>
      <c r="B3165" s="185"/>
      <c r="C3165" s="46">
        <f>C3164/I3164*100</f>
        <v>15.625</v>
      </c>
      <c r="D3165" s="25">
        <f>D3164/I3164*100</f>
        <v>15.625</v>
      </c>
      <c r="E3165" s="25">
        <f>E3164/I3164*100</f>
        <v>62.5</v>
      </c>
      <c r="F3165" s="25">
        <f>F3164/I3164*100</f>
        <v>1.5625</v>
      </c>
      <c r="G3165" s="25">
        <f>G3164/I3164*100</f>
        <v>4.6875</v>
      </c>
      <c r="H3165" s="26">
        <f>H3164/I3164*100</f>
        <v>0</v>
      </c>
      <c r="I3165" s="27">
        <f t="shared" si="3152"/>
        <v>100</v>
      </c>
      <c r="J3165" s="38">
        <f>J3164/I3164*100</f>
        <v>31.25</v>
      </c>
      <c r="K3165" s="18">
        <f>K3164/I3164*100</f>
        <v>62.5</v>
      </c>
      <c r="L3165" s="19">
        <f>L3164/I3164*100</f>
        <v>6.25</v>
      </c>
    </row>
    <row r="3166" spans="1:17" s="55" customFormat="1" ht="11.45" customHeight="1">
      <c r="A3166" s="190"/>
      <c r="B3166" s="193" t="s">
        <v>7</v>
      </c>
      <c r="C3166" s="20">
        <v>9</v>
      </c>
      <c r="D3166" s="20">
        <v>16</v>
      </c>
      <c r="E3166" s="20">
        <v>143</v>
      </c>
      <c r="F3166" s="20">
        <v>7</v>
      </c>
      <c r="G3166" s="20">
        <v>2</v>
      </c>
      <c r="H3166" s="20">
        <v>8</v>
      </c>
      <c r="I3166" s="21">
        <f t="shared" si="3152"/>
        <v>185</v>
      </c>
      <c r="J3166" s="28">
        <f>C3166+D3166</f>
        <v>25</v>
      </c>
      <c r="K3166" s="23">
        <f>E3166</f>
        <v>143</v>
      </c>
      <c r="L3166" s="24">
        <f>SUM(F3166:G3166)</f>
        <v>9</v>
      </c>
    </row>
    <row r="3167" spans="1:17" s="55" customFormat="1" ht="11.45" customHeight="1">
      <c r="A3167" s="190"/>
      <c r="B3167" s="193"/>
      <c r="C3167" s="29">
        <f>C3166/I3166*100</f>
        <v>4.8648648648648649</v>
      </c>
      <c r="D3167" s="29">
        <f>D3166/I3166*100</f>
        <v>8.6486486486486491</v>
      </c>
      <c r="E3167" s="29">
        <f>E3166/I3166*100</f>
        <v>77.297297297297291</v>
      </c>
      <c r="F3167" s="29">
        <f>F3166/I3166*100</f>
        <v>3.7837837837837842</v>
      </c>
      <c r="G3167" s="29">
        <f>G3166/I3166*100</f>
        <v>1.0810810810810811</v>
      </c>
      <c r="H3167" s="30">
        <f>H3166/I3166*100</f>
        <v>4.3243243243243246</v>
      </c>
      <c r="I3167" s="27">
        <f t="shared" si="3152"/>
        <v>100</v>
      </c>
      <c r="J3167" s="38">
        <f>J3166/I3166*100</f>
        <v>13.513513513513514</v>
      </c>
      <c r="K3167" s="18">
        <f>K3166/I3166*100</f>
        <v>77.297297297297291</v>
      </c>
      <c r="L3167" s="19">
        <f>L3166/I3166*100</f>
        <v>4.8648648648648649</v>
      </c>
    </row>
    <row r="3168" spans="1:17" s="55" customFormat="1" ht="11.45" customHeight="1">
      <c r="A3168" s="190"/>
      <c r="B3168" s="184" t="s">
        <v>8</v>
      </c>
      <c r="C3168" s="20">
        <v>8</v>
      </c>
      <c r="D3168" s="20">
        <v>16</v>
      </c>
      <c r="E3168" s="20">
        <v>199</v>
      </c>
      <c r="F3168" s="20">
        <v>9</v>
      </c>
      <c r="G3168" s="20">
        <v>8</v>
      </c>
      <c r="H3168" s="20">
        <v>7</v>
      </c>
      <c r="I3168" s="21">
        <f t="shared" si="3152"/>
        <v>247</v>
      </c>
      <c r="J3168" s="28">
        <f>C3168+D3168</f>
        <v>24</v>
      </c>
      <c r="K3168" s="23">
        <f>E3168</f>
        <v>199</v>
      </c>
      <c r="L3168" s="24">
        <f>SUM(F3168:G3168)</f>
        <v>17</v>
      </c>
    </row>
    <row r="3169" spans="1:17" s="55" customFormat="1" ht="11.45" customHeight="1">
      <c r="A3169" s="190"/>
      <c r="B3169" s="185"/>
      <c r="C3169" s="29">
        <f t="shared" ref="C3169" si="3153">C3168/I3168*100</f>
        <v>3.2388663967611335</v>
      </c>
      <c r="D3169" s="29">
        <f t="shared" ref="D3169" si="3154">D3168/I3168*100</f>
        <v>6.4777327935222671</v>
      </c>
      <c r="E3169" s="29">
        <f t="shared" ref="E3169" si="3155">E3168/I3168*100</f>
        <v>80.566801619433207</v>
      </c>
      <c r="F3169" s="29">
        <f t="shared" ref="F3169" si="3156">F3168/I3168*100</f>
        <v>3.6437246963562751</v>
      </c>
      <c r="G3169" s="29">
        <f t="shared" ref="G3169" si="3157">G3168/I3168*100</f>
        <v>3.2388663967611335</v>
      </c>
      <c r="H3169" s="30">
        <f t="shared" ref="H3169" si="3158">H3168/I3168*100</f>
        <v>2.834008097165992</v>
      </c>
      <c r="I3169" s="27">
        <f t="shared" si="3152"/>
        <v>100.00000000000001</v>
      </c>
      <c r="J3169" s="38">
        <f>J3168/I3168*100</f>
        <v>9.7165991902834001</v>
      </c>
      <c r="K3169" s="18">
        <f>K3168/I3168*100</f>
        <v>80.566801619433207</v>
      </c>
      <c r="L3169" s="19">
        <f>L3168/I3168*100</f>
        <v>6.8825910931174086</v>
      </c>
    </row>
    <row r="3170" spans="1:17" s="55" customFormat="1" ht="11.45" customHeight="1">
      <c r="A3170" s="190"/>
      <c r="B3170" s="193" t="s">
        <v>9</v>
      </c>
      <c r="C3170" s="20">
        <v>18</v>
      </c>
      <c r="D3170" s="20">
        <v>37</v>
      </c>
      <c r="E3170" s="20">
        <v>235</v>
      </c>
      <c r="F3170" s="20">
        <v>13</v>
      </c>
      <c r="G3170" s="20">
        <v>4</v>
      </c>
      <c r="H3170" s="20">
        <v>8</v>
      </c>
      <c r="I3170" s="21">
        <f t="shared" si="3152"/>
        <v>315</v>
      </c>
      <c r="J3170" s="28">
        <f>C3170+D3170</f>
        <v>55</v>
      </c>
      <c r="K3170" s="23">
        <f>E3170</f>
        <v>235</v>
      </c>
      <c r="L3170" s="24">
        <f>SUM(F3170:G3170)</f>
        <v>17</v>
      </c>
    </row>
    <row r="3171" spans="1:17" s="55" customFormat="1" ht="11.45" customHeight="1">
      <c r="A3171" s="190"/>
      <c r="B3171" s="193"/>
      <c r="C3171" s="29">
        <f t="shared" ref="C3171" si="3159">C3170/I3170*100</f>
        <v>5.7142857142857144</v>
      </c>
      <c r="D3171" s="29">
        <f t="shared" ref="D3171" si="3160">D3170/I3170*100</f>
        <v>11.746031746031745</v>
      </c>
      <c r="E3171" s="29">
        <f t="shared" ref="E3171" si="3161">E3170/I3170*100</f>
        <v>74.603174603174608</v>
      </c>
      <c r="F3171" s="29">
        <f t="shared" ref="F3171" si="3162">F3170/I3170*100</f>
        <v>4.1269841269841265</v>
      </c>
      <c r="G3171" s="29">
        <f t="shared" ref="G3171" si="3163">G3170/I3170*100</f>
        <v>1.2698412698412698</v>
      </c>
      <c r="H3171" s="30">
        <f t="shared" ref="H3171" si="3164">H3170/I3170*100</f>
        <v>2.5396825396825395</v>
      </c>
      <c r="I3171" s="27">
        <f t="shared" si="3152"/>
        <v>100</v>
      </c>
      <c r="J3171" s="38">
        <f>J3170/I3170*100</f>
        <v>17.460317460317459</v>
      </c>
      <c r="K3171" s="18">
        <f>K3170/I3170*100</f>
        <v>74.603174603174608</v>
      </c>
      <c r="L3171" s="19">
        <f>L3170/I3170*100</f>
        <v>5.3968253968253972</v>
      </c>
      <c r="O3171" s="147"/>
      <c r="P3171" s="147"/>
      <c r="Q3171" s="147"/>
    </row>
    <row r="3172" spans="1:17" s="55" customFormat="1" ht="11.45" customHeight="1">
      <c r="A3172" s="190"/>
      <c r="B3172" s="184" t="s">
        <v>10</v>
      </c>
      <c r="C3172" s="20">
        <v>15</v>
      </c>
      <c r="D3172" s="20">
        <v>30</v>
      </c>
      <c r="E3172" s="20">
        <v>284</v>
      </c>
      <c r="F3172" s="20">
        <v>19</v>
      </c>
      <c r="G3172" s="20">
        <v>8</v>
      </c>
      <c r="H3172" s="20">
        <v>11</v>
      </c>
      <c r="I3172" s="21">
        <f t="shared" si="3152"/>
        <v>367</v>
      </c>
      <c r="J3172" s="28">
        <f>C3172+D3172</f>
        <v>45</v>
      </c>
      <c r="K3172" s="23">
        <f>E3172</f>
        <v>284</v>
      </c>
      <c r="L3172" s="24">
        <f>SUM(F3172:G3172)</f>
        <v>27</v>
      </c>
      <c r="O3172" s="147"/>
      <c r="P3172" s="147"/>
      <c r="Q3172" s="147"/>
    </row>
    <row r="3173" spans="1:17" s="55" customFormat="1" ht="11.45" customHeight="1">
      <c r="A3173" s="190"/>
      <c r="B3173" s="185"/>
      <c r="C3173" s="29">
        <f t="shared" ref="C3173" si="3165">C3172/I3172*100</f>
        <v>4.0871934604904636</v>
      </c>
      <c r="D3173" s="29">
        <f t="shared" ref="D3173" si="3166">D3172/I3172*100</f>
        <v>8.1743869209809272</v>
      </c>
      <c r="E3173" s="29">
        <f t="shared" ref="E3173" si="3167">E3172/I3172*100</f>
        <v>77.3841961852861</v>
      </c>
      <c r="F3173" s="29">
        <f t="shared" ref="F3173" si="3168">F3172/I3172*100</f>
        <v>5.1771117166212539</v>
      </c>
      <c r="G3173" s="29">
        <f t="shared" ref="G3173" si="3169">G3172/I3172*100</f>
        <v>2.1798365122615802</v>
      </c>
      <c r="H3173" s="30">
        <f t="shared" ref="H3173" si="3170">H3172/I3172*100</f>
        <v>2.9972752043596729</v>
      </c>
      <c r="I3173" s="27">
        <f t="shared" si="3152"/>
        <v>99.999999999999986</v>
      </c>
      <c r="J3173" s="38">
        <f>J3172/I3172*100</f>
        <v>12.26158038147139</v>
      </c>
      <c r="K3173" s="18">
        <f>K3172/I3172*100</f>
        <v>77.3841961852861</v>
      </c>
      <c r="L3173" s="19">
        <f>L3172/I3172*100</f>
        <v>7.3569482288828345</v>
      </c>
      <c r="O3173" s="147"/>
      <c r="P3173" s="147"/>
      <c r="Q3173" s="147"/>
    </row>
    <row r="3174" spans="1:17" s="55" customFormat="1" ht="11.45" customHeight="1">
      <c r="A3174" s="190"/>
      <c r="B3174" s="193" t="s">
        <v>11</v>
      </c>
      <c r="C3174" s="20">
        <v>6</v>
      </c>
      <c r="D3174" s="20">
        <v>62</v>
      </c>
      <c r="E3174" s="20">
        <v>264</v>
      </c>
      <c r="F3174" s="20">
        <v>14</v>
      </c>
      <c r="G3174" s="20">
        <v>6</v>
      </c>
      <c r="H3174" s="20">
        <v>42</v>
      </c>
      <c r="I3174" s="21">
        <f t="shared" si="3152"/>
        <v>394</v>
      </c>
      <c r="J3174" s="28">
        <f>C3174+D3174</f>
        <v>68</v>
      </c>
      <c r="K3174" s="23">
        <f>E3174</f>
        <v>264</v>
      </c>
      <c r="L3174" s="24">
        <f>SUM(F3174:G3174)</f>
        <v>20</v>
      </c>
      <c r="O3174" s="147"/>
      <c r="P3174" s="147"/>
      <c r="Q3174" s="147"/>
    </row>
    <row r="3175" spans="1:17" s="55" customFormat="1" ht="11.45" customHeight="1">
      <c r="A3175" s="190"/>
      <c r="B3175" s="193"/>
      <c r="C3175" s="29">
        <f t="shared" ref="C3175" si="3171">C3174/I3174*100</f>
        <v>1.5228426395939088</v>
      </c>
      <c r="D3175" s="29">
        <f t="shared" ref="D3175" si="3172">D3174/I3174*100</f>
        <v>15.736040609137056</v>
      </c>
      <c r="E3175" s="29">
        <f t="shared" ref="E3175" si="3173">E3174/I3174*100</f>
        <v>67.005076142131983</v>
      </c>
      <c r="F3175" s="29">
        <f t="shared" ref="F3175" si="3174">F3174/I3174*100</f>
        <v>3.5532994923857872</v>
      </c>
      <c r="G3175" s="29">
        <f t="shared" ref="G3175" si="3175">G3174/I3174*100</f>
        <v>1.5228426395939088</v>
      </c>
      <c r="H3175" s="30">
        <f t="shared" ref="H3175" si="3176">H3174/I3174*100</f>
        <v>10.659898477157361</v>
      </c>
      <c r="I3175" s="27">
        <f t="shared" si="3152"/>
        <v>100</v>
      </c>
      <c r="J3175" s="38">
        <f>J3174/I3174*100</f>
        <v>17.258883248730964</v>
      </c>
      <c r="K3175" s="18">
        <f>K3174/I3174*100</f>
        <v>67.005076142131983</v>
      </c>
      <c r="L3175" s="19">
        <f>L3174/I3174*100</f>
        <v>5.0761421319796955</v>
      </c>
      <c r="O3175" s="148"/>
      <c r="P3175" s="148"/>
      <c r="Q3175" s="148"/>
    </row>
    <row r="3176" spans="1:17" s="55" customFormat="1" ht="11.45" customHeight="1">
      <c r="A3176" s="190"/>
      <c r="B3176" s="184" t="s">
        <v>12</v>
      </c>
      <c r="C3176" s="20">
        <v>32</v>
      </c>
      <c r="D3176" s="20">
        <v>76</v>
      </c>
      <c r="E3176" s="20">
        <v>375</v>
      </c>
      <c r="F3176" s="20">
        <v>10</v>
      </c>
      <c r="G3176" s="20">
        <v>8</v>
      </c>
      <c r="H3176" s="20">
        <v>81</v>
      </c>
      <c r="I3176" s="21">
        <f t="shared" si="3152"/>
        <v>582</v>
      </c>
      <c r="J3176" s="28">
        <f>C3176+D3176</f>
        <v>108</v>
      </c>
      <c r="K3176" s="23">
        <f>E3176</f>
        <v>375</v>
      </c>
      <c r="L3176" s="24">
        <f>SUM(F3176:G3176)</f>
        <v>18</v>
      </c>
      <c r="O3176" s="148"/>
      <c r="P3176" s="148"/>
      <c r="Q3176" s="148"/>
    </row>
    <row r="3177" spans="1:17" s="55" customFormat="1" ht="11.45" customHeight="1">
      <c r="A3177" s="190"/>
      <c r="B3177" s="185"/>
      <c r="C3177" s="29">
        <f t="shared" ref="C3177" si="3177">C3176/I3176*100</f>
        <v>5.4982817869415808</v>
      </c>
      <c r="D3177" s="29">
        <f t="shared" ref="D3177" si="3178">D3176/I3176*100</f>
        <v>13.058419243986256</v>
      </c>
      <c r="E3177" s="29">
        <f t="shared" ref="E3177" si="3179">E3176/I3176*100</f>
        <v>64.432989690721655</v>
      </c>
      <c r="F3177" s="29">
        <f t="shared" ref="F3177" si="3180">F3176/I3176*100</f>
        <v>1.7182130584192441</v>
      </c>
      <c r="G3177" s="29">
        <f t="shared" ref="G3177" si="3181">G3176/I3176*100</f>
        <v>1.3745704467353952</v>
      </c>
      <c r="H3177" s="30">
        <f t="shared" ref="H3177" si="3182">H3176/I3176*100</f>
        <v>13.917525773195877</v>
      </c>
      <c r="I3177" s="27">
        <f t="shared" si="3152"/>
        <v>100</v>
      </c>
      <c r="J3177" s="38">
        <f>J3176/I3176*100</f>
        <v>18.556701030927837</v>
      </c>
      <c r="K3177" s="18">
        <f>K3176/I3176*100</f>
        <v>64.432989690721655</v>
      </c>
      <c r="L3177" s="19">
        <f>L3176/I3176*100</f>
        <v>3.0927835051546393</v>
      </c>
      <c r="O3177" s="148"/>
      <c r="P3177" s="148"/>
      <c r="Q3177" s="148"/>
    </row>
    <row r="3178" spans="1:17" s="55" customFormat="1" ht="11.45" customHeight="1">
      <c r="A3178" s="190"/>
      <c r="B3178" s="193" t="s">
        <v>24</v>
      </c>
      <c r="C3178" s="20">
        <v>0</v>
      </c>
      <c r="D3178" s="20">
        <v>1</v>
      </c>
      <c r="E3178" s="20">
        <v>4</v>
      </c>
      <c r="F3178" s="20">
        <v>0</v>
      </c>
      <c r="G3178" s="20">
        <v>0</v>
      </c>
      <c r="H3178" s="20">
        <v>24</v>
      </c>
      <c r="I3178" s="21">
        <f t="shared" si="3152"/>
        <v>29</v>
      </c>
      <c r="J3178" s="28">
        <f>C3178+D3178</f>
        <v>1</v>
      </c>
      <c r="K3178" s="23">
        <f>E3178</f>
        <v>4</v>
      </c>
      <c r="L3178" s="24">
        <f>SUM(F3178:G3178)</f>
        <v>0</v>
      </c>
      <c r="O3178" s="148"/>
      <c r="P3178" s="148"/>
      <c r="Q3178" s="148"/>
    </row>
    <row r="3179" spans="1:17" s="55" customFormat="1" ht="11.45" customHeight="1" thickBot="1">
      <c r="A3179" s="191"/>
      <c r="B3179" s="194"/>
      <c r="C3179" s="50">
        <f t="shared" ref="C3179" si="3183">C3178/I3178*100</f>
        <v>0</v>
      </c>
      <c r="D3179" s="50">
        <f t="shared" ref="D3179" si="3184">D3178/I3178*100</f>
        <v>3.4482758620689653</v>
      </c>
      <c r="E3179" s="50">
        <f t="shared" ref="E3179" si="3185">E3178/I3178*100</f>
        <v>13.793103448275861</v>
      </c>
      <c r="F3179" s="50">
        <f t="shared" ref="F3179" si="3186">F3178/I3178*100</f>
        <v>0</v>
      </c>
      <c r="G3179" s="50">
        <f t="shared" ref="G3179" si="3187">G3178/I3178*100</f>
        <v>0</v>
      </c>
      <c r="H3179" s="79">
        <f t="shared" ref="H3179" si="3188">H3178/I3178*100</f>
        <v>82.758620689655174</v>
      </c>
      <c r="I3179" s="58">
        <f t="shared" si="3152"/>
        <v>100</v>
      </c>
      <c r="J3179" s="57">
        <f>J3178/I3178*100</f>
        <v>3.4482758620689653</v>
      </c>
      <c r="K3179" s="35">
        <f>K3178/I3178*100</f>
        <v>13.793103448275861</v>
      </c>
      <c r="L3179" s="31">
        <f>L3178/I3178*100</f>
        <v>0</v>
      </c>
    </row>
    <row r="3180" spans="1:17" s="55" customFormat="1" ht="11.45" customHeight="1" thickBot="1">
      <c r="A3180" s="211" t="s">
        <v>53</v>
      </c>
      <c r="B3180" s="192" t="s">
        <v>23</v>
      </c>
      <c r="C3180" s="20">
        <v>9</v>
      </c>
      <c r="D3180" s="20">
        <v>26</v>
      </c>
      <c r="E3180" s="20">
        <v>147</v>
      </c>
      <c r="F3180" s="20">
        <v>5</v>
      </c>
      <c r="G3180" s="20">
        <v>2</v>
      </c>
      <c r="H3180" s="20">
        <v>27</v>
      </c>
      <c r="I3180" s="110">
        <f t="shared" si="3152"/>
        <v>216</v>
      </c>
      <c r="J3180" s="9">
        <f>C3180+D3180</f>
        <v>35</v>
      </c>
      <c r="K3180" s="7">
        <f>E3180</f>
        <v>147</v>
      </c>
      <c r="L3180" s="10">
        <f>SUM(F3180:G3180)</f>
        <v>7</v>
      </c>
    </row>
    <row r="3181" spans="1:17" s="55" customFormat="1" ht="11.45" customHeight="1" thickTop="1" thickBot="1">
      <c r="A3181" s="212"/>
      <c r="B3181" s="185"/>
      <c r="C3181" s="46">
        <f>C3180/I3180*100</f>
        <v>4.1666666666666661</v>
      </c>
      <c r="D3181" s="25">
        <f>D3180/I3180*100</f>
        <v>12.037037037037036</v>
      </c>
      <c r="E3181" s="25">
        <f>E3180/I3180*100</f>
        <v>68.055555555555557</v>
      </c>
      <c r="F3181" s="25">
        <f>F3180/I3180*100</f>
        <v>2.3148148148148149</v>
      </c>
      <c r="G3181" s="25">
        <f>G3180/I3180*100</f>
        <v>0.92592592592592582</v>
      </c>
      <c r="H3181" s="26">
        <f>H3180/I3180*100</f>
        <v>12.5</v>
      </c>
      <c r="I3181" s="27">
        <f t="shared" si="3152"/>
        <v>100</v>
      </c>
      <c r="J3181" s="38">
        <f>J3180/I3180*100</f>
        <v>16.203703703703702</v>
      </c>
      <c r="K3181" s="18">
        <f>K3180/I3180*100</f>
        <v>68.055555555555557</v>
      </c>
      <c r="L3181" s="19">
        <f>L3180/I3180*100</f>
        <v>3.2407407407407405</v>
      </c>
    </row>
    <row r="3182" spans="1:17" s="55" customFormat="1" ht="11.45" customHeight="1" thickTop="1" thickBot="1">
      <c r="A3182" s="212"/>
      <c r="B3182" s="193" t="s">
        <v>3</v>
      </c>
      <c r="C3182" s="20">
        <v>7</v>
      </c>
      <c r="D3182" s="20">
        <v>12</v>
      </c>
      <c r="E3182" s="20">
        <v>111</v>
      </c>
      <c r="F3182" s="20">
        <v>2</v>
      </c>
      <c r="G3182" s="20">
        <v>3</v>
      </c>
      <c r="H3182" s="20">
        <v>8</v>
      </c>
      <c r="I3182" s="21">
        <f t="shared" si="3152"/>
        <v>143</v>
      </c>
      <c r="J3182" s="28">
        <f>C3182+D3182</f>
        <v>19</v>
      </c>
      <c r="K3182" s="23">
        <f>E3182</f>
        <v>111</v>
      </c>
      <c r="L3182" s="24">
        <f>SUM(F3182:G3182)</f>
        <v>5</v>
      </c>
    </row>
    <row r="3183" spans="1:17" s="55" customFormat="1" ht="11.45" customHeight="1" thickTop="1" thickBot="1">
      <c r="A3183" s="212"/>
      <c r="B3183" s="193"/>
      <c r="C3183" s="29">
        <f>C3182/I3182*100</f>
        <v>4.895104895104895</v>
      </c>
      <c r="D3183" s="29">
        <f>D3182/I3182*100</f>
        <v>8.3916083916083917</v>
      </c>
      <c r="E3183" s="29">
        <f>E3182/I3182*100</f>
        <v>77.622377622377627</v>
      </c>
      <c r="F3183" s="29">
        <f>F3182/I3182*100</f>
        <v>1.3986013986013985</v>
      </c>
      <c r="G3183" s="29">
        <f>G3182/I3182*100</f>
        <v>2.0979020979020979</v>
      </c>
      <c r="H3183" s="30">
        <f>H3182/I3182*100</f>
        <v>5.5944055944055942</v>
      </c>
      <c r="I3183" s="27">
        <f t="shared" si="3152"/>
        <v>100</v>
      </c>
      <c r="J3183" s="38">
        <f>J3182/I3182*100</f>
        <v>13.286713286713287</v>
      </c>
      <c r="K3183" s="18">
        <f>K3182/I3182*100</f>
        <v>77.622377622377627</v>
      </c>
      <c r="L3183" s="19">
        <f>L3182/I3182*100</f>
        <v>3.4965034965034967</v>
      </c>
    </row>
    <row r="3184" spans="1:17" s="55" customFormat="1" ht="11.45" customHeight="1" thickTop="1" thickBot="1">
      <c r="A3184" s="212"/>
      <c r="B3184" s="184" t="s">
        <v>13</v>
      </c>
      <c r="C3184" s="20">
        <v>30</v>
      </c>
      <c r="D3184" s="20">
        <v>89</v>
      </c>
      <c r="E3184" s="20">
        <v>697</v>
      </c>
      <c r="F3184" s="20">
        <v>41</v>
      </c>
      <c r="G3184" s="20">
        <v>14</v>
      </c>
      <c r="H3184" s="20">
        <v>32</v>
      </c>
      <c r="I3184" s="21">
        <f t="shared" si="3152"/>
        <v>903</v>
      </c>
      <c r="J3184" s="28">
        <f>C3184+D3184</f>
        <v>119</v>
      </c>
      <c r="K3184" s="23">
        <f>E3184</f>
        <v>697</v>
      </c>
      <c r="L3184" s="24">
        <f>SUM(F3184:G3184)</f>
        <v>55</v>
      </c>
      <c r="O3184" s="148"/>
      <c r="P3184" s="148"/>
      <c r="Q3184" s="148"/>
    </row>
    <row r="3185" spans="1:20" s="55" customFormat="1" ht="11.45" customHeight="1" thickTop="1" thickBot="1">
      <c r="A3185" s="212"/>
      <c r="B3185" s="185"/>
      <c r="C3185" s="29">
        <f t="shared" ref="C3185" si="3189">C3184/I3184*100</f>
        <v>3.322259136212625</v>
      </c>
      <c r="D3185" s="29">
        <f t="shared" ref="D3185" si="3190">D3184/I3184*100</f>
        <v>9.856035437430787</v>
      </c>
      <c r="E3185" s="29">
        <f t="shared" ref="E3185" si="3191">E3184/I3184*100</f>
        <v>77.187153931339978</v>
      </c>
      <c r="F3185" s="29">
        <f t="shared" ref="F3185" si="3192">F3184/I3184*100</f>
        <v>4.5404208194905866</v>
      </c>
      <c r="G3185" s="29">
        <f t="shared" ref="G3185" si="3193">G3184/I3184*100</f>
        <v>1.5503875968992249</v>
      </c>
      <c r="H3185" s="30">
        <f t="shared" ref="H3185" si="3194">H3184/I3184*100</f>
        <v>3.5437430786267994</v>
      </c>
      <c r="I3185" s="27">
        <f t="shared" si="3152"/>
        <v>100.00000000000001</v>
      </c>
      <c r="J3185" s="38">
        <f>J3184/I3184*100</f>
        <v>13.178294573643413</v>
      </c>
      <c r="K3185" s="18">
        <f>K3184/I3184*100</f>
        <v>77.187153931339978</v>
      </c>
      <c r="L3185" s="19">
        <f>L3184/I3184*100</f>
        <v>6.0908084163898115</v>
      </c>
      <c r="O3185" s="148"/>
      <c r="P3185" s="148"/>
      <c r="Q3185" s="148"/>
    </row>
    <row r="3186" spans="1:20" s="55" customFormat="1" ht="11.45" customHeight="1" thickTop="1" thickBot="1">
      <c r="A3186" s="212"/>
      <c r="B3186" s="193" t="s">
        <v>14</v>
      </c>
      <c r="C3186" s="20">
        <v>12</v>
      </c>
      <c r="D3186" s="20">
        <v>33</v>
      </c>
      <c r="E3186" s="20">
        <v>127</v>
      </c>
      <c r="F3186" s="20">
        <v>4</v>
      </c>
      <c r="G3186" s="20">
        <v>5</v>
      </c>
      <c r="H3186" s="20">
        <v>17</v>
      </c>
      <c r="I3186" s="21">
        <f t="shared" si="3152"/>
        <v>198</v>
      </c>
      <c r="J3186" s="28">
        <f>C3186+D3186</f>
        <v>45</v>
      </c>
      <c r="K3186" s="23">
        <f>E3186</f>
        <v>127</v>
      </c>
      <c r="L3186" s="24">
        <f>SUM(F3186:G3186)</f>
        <v>9</v>
      </c>
      <c r="O3186" s="148"/>
      <c r="P3186" s="148"/>
      <c r="Q3186" s="148"/>
    </row>
    <row r="3187" spans="1:20" s="55" customFormat="1" ht="11.45" customHeight="1" thickTop="1" thickBot="1">
      <c r="A3187" s="212"/>
      <c r="B3187" s="193"/>
      <c r="C3187" s="29">
        <f t="shared" ref="C3187" si="3195">C3186/I3186*100</f>
        <v>6.0606060606060606</v>
      </c>
      <c r="D3187" s="29">
        <f t="shared" ref="D3187" si="3196">D3186/I3186*100</f>
        <v>16.666666666666664</v>
      </c>
      <c r="E3187" s="29">
        <f t="shared" ref="E3187" si="3197">E3186/I3186*100</f>
        <v>64.141414141414145</v>
      </c>
      <c r="F3187" s="29">
        <f t="shared" ref="F3187" si="3198">F3186/I3186*100</f>
        <v>2.0202020202020203</v>
      </c>
      <c r="G3187" s="29">
        <f t="shared" ref="G3187" si="3199">G3186/I3186*100</f>
        <v>2.5252525252525251</v>
      </c>
      <c r="H3187" s="30">
        <f t="shared" ref="H3187" si="3200">H3186/I3186*100</f>
        <v>8.5858585858585847</v>
      </c>
      <c r="I3187" s="27">
        <f t="shared" si="3152"/>
        <v>100</v>
      </c>
      <c r="J3187" s="38">
        <f>J3186/I3186*100</f>
        <v>22.727272727272727</v>
      </c>
      <c r="K3187" s="18">
        <f>K3186/I3186*100</f>
        <v>64.141414141414145</v>
      </c>
      <c r="L3187" s="19">
        <f>L3186/I3186*100</f>
        <v>4.5454545454545459</v>
      </c>
      <c r="O3187" s="148"/>
      <c r="P3187" s="148"/>
      <c r="Q3187" s="148"/>
    </row>
    <row r="3188" spans="1:20" s="55" customFormat="1" ht="11.45" customHeight="1" thickTop="1" thickBot="1">
      <c r="A3188" s="212"/>
      <c r="B3188" s="184" t="s">
        <v>25</v>
      </c>
      <c r="C3188" s="20">
        <v>11</v>
      </c>
      <c r="D3188" s="20">
        <v>15</v>
      </c>
      <c r="E3188" s="20">
        <v>62</v>
      </c>
      <c r="F3188" s="20">
        <v>2</v>
      </c>
      <c r="G3188" s="20">
        <v>2</v>
      </c>
      <c r="H3188" s="20">
        <v>1</v>
      </c>
      <c r="I3188" s="21">
        <f t="shared" si="3152"/>
        <v>93</v>
      </c>
      <c r="J3188" s="28">
        <f>C3188+D3188</f>
        <v>26</v>
      </c>
      <c r="K3188" s="23">
        <f>E3188</f>
        <v>62</v>
      </c>
      <c r="L3188" s="24">
        <f>SUM(F3188:G3188)</f>
        <v>4</v>
      </c>
      <c r="O3188" s="148"/>
      <c r="P3188" s="148"/>
      <c r="Q3188" s="148"/>
    </row>
    <row r="3189" spans="1:20" s="55" customFormat="1" ht="11.45" customHeight="1" thickTop="1" thickBot="1">
      <c r="A3189" s="212"/>
      <c r="B3189" s="185"/>
      <c r="C3189" s="29">
        <f t="shared" ref="C3189" si="3201">C3188/I3188*100</f>
        <v>11.827956989247312</v>
      </c>
      <c r="D3189" s="29">
        <f t="shared" ref="D3189" si="3202">D3188/I3188*100</f>
        <v>16.129032258064516</v>
      </c>
      <c r="E3189" s="29">
        <f t="shared" ref="E3189" si="3203">E3188/I3188*100</f>
        <v>66.666666666666657</v>
      </c>
      <c r="F3189" s="29">
        <f t="shared" ref="F3189" si="3204">F3188/I3188*100</f>
        <v>2.1505376344086025</v>
      </c>
      <c r="G3189" s="29">
        <f t="shared" ref="G3189" si="3205">G3188/I3188*100</f>
        <v>2.1505376344086025</v>
      </c>
      <c r="H3189" s="30">
        <f t="shared" ref="H3189" si="3206">H3188/I3188*100</f>
        <v>1.0752688172043012</v>
      </c>
      <c r="I3189" s="27">
        <f t="shared" si="3152"/>
        <v>100</v>
      </c>
      <c r="J3189" s="38">
        <f>J3188/I3188*100</f>
        <v>27.956989247311824</v>
      </c>
      <c r="K3189" s="18">
        <f>K3188/I3188*100</f>
        <v>66.666666666666657</v>
      </c>
      <c r="L3189" s="19">
        <f>L3188/I3188*100</f>
        <v>4.3010752688172049</v>
      </c>
      <c r="O3189" s="148"/>
      <c r="P3189" s="148"/>
      <c r="Q3189" s="148"/>
    </row>
    <row r="3190" spans="1:20" s="1" customFormat="1" ht="11.45" customHeight="1" thickTop="1" thickBot="1">
      <c r="A3190" s="212"/>
      <c r="B3190" s="193" t="s">
        <v>26</v>
      </c>
      <c r="C3190" s="20">
        <v>24</v>
      </c>
      <c r="D3190" s="20">
        <v>59</v>
      </c>
      <c r="E3190" s="20">
        <v>328</v>
      </c>
      <c r="F3190" s="20">
        <v>16</v>
      </c>
      <c r="G3190" s="20">
        <v>9</v>
      </c>
      <c r="H3190" s="20">
        <v>62</v>
      </c>
      <c r="I3190" s="21">
        <f t="shared" si="3152"/>
        <v>498</v>
      </c>
      <c r="J3190" s="28">
        <f>C3190+D3190</f>
        <v>83</v>
      </c>
      <c r="K3190" s="23">
        <f>E3190</f>
        <v>328</v>
      </c>
      <c r="L3190" s="24">
        <f>SUM(F3190:G3190)</f>
        <v>25</v>
      </c>
      <c r="N3190" s="55"/>
      <c r="O3190" s="148"/>
      <c r="P3190" s="148"/>
      <c r="Q3190" s="148"/>
      <c r="R3190" s="55"/>
      <c r="S3190" s="55"/>
      <c r="T3190" s="55"/>
    </row>
    <row r="3191" spans="1:20" s="1" customFormat="1" ht="11.45" customHeight="1" thickTop="1" thickBot="1">
      <c r="A3191" s="212"/>
      <c r="B3191" s="193"/>
      <c r="C3191" s="29">
        <f t="shared" ref="C3191" si="3207">C3190/I3190*100</f>
        <v>4.8192771084337354</v>
      </c>
      <c r="D3191" s="29">
        <f t="shared" ref="D3191" si="3208">D3190/I3190*100</f>
        <v>11.847389558232932</v>
      </c>
      <c r="E3191" s="29">
        <f t="shared" ref="E3191" si="3209">E3190/I3190*100</f>
        <v>65.863453815261039</v>
      </c>
      <c r="F3191" s="29">
        <f t="shared" ref="F3191" si="3210">F3190/I3190*100</f>
        <v>3.2128514056224895</v>
      </c>
      <c r="G3191" s="29">
        <f t="shared" ref="G3191" si="3211">G3190/I3190*100</f>
        <v>1.8072289156626504</v>
      </c>
      <c r="H3191" s="30">
        <f t="shared" ref="H3191" si="3212">H3190/I3190*100</f>
        <v>12.449799196787147</v>
      </c>
      <c r="I3191" s="27">
        <f t="shared" si="3152"/>
        <v>100</v>
      </c>
      <c r="J3191" s="38">
        <f>J3190/I3190*100</f>
        <v>16.666666666666664</v>
      </c>
      <c r="K3191" s="18">
        <f>K3190/I3190*100</f>
        <v>65.863453815261039</v>
      </c>
      <c r="L3191" s="19">
        <f>L3190/I3190*100</f>
        <v>5.0200803212851408</v>
      </c>
      <c r="N3191" s="55"/>
      <c r="O3191" s="148"/>
      <c r="P3191" s="148"/>
      <c r="Q3191" s="148"/>
      <c r="R3191" s="55"/>
      <c r="S3191" s="55"/>
      <c r="T3191" s="55"/>
    </row>
    <row r="3192" spans="1:20" s="1" customFormat="1" ht="11.45" customHeight="1" thickTop="1" thickBot="1">
      <c r="A3192" s="212"/>
      <c r="B3192" s="184" t="s">
        <v>0</v>
      </c>
      <c r="C3192" s="20">
        <v>4</v>
      </c>
      <c r="D3192" s="20">
        <v>9</v>
      </c>
      <c r="E3192" s="20">
        <v>57</v>
      </c>
      <c r="F3192" s="20">
        <v>2</v>
      </c>
      <c r="G3192" s="20">
        <v>4</v>
      </c>
      <c r="H3192" s="20">
        <v>7</v>
      </c>
      <c r="I3192" s="21">
        <f t="shared" si="3152"/>
        <v>83</v>
      </c>
      <c r="J3192" s="28">
        <f>C3192+D3192</f>
        <v>13</v>
      </c>
      <c r="K3192" s="23">
        <f>E3192</f>
        <v>57</v>
      </c>
      <c r="L3192" s="24">
        <f>SUM(F3192:G3192)</f>
        <v>6</v>
      </c>
      <c r="N3192" s="55"/>
      <c r="O3192" s="55"/>
      <c r="P3192" s="55"/>
      <c r="Q3192" s="55"/>
      <c r="R3192" s="55"/>
      <c r="S3192" s="55"/>
      <c r="T3192" s="55"/>
    </row>
    <row r="3193" spans="1:20" s="1" customFormat="1" ht="11.45" customHeight="1" thickTop="1" thickBot="1">
      <c r="A3193" s="212"/>
      <c r="B3193" s="185"/>
      <c r="C3193" s="29">
        <f t="shared" ref="C3193" si="3213">C3192/I3192*100</f>
        <v>4.8192771084337354</v>
      </c>
      <c r="D3193" s="29">
        <f t="shared" ref="D3193" si="3214">D3192/I3192*100</f>
        <v>10.843373493975903</v>
      </c>
      <c r="E3193" s="29">
        <f t="shared" ref="E3193" si="3215">E3192/I3192*100</f>
        <v>68.674698795180717</v>
      </c>
      <c r="F3193" s="29">
        <f t="shared" ref="F3193" si="3216">F3192/I3192*100</f>
        <v>2.4096385542168677</v>
      </c>
      <c r="G3193" s="29">
        <f t="shared" ref="G3193" si="3217">G3192/I3192*100</f>
        <v>4.8192771084337354</v>
      </c>
      <c r="H3193" s="30">
        <f t="shared" ref="H3193" si="3218">H3192/I3192*100</f>
        <v>8.4337349397590362</v>
      </c>
      <c r="I3193" s="27">
        <f t="shared" si="3152"/>
        <v>100</v>
      </c>
      <c r="J3193" s="38">
        <f>J3192/I3192*100</f>
        <v>15.66265060240964</v>
      </c>
      <c r="K3193" s="18">
        <f>K3192/I3192*100</f>
        <v>68.674698795180717</v>
      </c>
      <c r="L3193" s="19">
        <f>L3192/I3192*100</f>
        <v>7.2289156626506017</v>
      </c>
    </row>
    <row r="3194" spans="1:20" s="1" customFormat="1" ht="11.45" customHeight="1" thickTop="1" thickBot="1">
      <c r="A3194" s="212"/>
      <c r="B3194" s="193" t="s">
        <v>24</v>
      </c>
      <c r="C3194" s="20">
        <v>1</v>
      </c>
      <c r="D3194" s="20">
        <v>5</v>
      </c>
      <c r="E3194" s="20">
        <v>15</v>
      </c>
      <c r="F3194" s="20">
        <v>1</v>
      </c>
      <c r="G3194" s="20">
        <v>0</v>
      </c>
      <c r="H3194" s="20">
        <v>27</v>
      </c>
      <c r="I3194" s="21">
        <f t="shared" si="3152"/>
        <v>49</v>
      </c>
      <c r="J3194" s="28">
        <f>C3194+D3194</f>
        <v>6</v>
      </c>
      <c r="K3194" s="23">
        <f>E3194</f>
        <v>15</v>
      </c>
      <c r="L3194" s="24">
        <f>SUM(F3194:G3194)</f>
        <v>1</v>
      </c>
    </row>
    <row r="3195" spans="1:20" s="1" customFormat="1" ht="11.45" customHeight="1" thickTop="1" thickBot="1">
      <c r="A3195" s="213"/>
      <c r="B3195" s="194"/>
      <c r="C3195" s="50">
        <f t="shared" ref="C3195" si="3219">C3194/I3194*100</f>
        <v>2.0408163265306123</v>
      </c>
      <c r="D3195" s="50">
        <f t="shared" ref="D3195" si="3220">D3194/I3194*100</f>
        <v>10.204081632653061</v>
      </c>
      <c r="E3195" s="50">
        <f t="shared" ref="E3195" si="3221">E3194/I3194*100</f>
        <v>30.612244897959183</v>
      </c>
      <c r="F3195" s="50">
        <f t="shared" ref="F3195" si="3222">F3194/I3194*100</f>
        <v>2.0408163265306123</v>
      </c>
      <c r="G3195" s="50">
        <f t="shared" ref="G3195" si="3223">G3194/I3194*100</f>
        <v>0</v>
      </c>
      <c r="H3195" s="79">
        <f t="shared" ref="H3195" si="3224">H3194/I3194*100</f>
        <v>55.102040816326522</v>
      </c>
      <c r="I3195" s="58">
        <f t="shared" si="3152"/>
        <v>99.999999999999986</v>
      </c>
      <c r="J3195" s="57">
        <f>J3194/I3194*100</f>
        <v>12.244897959183673</v>
      </c>
      <c r="K3195" s="35">
        <f>K3194/I3194*100</f>
        <v>30.612244897959183</v>
      </c>
      <c r="L3195" s="31">
        <f>L3194/I3194*100</f>
        <v>2.0408163265306123</v>
      </c>
      <c r="O3195" s="148"/>
      <c r="P3195" s="148"/>
      <c r="Q3195" s="148"/>
    </row>
    <row r="3196" spans="1:20" s="1" customFormat="1" ht="11.45" customHeight="1">
      <c r="A3196" s="189" t="s">
        <v>21</v>
      </c>
      <c r="B3196" s="192" t="s">
        <v>27</v>
      </c>
      <c r="C3196" s="20">
        <v>6</v>
      </c>
      <c r="D3196" s="20">
        <v>35</v>
      </c>
      <c r="E3196" s="20">
        <v>208</v>
      </c>
      <c r="F3196" s="20">
        <v>5</v>
      </c>
      <c r="G3196" s="20">
        <v>6</v>
      </c>
      <c r="H3196" s="20">
        <v>36</v>
      </c>
      <c r="I3196" s="8">
        <f t="shared" si="3152"/>
        <v>296</v>
      </c>
      <c r="J3196" s="9">
        <f>C3196+D3196</f>
        <v>41</v>
      </c>
      <c r="K3196" s="7">
        <f>E3196</f>
        <v>208</v>
      </c>
      <c r="L3196" s="10">
        <f>SUM(F3196:G3196)</f>
        <v>11</v>
      </c>
      <c r="O3196" s="148"/>
      <c r="P3196" s="148"/>
      <c r="Q3196" s="148"/>
    </row>
    <row r="3197" spans="1:20" s="1" customFormat="1" ht="11.45" customHeight="1">
      <c r="A3197" s="190"/>
      <c r="B3197" s="185"/>
      <c r="C3197" s="46">
        <f>C3196/I3196*100</f>
        <v>2.0270270270270272</v>
      </c>
      <c r="D3197" s="25">
        <f>D3196/I3196*100</f>
        <v>11.824324324324325</v>
      </c>
      <c r="E3197" s="25">
        <f>E3196/I3196*100</f>
        <v>70.270270270270274</v>
      </c>
      <c r="F3197" s="25">
        <f>F3196/I3196*100</f>
        <v>1.6891891891891893</v>
      </c>
      <c r="G3197" s="25">
        <f>G3196/I3196*100</f>
        <v>2.0270270270270272</v>
      </c>
      <c r="H3197" s="26">
        <f>H3196/I3196*100</f>
        <v>12.162162162162163</v>
      </c>
      <c r="I3197" s="27">
        <f t="shared" si="3152"/>
        <v>100.00000000000001</v>
      </c>
      <c r="J3197" s="38">
        <f>J3196/I3196*100</f>
        <v>13.851351351351351</v>
      </c>
      <c r="K3197" s="18">
        <f>K3196/I3196*100</f>
        <v>70.270270270270274</v>
      </c>
      <c r="L3197" s="19">
        <f>L3196/I3196*100</f>
        <v>3.7162162162162162</v>
      </c>
      <c r="O3197" s="6"/>
      <c r="P3197" s="6"/>
      <c r="Q3197" s="6"/>
    </row>
    <row r="3198" spans="1:20" s="1" customFormat="1" ht="11.45" customHeight="1">
      <c r="A3198" s="190"/>
      <c r="B3198" s="193" t="s">
        <v>28</v>
      </c>
      <c r="C3198" s="20">
        <v>14</v>
      </c>
      <c r="D3198" s="20">
        <v>44</v>
      </c>
      <c r="E3198" s="20">
        <v>245</v>
      </c>
      <c r="F3198" s="20">
        <v>10</v>
      </c>
      <c r="G3198" s="20">
        <v>5</v>
      </c>
      <c r="H3198" s="20">
        <v>24</v>
      </c>
      <c r="I3198" s="21">
        <f t="shared" si="3152"/>
        <v>342</v>
      </c>
      <c r="J3198" s="28">
        <f>C3198+D3198</f>
        <v>58</v>
      </c>
      <c r="K3198" s="23">
        <f>E3198</f>
        <v>245</v>
      </c>
      <c r="L3198" s="24">
        <f>SUM(F3198:G3198)</f>
        <v>15</v>
      </c>
      <c r="O3198" s="147"/>
      <c r="P3198" s="147"/>
      <c r="Q3198" s="147"/>
    </row>
    <row r="3199" spans="1:20" s="1" customFormat="1" ht="11.45" customHeight="1">
      <c r="A3199" s="190"/>
      <c r="B3199" s="193"/>
      <c r="C3199" s="29">
        <f>C3198/I3198*100</f>
        <v>4.0935672514619883</v>
      </c>
      <c r="D3199" s="29">
        <f>D3198/I3198*100</f>
        <v>12.865497076023392</v>
      </c>
      <c r="E3199" s="29">
        <f>E3198/I3198*100</f>
        <v>71.637426900584799</v>
      </c>
      <c r="F3199" s="29">
        <f>F3198/I3198*100</f>
        <v>2.9239766081871341</v>
      </c>
      <c r="G3199" s="29">
        <f>G3198/I3198*100</f>
        <v>1.4619883040935671</v>
      </c>
      <c r="H3199" s="30">
        <f>H3198/I3198*100</f>
        <v>7.0175438596491224</v>
      </c>
      <c r="I3199" s="27">
        <f t="shared" si="3152"/>
        <v>100</v>
      </c>
      <c r="J3199" s="38">
        <f>J3198/I3198*100</f>
        <v>16.959064327485379</v>
      </c>
      <c r="K3199" s="18">
        <f>K3198/I3198*100</f>
        <v>71.637426900584799</v>
      </c>
      <c r="L3199" s="19">
        <f>L3198/I3198*100</f>
        <v>4.3859649122807012</v>
      </c>
      <c r="O3199" s="147"/>
      <c r="P3199" s="147"/>
      <c r="Q3199" s="147"/>
    </row>
    <row r="3200" spans="1:20" s="1" customFormat="1" ht="11.45" customHeight="1">
      <c r="A3200" s="190"/>
      <c r="B3200" s="184" t="s">
        <v>29</v>
      </c>
      <c r="C3200" s="20">
        <v>50</v>
      </c>
      <c r="D3200" s="20">
        <v>103</v>
      </c>
      <c r="E3200" s="20">
        <v>694</v>
      </c>
      <c r="F3200" s="20">
        <v>39</v>
      </c>
      <c r="G3200" s="20">
        <v>16</v>
      </c>
      <c r="H3200" s="20">
        <v>45</v>
      </c>
      <c r="I3200" s="21">
        <f t="shared" si="3152"/>
        <v>947</v>
      </c>
      <c r="J3200" s="28">
        <f>C3200+D3200</f>
        <v>153</v>
      </c>
      <c r="K3200" s="23">
        <f>E3200</f>
        <v>694</v>
      </c>
      <c r="L3200" s="24">
        <f>SUM(F3200:G3200)</f>
        <v>55</v>
      </c>
      <c r="N3200" s="55"/>
      <c r="O3200" s="148"/>
      <c r="P3200" s="148"/>
      <c r="Q3200" s="148"/>
      <c r="R3200" s="55"/>
      <c r="S3200" s="55"/>
      <c r="T3200" s="55"/>
    </row>
    <row r="3201" spans="1:18" s="1" customFormat="1" ht="11.45" customHeight="1">
      <c r="A3201" s="190"/>
      <c r="B3201" s="185"/>
      <c r="C3201" s="29">
        <f t="shared" ref="C3201" si="3225">C3200/I3200*100</f>
        <v>5.2798310454065467</v>
      </c>
      <c r="D3201" s="29">
        <f t="shared" ref="D3201" si="3226">D3200/I3200*100</f>
        <v>10.876451953537487</v>
      </c>
      <c r="E3201" s="29">
        <f t="shared" ref="E3201" si="3227">E3200/I3200*100</f>
        <v>73.284054910242872</v>
      </c>
      <c r="F3201" s="29">
        <f t="shared" ref="F3201" si="3228">F3200/I3200*100</f>
        <v>4.1182682154171069</v>
      </c>
      <c r="G3201" s="29">
        <f t="shared" ref="G3201" si="3229">G3200/I3200*100</f>
        <v>1.6895459345300949</v>
      </c>
      <c r="H3201" s="30">
        <f t="shared" ref="H3201" si="3230">H3200/I3200*100</f>
        <v>4.7518479408658925</v>
      </c>
      <c r="I3201" s="27">
        <f t="shared" si="3152"/>
        <v>99.999999999999986</v>
      </c>
      <c r="J3201" s="38">
        <f>J3200/I3200*100</f>
        <v>16.156282998944032</v>
      </c>
      <c r="K3201" s="18">
        <f>K3200/I3200*100</f>
        <v>73.284054910242872</v>
      </c>
      <c r="L3201" s="19">
        <f>L3200/I3200*100</f>
        <v>5.8078141499472018</v>
      </c>
      <c r="O3201" s="148"/>
      <c r="P3201" s="148"/>
      <c r="Q3201" s="148"/>
    </row>
    <row r="3202" spans="1:18" s="1" customFormat="1" ht="11.45" customHeight="1">
      <c r="A3202" s="190"/>
      <c r="B3202" s="193" t="s">
        <v>30</v>
      </c>
      <c r="C3202" s="20">
        <v>25</v>
      </c>
      <c r="D3202" s="20">
        <v>49</v>
      </c>
      <c r="E3202" s="20">
        <v>283</v>
      </c>
      <c r="F3202" s="20">
        <v>14</v>
      </c>
      <c r="G3202" s="20">
        <v>9</v>
      </c>
      <c r="H3202" s="20">
        <v>30</v>
      </c>
      <c r="I3202" s="21">
        <f t="shared" si="3152"/>
        <v>410</v>
      </c>
      <c r="J3202" s="28">
        <f>C3202+D3202</f>
        <v>74</v>
      </c>
      <c r="K3202" s="23">
        <f>E3202</f>
        <v>283</v>
      </c>
      <c r="L3202" s="24">
        <f>SUM(F3202:G3202)</f>
        <v>23</v>
      </c>
      <c r="O3202" s="148"/>
      <c r="P3202" s="148"/>
      <c r="Q3202" s="148"/>
    </row>
    <row r="3203" spans="1:18" s="1" customFormat="1" ht="11.45" customHeight="1">
      <c r="A3203" s="190"/>
      <c r="B3203" s="193"/>
      <c r="C3203" s="29">
        <f t="shared" ref="C3203" si="3231">C3202/I3202*100</f>
        <v>6.0975609756097562</v>
      </c>
      <c r="D3203" s="29">
        <f t="shared" ref="D3203" si="3232">D3202/I3202*100</f>
        <v>11.951219512195122</v>
      </c>
      <c r="E3203" s="29">
        <f t="shared" ref="E3203" si="3233">E3202/I3202*100</f>
        <v>69.024390243902431</v>
      </c>
      <c r="F3203" s="29">
        <f t="shared" ref="F3203" si="3234">F3202/I3202*100</f>
        <v>3.4146341463414638</v>
      </c>
      <c r="G3203" s="29">
        <f t="shared" ref="G3203" si="3235">G3202/I3202*100</f>
        <v>2.1951219512195119</v>
      </c>
      <c r="H3203" s="30">
        <f t="shared" ref="H3203" si="3236">H3202/I3202*100</f>
        <v>7.3170731707317067</v>
      </c>
      <c r="I3203" s="27">
        <f t="shared" si="3152"/>
        <v>99.999999999999986</v>
      </c>
      <c r="J3203" s="38">
        <f>J3202/I3202*100</f>
        <v>18.048780487804876</v>
      </c>
      <c r="K3203" s="18">
        <f>K3202/I3202*100</f>
        <v>69.024390243902431</v>
      </c>
      <c r="L3203" s="19">
        <f>L3202/I3202*100</f>
        <v>5.6097560975609762</v>
      </c>
      <c r="O3203" s="148"/>
      <c r="P3203" s="148"/>
      <c r="Q3203" s="148"/>
    </row>
    <row r="3204" spans="1:18" s="1" customFormat="1" ht="11.45" customHeight="1">
      <c r="A3204" s="190"/>
      <c r="B3204" s="184" t="s">
        <v>42</v>
      </c>
      <c r="C3204" s="20">
        <v>2</v>
      </c>
      <c r="D3204" s="20">
        <v>13</v>
      </c>
      <c r="E3204" s="20">
        <v>97</v>
      </c>
      <c r="F3204" s="20">
        <v>4</v>
      </c>
      <c r="G3204" s="20">
        <v>2</v>
      </c>
      <c r="H3204" s="20">
        <v>12</v>
      </c>
      <c r="I3204" s="21">
        <f t="shared" si="3152"/>
        <v>130</v>
      </c>
      <c r="J3204" s="28">
        <f>C3204+D3204</f>
        <v>15</v>
      </c>
      <c r="K3204" s="23">
        <f>E3204</f>
        <v>97</v>
      </c>
      <c r="L3204" s="24">
        <f>SUM(F3204:G3204)</f>
        <v>6</v>
      </c>
      <c r="O3204" s="148"/>
      <c r="P3204" s="148"/>
      <c r="Q3204" s="148"/>
    </row>
    <row r="3205" spans="1:18" s="1" customFormat="1" ht="11.45" customHeight="1">
      <c r="A3205" s="190"/>
      <c r="B3205" s="185"/>
      <c r="C3205" s="29">
        <f t="shared" ref="C3205" si="3237">C3204/I3204*100</f>
        <v>1.5384615384615385</v>
      </c>
      <c r="D3205" s="29">
        <f t="shared" ref="D3205" si="3238">D3204/I3204*100</f>
        <v>10</v>
      </c>
      <c r="E3205" s="29">
        <f t="shared" ref="E3205" si="3239">E3204/I3204*100</f>
        <v>74.615384615384613</v>
      </c>
      <c r="F3205" s="29">
        <f t="shared" ref="F3205" si="3240">F3204/I3204*100</f>
        <v>3.0769230769230771</v>
      </c>
      <c r="G3205" s="29">
        <f t="shared" ref="G3205" si="3241">G3204/I3204*100</f>
        <v>1.5384615384615385</v>
      </c>
      <c r="H3205" s="30">
        <f t="shared" ref="H3205" si="3242">H3204/I3204*100</f>
        <v>9.2307692307692317</v>
      </c>
      <c r="I3205" s="27">
        <f t="shared" si="3152"/>
        <v>99.999999999999986</v>
      </c>
      <c r="J3205" s="38">
        <f>J3204/I3204*100</f>
        <v>11.538461538461538</v>
      </c>
      <c r="K3205" s="18">
        <f>K3204/I3204*100</f>
        <v>74.615384615384613</v>
      </c>
      <c r="L3205" s="19">
        <f>L3204/I3204*100</f>
        <v>4.6153846153846159</v>
      </c>
      <c r="O3205" s="148"/>
      <c r="P3205" s="148"/>
      <c r="Q3205" s="148"/>
    </row>
    <row r="3206" spans="1:18" s="1" customFormat="1" ht="11.45" customHeight="1">
      <c r="A3206" s="190"/>
      <c r="B3206" s="193" t="s">
        <v>24</v>
      </c>
      <c r="C3206" s="20">
        <v>1</v>
      </c>
      <c r="D3206" s="20">
        <v>4</v>
      </c>
      <c r="E3206" s="20">
        <v>17</v>
      </c>
      <c r="F3206" s="20">
        <v>1</v>
      </c>
      <c r="G3206" s="20">
        <v>1</v>
      </c>
      <c r="H3206" s="20">
        <v>34</v>
      </c>
      <c r="I3206" s="21">
        <f t="shared" si="3152"/>
        <v>58</v>
      </c>
      <c r="J3206" s="22">
        <f>C3206+D3206</f>
        <v>5</v>
      </c>
      <c r="K3206" s="23">
        <f>E3206</f>
        <v>17</v>
      </c>
      <c r="L3206" s="24">
        <f>SUM(F3206:G3206)</f>
        <v>2</v>
      </c>
      <c r="O3206" s="147"/>
      <c r="P3206" s="147"/>
      <c r="Q3206" s="147"/>
    </row>
    <row r="3207" spans="1:18" s="1" customFormat="1" ht="11.45" customHeight="1" thickBot="1">
      <c r="A3207" s="191"/>
      <c r="B3207" s="194"/>
      <c r="C3207" s="33">
        <f>C3206/I3206*100</f>
        <v>1.7241379310344827</v>
      </c>
      <c r="D3207" s="33">
        <f>D3206/I3206*100</f>
        <v>6.8965517241379306</v>
      </c>
      <c r="E3207" s="33">
        <f>E3206/I3206*100</f>
        <v>29.310344827586203</v>
      </c>
      <c r="F3207" s="33">
        <f>F3206/I3206*100</f>
        <v>1.7241379310344827</v>
      </c>
      <c r="G3207" s="33">
        <f>G3206/I3206*100</f>
        <v>1.7241379310344827</v>
      </c>
      <c r="H3207" s="34">
        <f>H3206/I3206*100</f>
        <v>58.620689655172406</v>
      </c>
      <c r="I3207" s="58">
        <f t="shared" si="3152"/>
        <v>100</v>
      </c>
      <c r="J3207" s="14">
        <f>J3206/I3206*100</f>
        <v>8.6206896551724146</v>
      </c>
      <c r="K3207" s="15">
        <f>K3206/I3206*100</f>
        <v>29.310344827586203</v>
      </c>
      <c r="L3207" s="16">
        <f>L3206/I3206*100</f>
        <v>3.4482758620689653</v>
      </c>
      <c r="O3207" s="147"/>
      <c r="P3207" s="147"/>
      <c r="Q3207" s="147"/>
    </row>
    <row r="3208" spans="1:18" s="88" customFormat="1" ht="11.25" customHeight="1">
      <c r="A3208" s="40"/>
      <c r="B3208" s="41"/>
      <c r="C3208" s="87"/>
      <c r="D3208" s="87"/>
      <c r="E3208" s="87"/>
      <c r="F3208" s="87"/>
      <c r="G3208" s="87"/>
      <c r="H3208" s="87"/>
      <c r="I3208" s="53"/>
      <c r="J3208" s="53"/>
      <c r="K3208" s="53"/>
      <c r="L3208" s="53"/>
      <c r="M3208" s="128"/>
      <c r="N3208" s="128"/>
      <c r="O3208" s="147"/>
      <c r="P3208" s="147"/>
      <c r="Q3208" s="147"/>
      <c r="R3208" s="128"/>
    </row>
    <row r="3209" spans="1:18" s="88" customFormat="1" ht="11.25" customHeight="1">
      <c r="A3209" s="40"/>
      <c r="B3209" s="41"/>
      <c r="C3209" s="87"/>
      <c r="D3209" s="87"/>
      <c r="E3209" s="87"/>
      <c r="F3209" s="87"/>
      <c r="G3209" s="87"/>
      <c r="H3209" s="87"/>
      <c r="I3209" s="53"/>
      <c r="J3209" s="53"/>
      <c r="K3209" s="53"/>
      <c r="L3209" s="53"/>
      <c r="M3209" s="128"/>
      <c r="N3209" s="128"/>
      <c r="O3209" s="147"/>
      <c r="P3209" s="147"/>
      <c r="Q3209" s="147"/>
      <c r="R3209" s="128"/>
    </row>
    <row r="3210" spans="1:18" s="3" customFormat="1" ht="30" customHeight="1" thickBot="1">
      <c r="A3210" s="177" t="s">
        <v>297</v>
      </c>
      <c r="B3210" s="177"/>
      <c r="C3210" s="177"/>
      <c r="D3210" s="177"/>
      <c r="E3210" s="177"/>
      <c r="F3210" s="177"/>
      <c r="G3210" s="177"/>
      <c r="H3210" s="177"/>
      <c r="I3210" s="177"/>
      <c r="J3210" s="177"/>
      <c r="K3210" s="177"/>
      <c r="L3210" s="177"/>
      <c r="M3210" s="1"/>
      <c r="N3210" s="1"/>
      <c r="O3210" s="147"/>
      <c r="P3210" s="147"/>
      <c r="Q3210" s="147"/>
      <c r="R3210" s="1"/>
    </row>
    <row r="3211" spans="1:18" s="1" customFormat="1" ht="10.15" customHeight="1">
      <c r="A3211" s="203"/>
      <c r="B3211" s="204"/>
      <c r="C3211" s="99">
        <v>1</v>
      </c>
      <c r="D3211" s="99">
        <v>2</v>
      </c>
      <c r="E3211" s="99">
        <v>3</v>
      </c>
      <c r="F3211" s="99">
        <v>4</v>
      </c>
      <c r="G3211" s="99">
        <v>5</v>
      </c>
      <c r="H3211" s="205" t="s">
        <v>45</v>
      </c>
      <c r="I3211" s="207" t="s">
        <v>4</v>
      </c>
      <c r="J3211" s="100" t="s">
        <v>46</v>
      </c>
      <c r="K3211" s="99">
        <v>3</v>
      </c>
      <c r="L3211" s="101" t="s">
        <v>47</v>
      </c>
      <c r="O3211" s="147"/>
      <c r="P3211" s="147"/>
      <c r="Q3211" s="147"/>
    </row>
    <row r="3212" spans="1:18" s="6" customFormat="1" ht="60" customHeight="1" thickBot="1">
      <c r="A3212" s="209" t="s">
        <v>33</v>
      </c>
      <c r="B3212" s="210"/>
      <c r="C3212" s="139" t="s">
        <v>67</v>
      </c>
      <c r="D3212" s="139" t="s">
        <v>68</v>
      </c>
      <c r="E3212" s="139" t="s">
        <v>43</v>
      </c>
      <c r="F3212" s="139" t="s">
        <v>69</v>
      </c>
      <c r="G3212" s="139" t="s">
        <v>70</v>
      </c>
      <c r="H3212" s="206"/>
      <c r="I3212" s="208"/>
      <c r="J3212" s="115" t="s">
        <v>67</v>
      </c>
      <c r="K3212" s="139" t="s">
        <v>43</v>
      </c>
      <c r="L3212" s="116" t="s">
        <v>70</v>
      </c>
      <c r="O3212" s="147"/>
      <c r="P3212" s="147"/>
      <c r="Q3212" s="147"/>
    </row>
    <row r="3213" spans="1:18" s="55" customFormat="1" ht="11.25" customHeight="1">
      <c r="A3213" s="219" t="s">
        <v>22</v>
      </c>
      <c r="B3213" s="220"/>
      <c r="C3213" s="111">
        <v>256</v>
      </c>
      <c r="D3213" s="111">
        <v>707</v>
      </c>
      <c r="E3213" s="111">
        <v>949</v>
      </c>
      <c r="F3213" s="111">
        <v>76</v>
      </c>
      <c r="G3213" s="111">
        <v>29</v>
      </c>
      <c r="H3213" s="111">
        <v>166</v>
      </c>
      <c r="I3213" s="110">
        <f t="shared" ref="I3213:I3272" si="3243">SUM(C3213:H3213)</f>
        <v>2183</v>
      </c>
      <c r="J3213" s="112">
        <f>C3213+D3213</f>
        <v>963</v>
      </c>
      <c r="K3213" s="111">
        <f>E3213</f>
        <v>949</v>
      </c>
      <c r="L3213" s="113">
        <f>SUM(F3213:G3213)</f>
        <v>105</v>
      </c>
      <c r="O3213" s="147"/>
      <c r="P3213" s="147"/>
      <c r="Q3213" s="147"/>
    </row>
    <row r="3214" spans="1:18" s="55" customFormat="1" ht="11.25" customHeight="1" thickBot="1">
      <c r="A3214" s="201"/>
      <c r="B3214" s="202"/>
      <c r="C3214" s="56">
        <f>C3213/I3213*100</f>
        <v>11.726981218506642</v>
      </c>
      <c r="D3214" s="56">
        <f>D3213/I3213*100</f>
        <v>32.386623912047639</v>
      </c>
      <c r="E3214" s="56">
        <f>E3213/I3213*100</f>
        <v>43.4722858451672</v>
      </c>
      <c r="F3214" s="56">
        <f>F3213/I3213*100</f>
        <v>3.4814475492441592</v>
      </c>
      <c r="G3214" s="56">
        <f>G3213/I3213*100</f>
        <v>1.3284470911589554</v>
      </c>
      <c r="H3214" s="59">
        <f>H3213/I3213*100</f>
        <v>7.6042143838754006</v>
      </c>
      <c r="I3214" s="58">
        <f t="shared" si="3243"/>
        <v>100</v>
      </c>
      <c r="J3214" s="57">
        <f>J3213/I3213*100</f>
        <v>44.113605130554284</v>
      </c>
      <c r="K3214" s="35">
        <f>K3213/I3213*100</f>
        <v>43.4722858451672</v>
      </c>
      <c r="L3214" s="31">
        <f>L3213/I3213*100</f>
        <v>4.8098946404031153</v>
      </c>
      <c r="O3214" s="147"/>
      <c r="P3214" s="147"/>
      <c r="Q3214" s="147"/>
    </row>
    <row r="3215" spans="1:18" s="55" customFormat="1" ht="11.45" customHeight="1">
      <c r="A3215" s="189" t="s">
        <v>48</v>
      </c>
      <c r="B3215" s="192" t="s">
        <v>19</v>
      </c>
      <c r="C3215" s="20">
        <v>184</v>
      </c>
      <c r="D3215" s="20">
        <v>485</v>
      </c>
      <c r="E3215" s="20">
        <v>617</v>
      </c>
      <c r="F3215" s="20">
        <v>60</v>
      </c>
      <c r="G3215" s="20">
        <v>17</v>
      </c>
      <c r="H3215" s="20">
        <v>96</v>
      </c>
      <c r="I3215" s="8">
        <f t="shared" si="3243"/>
        <v>1459</v>
      </c>
      <c r="J3215" s="9">
        <f>C3215+D3215</f>
        <v>669</v>
      </c>
      <c r="K3215" s="7">
        <f>E3215</f>
        <v>617</v>
      </c>
      <c r="L3215" s="10">
        <f>SUM(F3215:G3215)</f>
        <v>77</v>
      </c>
      <c r="O3215" s="147"/>
      <c r="P3215" s="147"/>
      <c r="Q3215" s="147"/>
    </row>
    <row r="3216" spans="1:18" s="55" customFormat="1" ht="11.45" customHeight="1">
      <c r="A3216" s="190"/>
      <c r="B3216" s="185"/>
      <c r="C3216" s="46">
        <f>C3215/I3215*100</f>
        <v>12.611377655928719</v>
      </c>
      <c r="D3216" s="25">
        <f>D3215/I3215*100</f>
        <v>33.241946538725152</v>
      </c>
      <c r="E3216" s="25">
        <f>E3215/I3215*100</f>
        <v>42.289239204934887</v>
      </c>
      <c r="F3216" s="25">
        <f>F3215/I3215*100</f>
        <v>4.1124057573680606</v>
      </c>
      <c r="G3216" s="25">
        <f>G3215/I3215*100</f>
        <v>1.1651816312542838</v>
      </c>
      <c r="H3216" s="26">
        <f>H3215/I3215*100</f>
        <v>6.579849211788896</v>
      </c>
      <c r="I3216" s="27">
        <f t="shared" si="3243"/>
        <v>100.00000000000001</v>
      </c>
      <c r="J3216" s="38">
        <f>J3215/I3215*100</f>
        <v>45.853324194653872</v>
      </c>
      <c r="K3216" s="18">
        <f>K3215/I3215*100</f>
        <v>42.289239204934887</v>
      </c>
      <c r="L3216" s="19">
        <f>L3215/I3215*100</f>
        <v>5.2775873886223446</v>
      </c>
      <c r="O3216" s="147"/>
      <c r="P3216" s="147"/>
      <c r="Q3216" s="147"/>
    </row>
    <row r="3217" spans="1:17" s="55" customFormat="1" ht="11.45" customHeight="1">
      <c r="A3217" s="190"/>
      <c r="B3217" s="193" t="s">
        <v>20</v>
      </c>
      <c r="C3217" s="20">
        <v>55</v>
      </c>
      <c r="D3217" s="20">
        <v>151</v>
      </c>
      <c r="E3217" s="20">
        <v>204</v>
      </c>
      <c r="F3217" s="20">
        <v>10</v>
      </c>
      <c r="G3217" s="20">
        <v>7</v>
      </c>
      <c r="H3217" s="20">
        <v>57</v>
      </c>
      <c r="I3217" s="21">
        <f t="shared" si="3243"/>
        <v>484</v>
      </c>
      <c r="J3217" s="28">
        <f>C3217+D3217</f>
        <v>206</v>
      </c>
      <c r="K3217" s="23">
        <f>E3217</f>
        <v>204</v>
      </c>
      <c r="L3217" s="24">
        <f>SUM(F3217:G3217)</f>
        <v>17</v>
      </c>
      <c r="O3217" s="147"/>
      <c r="P3217" s="147"/>
      <c r="Q3217" s="147"/>
    </row>
    <row r="3218" spans="1:17" s="55" customFormat="1" ht="11.45" customHeight="1">
      <c r="A3218" s="190"/>
      <c r="B3218" s="193"/>
      <c r="C3218" s="29">
        <f>C3217/I3217*100</f>
        <v>11.363636363636363</v>
      </c>
      <c r="D3218" s="29">
        <f>D3217/I3217*100</f>
        <v>31.198347107438018</v>
      </c>
      <c r="E3218" s="29">
        <f>E3217/I3217*100</f>
        <v>42.148760330578511</v>
      </c>
      <c r="F3218" s="29">
        <f>F3217/I3217*100</f>
        <v>2.0661157024793391</v>
      </c>
      <c r="G3218" s="29">
        <f>G3217/I3217*100</f>
        <v>1.4462809917355373</v>
      </c>
      <c r="H3218" s="30">
        <f>H3217/I3217*100</f>
        <v>11.776859504132231</v>
      </c>
      <c r="I3218" s="27">
        <f t="shared" si="3243"/>
        <v>100</v>
      </c>
      <c r="J3218" s="38">
        <f>J3217/I3217*100</f>
        <v>42.561983471074385</v>
      </c>
      <c r="K3218" s="18">
        <f>K3217/I3217*100</f>
        <v>42.148760330578511</v>
      </c>
      <c r="L3218" s="19">
        <f>L3217/I3217*100</f>
        <v>3.5123966942148761</v>
      </c>
      <c r="O3218" s="147"/>
      <c r="P3218" s="147"/>
      <c r="Q3218" s="147"/>
    </row>
    <row r="3219" spans="1:17" s="55" customFormat="1" ht="11.45" customHeight="1">
      <c r="A3219" s="190"/>
      <c r="B3219" s="184" t="s">
        <v>49</v>
      </c>
      <c r="C3219" s="20">
        <v>12</v>
      </c>
      <c r="D3219" s="20">
        <v>48</v>
      </c>
      <c r="E3219" s="20">
        <v>89</v>
      </c>
      <c r="F3219" s="20">
        <v>4</v>
      </c>
      <c r="G3219" s="20">
        <v>5</v>
      </c>
      <c r="H3219" s="20">
        <v>9</v>
      </c>
      <c r="I3219" s="21">
        <f t="shared" si="3243"/>
        <v>167</v>
      </c>
      <c r="J3219" s="28">
        <f>C3219+D3219</f>
        <v>60</v>
      </c>
      <c r="K3219" s="23">
        <f>E3219</f>
        <v>89</v>
      </c>
      <c r="L3219" s="24">
        <f>SUM(F3219:G3219)</f>
        <v>9</v>
      </c>
      <c r="O3219" s="147"/>
      <c r="P3219" s="147"/>
      <c r="Q3219" s="147"/>
    </row>
    <row r="3220" spans="1:17" s="55" customFormat="1" ht="11.45" customHeight="1">
      <c r="A3220" s="190"/>
      <c r="B3220" s="185"/>
      <c r="C3220" s="25">
        <f>C3219/I3219*100</f>
        <v>7.1856287425149699</v>
      </c>
      <c r="D3220" s="25">
        <f>D3219/I3219*100</f>
        <v>28.742514970059879</v>
      </c>
      <c r="E3220" s="25">
        <f>E3219/I3219*100</f>
        <v>53.293413173652695</v>
      </c>
      <c r="F3220" s="25">
        <f>F3219/I3219*100</f>
        <v>2.3952095808383236</v>
      </c>
      <c r="G3220" s="25">
        <f>G3219/I3219*100</f>
        <v>2.9940119760479043</v>
      </c>
      <c r="H3220" s="26">
        <f>H3219/I3219*100</f>
        <v>5.3892215568862278</v>
      </c>
      <c r="I3220" s="27">
        <f t="shared" si="3243"/>
        <v>100</v>
      </c>
      <c r="J3220" s="38">
        <f>J3219/I3219*100</f>
        <v>35.928143712574851</v>
      </c>
      <c r="K3220" s="18">
        <f>K3219/I3219*100</f>
        <v>53.293413173652695</v>
      </c>
      <c r="L3220" s="19">
        <f>L3219/I3219*100</f>
        <v>5.3892215568862278</v>
      </c>
      <c r="O3220" s="147"/>
      <c r="P3220" s="147"/>
      <c r="Q3220" s="147"/>
    </row>
    <row r="3221" spans="1:17" s="55" customFormat="1" ht="11.45" customHeight="1">
      <c r="A3221" s="190"/>
      <c r="B3221" s="193" t="s">
        <v>50</v>
      </c>
      <c r="C3221" s="20">
        <v>5</v>
      </c>
      <c r="D3221" s="20">
        <v>23</v>
      </c>
      <c r="E3221" s="20">
        <v>39</v>
      </c>
      <c r="F3221" s="20">
        <v>2</v>
      </c>
      <c r="G3221" s="20">
        <v>0</v>
      </c>
      <c r="H3221" s="20">
        <v>4</v>
      </c>
      <c r="I3221" s="21">
        <f t="shared" si="3243"/>
        <v>73</v>
      </c>
      <c r="J3221" s="28">
        <f>C3221+D3221</f>
        <v>28</v>
      </c>
      <c r="K3221" s="23">
        <f>E3221</f>
        <v>39</v>
      </c>
      <c r="L3221" s="24">
        <f>SUM(F3221:G3221)</f>
        <v>2</v>
      </c>
      <c r="O3221" s="147"/>
      <c r="P3221" s="147"/>
      <c r="Q3221" s="147"/>
    </row>
    <row r="3222" spans="1:17" s="55" customFormat="1" ht="11.45" customHeight="1" thickBot="1">
      <c r="A3222" s="190"/>
      <c r="B3222" s="193"/>
      <c r="C3222" s="33">
        <f>C3221/I3221*100</f>
        <v>6.8493150684931505</v>
      </c>
      <c r="D3222" s="33">
        <f>D3221/I3221*100</f>
        <v>31.506849315068493</v>
      </c>
      <c r="E3222" s="33">
        <f>E3221/I3221*100</f>
        <v>53.424657534246577</v>
      </c>
      <c r="F3222" s="33">
        <f>F3221/I3221*100</f>
        <v>2.7397260273972601</v>
      </c>
      <c r="G3222" s="33">
        <f>G3221/I3221*100</f>
        <v>0</v>
      </c>
      <c r="H3222" s="34">
        <f>H3221/I3221*100</f>
        <v>5.4794520547945202</v>
      </c>
      <c r="I3222" s="58">
        <f t="shared" si="3243"/>
        <v>100</v>
      </c>
      <c r="J3222" s="38">
        <f>J3221/I3221*100</f>
        <v>38.356164383561641</v>
      </c>
      <c r="K3222" s="18">
        <f>K3221/I3221*100</f>
        <v>53.424657534246577</v>
      </c>
      <c r="L3222" s="19">
        <f>L3221/I3221*100</f>
        <v>2.7397260273972601</v>
      </c>
      <c r="O3222" s="147"/>
      <c r="P3222" s="147"/>
      <c r="Q3222" s="147"/>
    </row>
    <row r="3223" spans="1:17" s="55" customFormat="1" ht="11.45" customHeight="1">
      <c r="A3223" s="189" t="s">
        <v>51</v>
      </c>
      <c r="B3223" s="192" t="s">
        <v>1</v>
      </c>
      <c r="C3223" s="20">
        <v>83</v>
      </c>
      <c r="D3223" s="20">
        <v>309</v>
      </c>
      <c r="E3223" s="20">
        <v>451</v>
      </c>
      <c r="F3223" s="20">
        <v>42</v>
      </c>
      <c r="G3223" s="20">
        <v>20</v>
      </c>
      <c r="H3223" s="20">
        <v>63</v>
      </c>
      <c r="I3223" s="8">
        <f t="shared" si="3243"/>
        <v>968</v>
      </c>
      <c r="J3223" s="9">
        <f>C3223+D3223</f>
        <v>392</v>
      </c>
      <c r="K3223" s="7">
        <f>E3223</f>
        <v>451</v>
      </c>
      <c r="L3223" s="10">
        <f>SUM(F3223:G3223)</f>
        <v>62</v>
      </c>
      <c r="O3223" s="147"/>
      <c r="P3223" s="147"/>
      <c r="Q3223" s="147"/>
    </row>
    <row r="3224" spans="1:17" s="55" customFormat="1" ht="11.45" customHeight="1">
      <c r="A3224" s="190"/>
      <c r="B3224" s="193"/>
      <c r="C3224" s="46">
        <f>C3223/I3223*100</f>
        <v>8.5743801652892575</v>
      </c>
      <c r="D3224" s="25">
        <f>D3223/I3223*100</f>
        <v>31.921487603305788</v>
      </c>
      <c r="E3224" s="25">
        <f>E3223/I3223*100</f>
        <v>46.590909090909086</v>
      </c>
      <c r="F3224" s="25">
        <f>F3223/I3223*100</f>
        <v>4.338842975206612</v>
      </c>
      <c r="G3224" s="25">
        <f>G3223/I3223*100</f>
        <v>2.0661157024793391</v>
      </c>
      <c r="H3224" s="26">
        <f>H3223/I3223*100</f>
        <v>6.508264462809918</v>
      </c>
      <c r="I3224" s="27">
        <f t="shared" si="3243"/>
        <v>100.00000000000001</v>
      </c>
      <c r="J3224" s="38">
        <f>J3223/I3223*100</f>
        <v>40.495867768595041</v>
      </c>
      <c r="K3224" s="18">
        <f>K3223/I3223*100</f>
        <v>46.590909090909086</v>
      </c>
      <c r="L3224" s="19">
        <f>L3223/I3223*100</f>
        <v>6.4049586776859497</v>
      </c>
      <c r="O3224" s="147"/>
      <c r="P3224" s="147"/>
      <c r="Q3224" s="147"/>
    </row>
    <row r="3225" spans="1:17" s="55" customFormat="1" ht="11.45" customHeight="1">
      <c r="A3225" s="190"/>
      <c r="B3225" s="184" t="s">
        <v>2</v>
      </c>
      <c r="C3225" s="20">
        <v>173</v>
      </c>
      <c r="D3225" s="20">
        <v>392</v>
      </c>
      <c r="E3225" s="20">
        <v>493</v>
      </c>
      <c r="F3225" s="20">
        <v>34</v>
      </c>
      <c r="G3225" s="20">
        <v>9</v>
      </c>
      <c r="H3225" s="20">
        <v>76</v>
      </c>
      <c r="I3225" s="21">
        <f t="shared" si="3243"/>
        <v>1177</v>
      </c>
      <c r="J3225" s="28">
        <f>C3225+D3225</f>
        <v>565</v>
      </c>
      <c r="K3225" s="23">
        <f>E3225</f>
        <v>493</v>
      </c>
      <c r="L3225" s="24">
        <f>SUM(F3225:G3225)</f>
        <v>43</v>
      </c>
      <c r="O3225" s="147"/>
      <c r="P3225" s="147"/>
      <c r="Q3225" s="147"/>
    </row>
    <row r="3226" spans="1:17" s="55" customFormat="1" ht="11.45" customHeight="1">
      <c r="A3226" s="190"/>
      <c r="B3226" s="185"/>
      <c r="C3226" s="29">
        <f>C3225/I3225*100</f>
        <v>14.69838572642311</v>
      </c>
      <c r="D3226" s="29">
        <f>D3225/I3225*100</f>
        <v>33.305012744265085</v>
      </c>
      <c r="E3226" s="29">
        <f>E3225/I3225*100</f>
        <v>41.886151231945625</v>
      </c>
      <c r="F3226" s="29">
        <f>F3225/I3225*100</f>
        <v>2.888700084961767</v>
      </c>
      <c r="G3226" s="29">
        <f>G3225/I3225*100</f>
        <v>0.76465590484282076</v>
      </c>
      <c r="H3226" s="30">
        <f>H3225/I3225*100</f>
        <v>6.4570943075615981</v>
      </c>
      <c r="I3226" s="27">
        <f t="shared" si="3243"/>
        <v>100.00000000000001</v>
      </c>
      <c r="J3226" s="38">
        <f>J3225/I3225*100</f>
        <v>48.00339847068819</v>
      </c>
      <c r="K3226" s="18">
        <f>K3225/I3225*100</f>
        <v>41.886151231945625</v>
      </c>
      <c r="L3226" s="19">
        <f>L3225/I3225*100</f>
        <v>3.653355989804588</v>
      </c>
      <c r="O3226" s="147"/>
      <c r="P3226" s="147"/>
      <c r="Q3226" s="147"/>
    </row>
    <row r="3227" spans="1:17" s="55" customFormat="1" ht="11.45" customHeight="1">
      <c r="A3227" s="190"/>
      <c r="B3227" s="193" t="s">
        <v>5</v>
      </c>
      <c r="C3227" s="20">
        <v>0</v>
      </c>
      <c r="D3227" s="20">
        <v>6</v>
      </c>
      <c r="E3227" s="20">
        <v>5</v>
      </c>
      <c r="F3227" s="20">
        <v>0</v>
      </c>
      <c r="G3227" s="20">
        <v>0</v>
      </c>
      <c r="H3227" s="20">
        <v>27</v>
      </c>
      <c r="I3227" s="21">
        <f t="shared" si="3243"/>
        <v>38</v>
      </c>
      <c r="J3227" s="28">
        <f>C3227+D3227</f>
        <v>6</v>
      </c>
      <c r="K3227" s="23">
        <f>E3227</f>
        <v>5</v>
      </c>
      <c r="L3227" s="24">
        <f>SUM(F3227:G3227)</f>
        <v>0</v>
      </c>
      <c r="O3227" s="147"/>
      <c r="P3227" s="147"/>
      <c r="Q3227" s="147"/>
    </row>
    <row r="3228" spans="1:17" s="55" customFormat="1" ht="11.45" customHeight="1" thickBot="1">
      <c r="A3228" s="191"/>
      <c r="B3228" s="194"/>
      <c r="C3228" s="50">
        <f>C3227/I3227*100</f>
        <v>0</v>
      </c>
      <c r="D3228" s="50">
        <f>D3227/I3227*100</f>
        <v>15.789473684210526</v>
      </c>
      <c r="E3228" s="50">
        <f>E3227/I3227*100</f>
        <v>13.157894736842104</v>
      </c>
      <c r="F3228" s="50">
        <f>F3227/I3227*100</f>
        <v>0</v>
      </c>
      <c r="G3228" s="50">
        <f>G3227/I3227*100</f>
        <v>0</v>
      </c>
      <c r="H3228" s="64">
        <f>H3227/I3227*100</f>
        <v>71.05263157894737</v>
      </c>
      <c r="I3228" s="58">
        <f t="shared" si="3243"/>
        <v>100</v>
      </c>
      <c r="J3228" s="57">
        <f>J3227/I3227*100</f>
        <v>15.789473684210526</v>
      </c>
      <c r="K3228" s="35">
        <f>K3227/I3227*100</f>
        <v>13.157894736842104</v>
      </c>
      <c r="L3228" s="31">
        <f>L3227/I3227*100</f>
        <v>0</v>
      </c>
      <c r="O3228" s="147"/>
      <c r="P3228" s="147"/>
      <c r="Q3228" s="147"/>
    </row>
    <row r="3229" spans="1:17" s="55" customFormat="1" ht="11.45" customHeight="1">
      <c r="A3229" s="189" t="s">
        <v>52</v>
      </c>
      <c r="B3229" s="192" t="s">
        <v>6</v>
      </c>
      <c r="C3229" s="20">
        <v>12</v>
      </c>
      <c r="D3229" s="20">
        <v>15</v>
      </c>
      <c r="E3229" s="20">
        <v>36</v>
      </c>
      <c r="F3229" s="20">
        <v>0</v>
      </c>
      <c r="G3229" s="20">
        <v>1</v>
      </c>
      <c r="H3229" s="20">
        <v>0</v>
      </c>
      <c r="I3229" s="8">
        <f t="shared" si="3243"/>
        <v>64</v>
      </c>
      <c r="J3229" s="9">
        <f>C3229+D3229</f>
        <v>27</v>
      </c>
      <c r="K3229" s="7">
        <f>E3229</f>
        <v>36</v>
      </c>
      <c r="L3229" s="10">
        <f>SUM(F3229:G3229)</f>
        <v>1</v>
      </c>
    </row>
    <row r="3230" spans="1:17" s="55" customFormat="1" ht="11.45" customHeight="1">
      <c r="A3230" s="190"/>
      <c r="B3230" s="185"/>
      <c r="C3230" s="46">
        <f>C3229/I3229*100</f>
        <v>18.75</v>
      </c>
      <c r="D3230" s="25">
        <f>D3229/I3229*100</f>
        <v>23.4375</v>
      </c>
      <c r="E3230" s="25">
        <f>E3229/I3229*100</f>
        <v>56.25</v>
      </c>
      <c r="F3230" s="25">
        <f>F3229/I3229*100</f>
        <v>0</v>
      </c>
      <c r="G3230" s="25">
        <f>G3229/I3229*100</f>
        <v>1.5625</v>
      </c>
      <c r="H3230" s="26">
        <f>H3229/I3229*100</f>
        <v>0</v>
      </c>
      <c r="I3230" s="27">
        <f t="shared" si="3243"/>
        <v>100</v>
      </c>
      <c r="J3230" s="38">
        <f>J3229/I3229*100</f>
        <v>42.1875</v>
      </c>
      <c r="K3230" s="18">
        <f>K3229/I3229*100</f>
        <v>56.25</v>
      </c>
      <c r="L3230" s="19">
        <f>L3229/I3229*100</f>
        <v>1.5625</v>
      </c>
    </row>
    <row r="3231" spans="1:17" s="55" customFormat="1" ht="11.45" customHeight="1">
      <c r="A3231" s="190"/>
      <c r="B3231" s="193" t="s">
        <v>7</v>
      </c>
      <c r="C3231" s="20">
        <v>16</v>
      </c>
      <c r="D3231" s="20">
        <v>41</v>
      </c>
      <c r="E3231" s="20">
        <v>109</v>
      </c>
      <c r="F3231" s="20">
        <v>9</v>
      </c>
      <c r="G3231" s="20">
        <v>3</v>
      </c>
      <c r="H3231" s="20">
        <v>7</v>
      </c>
      <c r="I3231" s="21">
        <f t="shared" si="3243"/>
        <v>185</v>
      </c>
      <c r="J3231" s="28">
        <f>C3231+D3231</f>
        <v>57</v>
      </c>
      <c r="K3231" s="23">
        <f>E3231</f>
        <v>109</v>
      </c>
      <c r="L3231" s="24">
        <f>SUM(F3231:G3231)</f>
        <v>12</v>
      </c>
    </row>
    <row r="3232" spans="1:17" s="55" customFormat="1" ht="11.45" customHeight="1">
      <c r="A3232" s="190"/>
      <c r="B3232" s="193"/>
      <c r="C3232" s="29">
        <f>C3231/I3231*100</f>
        <v>8.6486486486486491</v>
      </c>
      <c r="D3232" s="29">
        <f>D3231/I3231*100</f>
        <v>22.162162162162165</v>
      </c>
      <c r="E3232" s="29">
        <f>E3231/I3231*100</f>
        <v>58.918918918918919</v>
      </c>
      <c r="F3232" s="29">
        <f>F3231/I3231*100</f>
        <v>4.8648648648648649</v>
      </c>
      <c r="G3232" s="29">
        <f>G3231/I3231*100</f>
        <v>1.6216216216216217</v>
      </c>
      <c r="H3232" s="30">
        <f>H3231/I3231*100</f>
        <v>3.7837837837837842</v>
      </c>
      <c r="I3232" s="27">
        <f t="shared" si="3243"/>
        <v>100.00000000000003</v>
      </c>
      <c r="J3232" s="38">
        <f>J3231/I3231*100</f>
        <v>30.810810810810814</v>
      </c>
      <c r="K3232" s="18">
        <f>K3231/I3231*100</f>
        <v>58.918918918918919</v>
      </c>
      <c r="L3232" s="19">
        <f>L3231/I3231*100</f>
        <v>6.4864864864864868</v>
      </c>
    </row>
    <row r="3233" spans="1:17" s="55" customFormat="1" ht="11.45" customHeight="1">
      <c r="A3233" s="190"/>
      <c r="B3233" s="184" t="s">
        <v>8</v>
      </c>
      <c r="C3233" s="20">
        <v>20</v>
      </c>
      <c r="D3233" s="20">
        <v>70</v>
      </c>
      <c r="E3233" s="20">
        <v>134</v>
      </c>
      <c r="F3233" s="20">
        <v>9</v>
      </c>
      <c r="G3233" s="20">
        <v>7</v>
      </c>
      <c r="H3233" s="20">
        <v>7</v>
      </c>
      <c r="I3233" s="21">
        <f t="shared" si="3243"/>
        <v>247</v>
      </c>
      <c r="J3233" s="28">
        <f>C3233+D3233</f>
        <v>90</v>
      </c>
      <c r="K3233" s="23">
        <f>E3233</f>
        <v>134</v>
      </c>
      <c r="L3233" s="24">
        <f>SUM(F3233:G3233)</f>
        <v>16</v>
      </c>
    </row>
    <row r="3234" spans="1:17" s="55" customFormat="1" ht="11.45" customHeight="1">
      <c r="A3234" s="190"/>
      <c r="B3234" s="185"/>
      <c r="C3234" s="29">
        <f t="shared" ref="C3234" si="3244">C3233/I3233*100</f>
        <v>8.097165991902834</v>
      </c>
      <c r="D3234" s="29">
        <f t="shared" ref="D3234" si="3245">D3233/I3233*100</f>
        <v>28.340080971659919</v>
      </c>
      <c r="E3234" s="29">
        <f t="shared" ref="E3234" si="3246">E3233/I3233*100</f>
        <v>54.251012145748987</v>
      </c>
      <c r="F3234" s="29">
        <f t="shared" ref="F3234" si="3247">F3233/I3233*100</f>
        <v>3.6437246963562751</v>
      </c>
      <c r="G3234" s="29">
        <f t="shared" ref="G3234" si="3248">G3233/I3233*100</f>
        <v>2.834008097165992</v>
      </c>
      <c r="H3234" s="30">
        <f t="shared" ref="H3234" si="3249">H3233/I3233*100</f>
        <v>2.834008097165992</v>
      </c>
      <c r="I3234" s="27">
        <f t="shared" si="3243"/>
        <v>100</v>
      </c>
      <c r="J3234" s="38">
        <f>J3233/I3233*100</f>
        <v>36.43724696356275</v>
      </c>
      <c r="K3234" s="18">
        <f>K3233/I3233*100</f>
        <v>54.251012145748987</v>
      </c>
      <c r="L3234" s="19">
        <f>L3233/I3233*100</f>
        <v>6.4777327935222671</v>
      </c>
    </row>
    <row r="3235" spans="1:17" s="55" customFormat="1" ht="11.45" customHeight="1">
      <c r="A3235" s="190"/>
      <c r="B3235" s="193" t="s">
        <v>9</v>
      </c>
      <c r="C3235" s="20">
        <v>38</v>
      </c>
      <c r="D3235" s="20">
        <v>107</v>
      </c>
      <c r="E3235" s="20">
        <v>145</v>
      </c>
      <c r="F3235" s="20">
        <v>17</v>
      </c>
      <c r="G3235" s="20">
        <v>3</v>
      </c>
      <c r="H3235" s="20">
        <v>5</v>
      </c>
      <c r="I3235" s="21">
        <f t="shared" si="3243"/>
        <v>315</v>
      </c>
      <c r="J3235" s="28">
        <f>C3235+D3235</f>
        <v>145</v>
      </c>
      <c r="K3235" s="23">
        <f>E3235</f>
        <v>145</v>
      </c>
      <c r="L3235" s="24">
        <f>SUM(F3235:G3235)</f>
        <v>20</v>
      </c>
    </row>
    <row r="3236" spans="1:17" s="55" customFormat="1" ht="11.45" customHeight="1">
      <c r="A3236" s="190"/>
      <c r="B3236" s="193"/>
      <c r="C3236" s="29">
        <f t="shared" ref="C3236" si="3250">C3235/I3235*100</f>
        <v>12.063492063492063</v>
      </c>
      <c r="D3236" s="29">
        <f t="shared" ref="D3236" si="3251">D3235/I3235*100</f>
        <v>33.968253968253968</v>
      </c>
      <c r="E3236" s="29">
        <f t="shared" ref="E3236" si="3252">E3235/I3235*100</f>
        <v>46.031746031746032</v>
      </c>
      <c r="F3236" s="29">
        <f t="shared" ref="F3236" si="3253">F3235/I3235*100</f>
        <v>5.3968253968253972</v>
      </c>
      <c r="G3236" s="29">
        <f t="shared" ref="G3236" si="3254">G3235/I3235*100</f>
        <v>0.95238095238095244</v>
      </c>
      <c r="H3236" s="30">
        <f t="shared" ref="H3236" si="3255">H3235/I3235*100</f>
        <v>1.5873015873015872</v>
      </c>
      <c r="I3236" s="27">
        <f t="shared" si="3243"/>
        <v>99.999999999999986</v>
      </c>
      <c r="J3236" s="38">
        <f>J3235/I3235*100</f>
        <v>46.031746031746032</v>
      </c>
      <c r="K3236" s="18">
        <f>K3235/I3235*100</f>
        <v>46.031746031746032</v>
      </c>
      <c r="L3236" s="19">
        <f>L3235/I3235*100</f>
        <v>6.3492063492063489</v>
      </c>
      <c r="O3236" s="147"/>
      <c r="P3236" s="147"/>
      <c r="Q3236" s="147"/>
    </row>
    <row r="3237" spans="1:17" s="55" customFormat="1" ht="11.45" customHeight="1">
      <c r="A3237" s="190"/>
      <c r="B3237" s="184" t="s">
        <v>10</v>
      </c>
      <c r="C3237" s="20">
        <v>36</v>
      </c>
      <c r="D3237" s="20">
        <v>131</v>
      </c>
      <c r="E3237" s="20">
        <v>165</v>
      </c>
      <c r="F3237" s="20">
        <v>17</v>
      </c>
      <c r="G3237" s="20">
        <v>8</v>
      </c>
      <c r="H3237" s="20">
        <v>10</v>
      </c>
      <c r="I3237" s="21">
        <f t="shared" si="3243"/>
        <v>367</v>
      </c>
      <c r="J3237" s="28">
        <f>C3237+D3237</f>
        <v>167</v>
      </c>
      <c r="K3237" s="23">
        <f>E3237</f>
        <v>165</v>
      </c>
      <c r="L3237" s="24">
        <f>SUM(F3237:G3237)</f>
        <v>25</v>
      </c>
      <c r="O3237" s="147"/>
      <c r="P3237" s="147"/>
      <c r="Q3237" s="147"/>
    </row>
    <row r="3238" spans="1:17" s="55" customFormat="1" ht="11.45" customHeight="1">
      <c r="A3238" s="190"/>
      <c r="B3238" s="185"/>
      <c r="C3238" s="29">
        <f t="shared" ref="C3238" si="3256">C3237/I3237*100</f>
        <v>9.8092643051771127</v>
      </c>
      <c r="D3238" s="29">
        <f t="shared" ref="D3238" si="3257">D3237/I3237*100</f>
        <v>35.694822888283376</v>
      </c>
      <c r="E3238" s="29">
        <f t="shared" ref="E3238" si="3258">E3237/I3237*100</f>
        <v>44.959128065395092</v>
      </c>
      <c r="F3238" s="29">
        <f t="shared" ref="F3238" si="3259">F3237/I3237*100</f>
        <v>4.6321525885558579</v>
      </c>
      <c r="G3238" s="29">
        <f t="shared" ref="G3238" si="3260">G3237/I3237*100</f>
        <v>2.1798365122615802</v>
      </c>
      <c r="H3238" s="30">
        <f t="shared" ref="H3238" si="3261">H3237/I3237*100</f>
        <v>2.7247956403269753</v>
      </c>
      <c r="I3238" s="27">
        <f t="shared" si="3243"/>
        <v>99.999999999999986</v>
      </c>
      <c r="J3238" s="38">
        <f>J3237/I3237*100</f>
        <v>45.504087193460492</v>
      </c>
      <c r="K3238" s="18">
        <f>K3237/I3237*100</f>
        <v>44.959128065395092</v>
      </c>
      <c r="L3238" s="19">
        <f>L3237/I3237*100</f>
        <v>6.8119891008174394</v>
      </c>
      <c r="O3238" s="147"/>
      <c r="P3238" s="147"/>
      <c r="Q3238" s="147"/>
    </row>
    <row r="3239" spans="1:17" s="55" customFormat="1" ht="11.45" customHeight="1">
      <c r="A3239" s="190"/>
      <c r="B3239" s="193" t="s">
        <v>11</v>
      </c>
      <c r="C3239" s="20">
        <v>41</v>
      </c>
      <c r="D3239" s="20">
        <v>141</v>
      </c>
      <c r="E3239" s="20">
        <v>154</v>
      </c>
      <c r="F3239" s="20">
        <v>15</v>
      </c>
      <c r="G3239" s="20">
        <v>3</v>
      </c>
      <c r="H3239" s="20">
        <v>40</v>
      </c>
      <c r="I3239" s="21">
        <f t="shared" si="3243"/>
        <v>394</v>
      </c>
      <c r="J3239" s="28">
        <f>C3239+D3239</f>
        <v>182</v>
      </c>
      <c r="K3239" s="23">
        <f>E3239</f>
        <v>154</v>
      </c>
      <c r="L3239" s="24">
        <f>SUM(F3239:G3239)</f>
        <v>18</v>
      </c>
      <c r="O3239" s="147"/>
      <c r="P3239" s="147"/>
      <c r="Q3239" s="147"/>
    </row>
    <row r="3240" spans="1:17" s="55" customFormat="1" ht="11.45" customHeight="1">
      <c r="A3240" s="190"/>
      <c r="B3240" s="193"/>
      <c r="C3240" s="29">
        <f t="shared" ref="C3240" si="3262">C3239/I3239*100</f>
        <v>10.406091370558377</v>
      </c>
      <c r="D3240" s="29">
        <f t="shared" ref="D3240" si="3263">D3239/I3239*100</f>
        <v>35.786802030456855</v>
      </c>
      <c r="E3240" s="29">
        <f t="shared" ref="E3240" si="3264">E3239/I3239*100</f>
        <v>39.086294416243653</v>
      </c>
      <c r="F3240" s="29">
        <f t="shared" ref="F3240" si="3265">F3239/I3239*100</f>
        <v>3.8071065989847721</v>
      </c>
      <c r="G3240" s="29">
        <f t="shared" ref="G3240" si="3266">G3239/I3239*100</f>
        <v>0.76142131979695438</v>
      </c>
      <c r="H3240" s="30">
        <f t="shared" ref="H3240" si="3267">H3239/I3239*100</f>
        <v>10.152284263959391</v>
      </c>
      <c r="I3240" s="27">
        <f t="shared" si="3243"/>
        <v>100</v>
      </c>
      <c r="J3240" s="38">
        <f>J3239/I3239*100</f>
        <v>46.192893401015226</v>
      </c>
      <c r="K3240" s="18">
        <f>K3239/I3239*100</f>
        <v>39.086294416243653</v>
      </c>
      <c r="L3240" s="19">
        <f>L3239/I3239*100</f>
        <v>4.5685279187817258</v>
      </c>
      <c r="O3240" s="148"/>
      <c r="P3240" s="148"/>
      <c r="Q3240" s="148"/>
    </row>
    <row r="3241" spans="1:17" s="55" customFormat="1" ht="11.45" customHeight="1">
      <c r="A3241" s="190"/>
      <c r="B3241" s="184" t="s">
        <v>12</v>
      </c>
      <c r="C3241" s="20">
        <v>93</v>
      </c>
      <c r="D3241" s="20">
        <v>199</v>
      </c>
      <c r="E3241" s="20">
        <v>204</v>
      </c>
      <c r="F3241" s="20">
        <v>9</v>
      </c>
      <c r="G3241" s="20">
        <v>4</v>
      </c>
      <c r="H3241" s="20">
        <v>73</v>
      </c>
      <c r="I3241" s="21">
        <f t="shared" si="3243"/>
        <v>582</v>
      </c>
      <c r="J3241" s="28">
        <f>C3241+D3241</f>
        <v>292</v>
      </c>
      <c r="K3241" s="23">
        <f>E3241</f>
        <v>204</v>
      </c>
      <c r="L3241" s="24">
        <f>SUM(F3241:G3241)</f>
        <v>13</v>
      </c>
      <c r="O3241" s="148"/>
      <c r="P3241" s="148"/>
      <c r="Q3241" s="148"/>
    </row>
    <row r="3242" spans="1:17" s="55" customFormat="1" ht="11.45" customHeight="1">
      <c r="A3242" s="190"/>
      <c r="B3242" s="185"/>
      <c r="C3242" s="29">
        <f t="shared" ref="C3242" si="3268">C3241/I3241*100</f>
        <v>15.979381443298967</v>
      </c>
      <c r="D3242" s="29">
        <f t="shared" ref="D3242" si="3269">D3241/I3241*100</f>
        <v>34.192439862542955</v>
      </c>
      <c r="E3242" s="29">
        <f t="shared" ref="E3242" si="3270">E3241/I3241*100</f>
        <v>35.051546391752574</v>
      </c>
      <c r="F3242" s="29">
        <f t="shared" ref="F3242" si="3271">F3241/I3241*100</f>
        <v>1.5463917525773196</v>
      </c>
      <c r="G3242" s="29">
        <f t="shared" ref="G3242" si="3272">G3241/I3241*100</f>
        <v>0.6872852233676976</v>
      </c>
      <c r="H3242" s="30">
        <f t="shared" ref="H3242" si="3273">H3241/I3241*100</f>
        <v>12.542955326460481</v>
      </c>
      <c r="I3242" s="27">
        <f t="shared" si="3243"/>
        <v>100</v>
      </c>
      <c r="J3242" s="38">
        <f>J3241/I3241*100</f>
        <v>50.171821305841924</v>
      </c>
      <c r="K3242" s="18">
        <f>K3241/I3241*100</f>
        <v>35.051546391752574</v>
      </c>
      <c r="L3242" s="19">
        <f>L3241/I3241*100</f>
        <v>2.2336769759450172</v>
      </c>
      <c r="O3242" s="148"/>
      <c r="P3242" s="148"/>
      <c r="Q3242" s="148"/>
    </row>
    <row r="3243" spans="1:17" s="55" customFormat="1" ht="11.45" customHeight="1">
      <c r="A3243" s="190"/>
      <c r="B3243" s="193" t="s">
        <v>24</v>
      </c>
      <c r="C3243" s="20">
        <v>0</v>
      </c>
      <c r="D3243" s="20">
        <v>3</v>
      </c>
      <c r="E3243" s="20">
        <v>2</v>
      </c>
      <c r="F3243" s="20">
        <v>0</v>
      </c>
      <c r="G3243" s="20">
        <v>0</v>
      </c>
      <c r="H3243" s="20">
        <v>24</v>
      </c>
      <c r="I3243" s="21">
        <f t="shared" si="3243"/>
        <v>29</v>
      </c>
      <c r="J3243" s="28">
        <f>C3243+D3243</f>
        <v>3</v>
      </c>
      <c r="K3243" s="23">
        <f>E3243</f>
        <v>2</v>
      </c>
      <c r="L3243" s="24">
        <f>SUM(F3243:G3243)</f>
        <v>0</v>
      </c>
      <c r="O3243" s="148"/>
      <c r="P3243" s="148"/>
      <c r="Q3243" s="148"/>
    </row>
    <row r="3244" spans="1:17" s="55" customFormat="1" ht="11.45" customHeight="1" thickBot="1">
      <c r="A3244" s="191"/>
      <c r="B3244" s="194"/>
      <c r="C3244" s="50">
        <f t="shared" ref="C3244" si="3274">C3243/I3243*100</f>
        <v>0</v>
      </c>
      <c r="D3244" s="50">
        <f t="shared" ref="D3244" si="3275">D3243/I3243*100</f>
        <v>10.344827586206897</v>
      </c>
      <c r="E3244" s="50">
        <f t="shared" ref="E3244" si="3276">E3243/I3243*100</f>
        <v>6.8965517241379306</v>
      </c>
      <c r="F3244" s="50">
        <f t="shared" ref="F3244" si="3277">F3243/I3243*100</f>
        <v>0</v>
      </c>
      <c r="G3244" s="50">
        <f t="shared" ref="G3244" si="3278">G3243/I3243*100</f>
        <v>0</v>
      </c>
      <c r="H3244" s="79">
        <f t="shared" ref="H3244" si="3279">H3243/I3243*100</f>
        <v>82.758620689655174</v>
      </c>
      <c r="I3244" s="58">
        <f t="shared" si="3243"/>
        <v>100</v>
      </c>
      <c r="J3244" s="57">
        <f>J3243/I3243*100</f>
        <v>10.344827586206897</v>
      </c>
      <c r="K3244" s="35">
        <f>K3243/I3243*100</f>
        <v>6.8965517241379306</v>
      </c>
      <c r="L3244" s="31">
        <f>L3243/I3243*100</f>
        <v>0</v>
      </c>
    </row>
    <row r="3245" spans="1:17" s="55" customFormat="1" ht="11.45" customHeight="1" thickBot="1">
      <c r="A3245" s="211" t="s">
        <v>53</v>
      </c>
      <c r="B3245" s="192" t="s">
        <v>23</v>
      </c>
      <c r="C3245" s="20">
        <v>27</v>
      </c>
      <c r="D3245" s="20">
        <v>81</v>
      </c>
      <c r="E3245" s="20">
        <v>79</v>
      </c>
      <c r="F3245" s="20">
        <v>3</v>
      </c>
      <c r="G3245" s="20">
        <v>1</v>
      </c>
      <c r="H3245" s="20">
        <v>25</v>
      </c>
      <c r="I3245" s="110">
        <f t="shared" si="3243"/>
        <v>216</v>
      </c>
      <c r="J3245" s="9">
        <f>C3245+D3245</f>
        <v>108</v>
      </c>
      <c r="K3245" s="7">
        <f>E3245</f>
        <v>79</v>
      </c>
      <c r="L3245" s="10">
        <f>SUM(F3245:G3245)</f>
        <v>4</v>
      </c>
    </row>
    <row r="3246" spans="1:17" s="55" customFormat="1" ht="11.45" customHeight="1" thickTop="1" thickBot="1">
      <c r="A3246" s="212"/>
      <c r="B3246" s="185"/>
      <c r="C3246" s="46">
        <f>C3245/I3245*100</f>
        <v>12.5</v>
      </c>
      <c r="D3246" s="25">
        <f>D3245/I3245*100</f>
        <v>37.5</v>
      </c>
      <c r="E3246" s="25">
        <f>E3245/I3245*100</f>
        <v>36.574074074074076</v>
      </c>
      <c r="F3246" s="25">
        <f>F3245/I3245*100</f>
        <v>1.3888888888888888</v>
      </c>
      <c r="G3246" s="25">
        <f>G3245/I3245*100</f>
        <v>0.46296296296296291</v>
      </c>
      <c r="H3246" s="26">
        <f>H3245/I3245*100</f>
        <v>11.574074074074074</v>
      </c>
      <c r="I3246" s="27">
        <f t="shared" si="3243"/>
        <v>100</v>
      </c>
      <c r="J3246" s="38">
        <f>J3245/I3245*100</f>
        <v>50</v>
      </c>
      <c r="K3246" s="18">
        <f>K3245/I3245*100</f>
        <v>36.574074074074076</v>
      </c>
      <c r="L3246" s="19">
        <f>L3245/I3245*100</f>
        <v>1.8518518518518516</v>
      </c>
    </row>
    <row r="3247" spans="1:17" s="55" customFormat="1" ht="11.45" customHeight="1" thickTop="1" thickBot="1">
      <c r="A3247" s="212"/>
      <c r="B3247" s="193" t="s">
        <v>3</v>
      </c>
      <c r="C3247" s="20">
        <v>17</v>
      </c>
      <c r="D3247" s="20">
        <v>45</v>
      </c>
      <c r="E3247" s="20">
        <v>62</v>
      </c>
      <c r="F3247" s="20">
        <v>8</v>
      </c>
      <c r="G3247" s="20">
        <v>2</v>
      </c>
      <c r="H3247" s="20">
        <v>9</v>
      </c>
      <c r="I3247" s="21">
        <f t="shared" si="3243"/>
        <v>143</v>
      </c>
      <c r="J3247" s="28">
        <f>C3247+D3247</f>
        <v>62</v>
      </c>
      <c r="K3247" s="23">
        <f>E3247</f>
        <v>62</v>
      </c>
      <c r="L3247" s="24">
        <f>SUM(F3247:G3247)</f>
        <v>10</v>
      </c>
    </row>
    <row r="3248" spans="1:17" s="55" customFormat="1" ht="11.45" customHeight="1" thickTop="1" thickBot="1">
      <c r="A3248" s="212"/>
      <c r="B3248" s="193"/>
      <c r="C3248" s="29">
        <f>C3247/I3247*100</f>
        <v>11.888111888111888</v>
      </c>
      <c r="D3248" s="29">
        <f>D3247/I3247*100</f>
        <v>31.46853146853147</v>
      </c>
      <c r="E3248" s="29">
        <f>E3247/I3247*100</f>
        <v>43.356643356643353</v>
      </c>
      <c r="F3248" s="29">
        <f>F3247/I3247*100</f>
        <v>5.5944055944055942</v>
      </c>
      <c r="G3248" s="29">
        <f>G3247/I3247*100</f>
        <v>1.3986013986013985</v>
      </c>
      <c r="H3248" s="30">
        <f>H3247/I3247*100</f>
        <v>6.2937062937062942</v>
      </c>
      <c r="I3248" s="27">
        <f t="shared" si="3243"/>
        <v>100.00000000000001</v>
      </c>
      <c r="J3248" s="38">
        <f>J3247/I3247*100</f>
        <v>43.356643356643353</v>
      </c>
      <c r="K3248" s="18">
        <f>K3247/I3247*100</f>
        <v>43.356643356643353</v>
      </c>
      <c r="L3248" s="19">
        <f>L3247/I3247*100</f>
        <v>6.9930069930069934</v>
      </c>
      <c r="O3248" s="148"/>
      <c r="P3248" s="148"/>
      <c r="Q3248" s="148"/>
    </row>
    <row r="3249" spans="1:20" s="55" customFormat="1" ht="11.45" customHeight="1" thickTop="1" thickBot="1">
      <c r="A3249" s="212"/>
      <c r="B3249" s="184" t="s">
        <v>13</v>
      </c>
      <c r="C3249" s="20">
        <v>75</v>
      </c>
      <c r="D3249" s="20">
        <v>293</v>
      </c>
      <c r="E3249" s="20">
        <v>451</v>
      </c>
      <c r="F3249" s="20">
        <v>43</v>
      </c>
      <c r="G3249" s="20">
        <v>11</v>
      </c>
      <c r="H3249" s="20">
        <v>30</v>
      </c>
      <c r="I3249" s="21">
        <f t="shared" si="3243"/>
        <v>903</v>
      </c>
      <c r="J3249" s="28">
        <f>C3249+D3249</f>
        <v>368</v>
      </c>
      <c r="K3249" s="23">
        <f>E3249</f>
        <v>451</v>
      </c>
      <c r="L3249" s="24">
        <f>SUM(F3249:G3249)</f>
        <v>54</v>
      </c>
      <c r="O3249" s="148"/>
      <c r="P3249" s="148"/>
      <c r="Q3249" s="148"/>
    </row>
    <row r="3250" spans="1:20" s="55" customFormat="1" ht="11.45" customHeight="1" thickTop="1" thickBot="1">
      <c r="A3250" s="212"/>
      <c r="B3250" s="185"/>
      <c r="C3250" s="29">
        <f t="shared" ref="C3250" si="3280">C3249/I3249*100</f>
        <v>8.3056478405315612</v>
      </c>
      <c r="D3250" s="29">
        <f t="shared" ref="D3250" si="3281">D3249/I3249*100</f>
        <v>32.447397563676631</v>
      </c>
      <c r="E3250" s="29">
        <f t="shared" ref="E3250" si="3282">E3249/I3249*100</f>
        <v>49.944629014396455</v>
      </c>
      <c r="F3250" s="29">
        <f t="shared" ref="F3250" si="3283">F3249/I3249*100</f>
        <v>4.7619047619047619</v>
      </c>
      <c r="G3250" s="29">
        <f t="shared" ref="G3250" si="3284">G3249/I3249*100</f>
        <v>1.2181616832779625</v>
      </c>
      <c r="H3250" s="30">
        <f t="shared" ref="H3250" si="3285">H3249/I3249*100</f>
        <v>3.322259136212625</v>
      </c>
      <c r="I3250" s="27">
        <f t="shared" si="3243"/>
        <v>99.999999999999986</v>
      </c>
      <c r="J3250" s="38">
        <f>J3249/I3249*100</f>
        <v>40.753045404208194</v>
      </c>
      <c r="K3250" s="18">
        <f>K3249/I3249*100</f>
        <v>49.944629014396455</v>
      </c>
      <c r="L3250" s="19">
        <f>L3249/I3249*100</f>
        <v>5.9800664451827243</v>
      </c>
      <c r="O3250" s="148"/>
      <c r="P3250" s="148"/>
      <c r="Q3250" s="148"/>
    </row>
    <row r="3251" spans="1:20" s="55" customFormat="1" ht="11.45" customHeight="1" thickTop="1" thickBot="1">
      <c r="A3251" s="212"/>
      <c r="B3251" s="193" t="s">
        <v>14</v>
      </c>
      <c r="C3251" s="20">
        <v>38</v>
      </c>
      <c r="D3251" s="20">
        <v>71</v>
      </c>
      <c r="E3251" s="20">
        <v>72</v>
      </c>
      <c r="F3251" s="20">
        <v>2</v>
      </c>
      <c r="G3251" s="20">
        <v>3</v>
      </c>
      <c r="H3251" s="20">
        <v>12</v>
      </c>
      <c r="I3251" s="21">
        <f t="shared" si="3243"/>
        <v>198</v>
      </c>
      <c r="J3251" s="28">
        <f>C3251+D3251</f>
        <v>109</v>
      </c>
      <c r="K3251" s="23">
        <f>E3251</f>
        <v>72</v>
      </c>
      <c r="L3251" s="24">
        <f>SUM(F3251:G3251)</f>
        <v>5</v>
      </c>
      <c r="O3251" s="148"/>
      <c r="P3251" s="148"/>
      <c r="Q3251" s="148"/>
    </row>
    <row r="3252" spans="1:20" s="55" customFormat="1" ht="11.45" customHeight="1" thickTop="1" thickBot="1">
      <c r="A3252" s="212"/>
      <c r="B3252" s="193"/>
      <c r="C3252" s="29">
        <f t="shared" ref="C3252" si="3286">C3251/I3251*100</f>
        <v>19.19191919191919</v>
      </c>
      <c r="D3252" s="29">
        <f t="shared" ref="D3252" si="3287">D3251/I3251*100</f>
        <v>35.858585858585855</v>
      </c>
      <c r="E3252" s="29">
        <f t="shared" ref="E3252" si="3288">E3251/I3251*100</f>
        <v>36.363636363636367</v>
      </c>
      <c r="F3252" s="29">
        <f t="shared" ref="F3252" si="3289">F3251/I3251*100</f>
        <v>1.0101010101010102</v>
      </c>
      <c r="G3252" s="29">
        <f t="shared" ref="G3252" si="3290">G3251/I3251*100</f>
        <v>1.5151515151515151</v>
      </c>
      <c r="H3252" s="30">
        <f t="shared" ref="H3252" si="3291">H3251/I3251*100</f>
        <v>6.0606060606060606</v>
      </c>
      <c r="I3252" s="27">
        <f t="shared" si="3243"/>
        <v>100</v>
      </c>
      <c r="J3252" s="38">
        <f>J3251/I3251*100</f>
        <v>55.050505050505052</v>
      </c>
      <c r="K3252" s="18">
        <f>K3251/I3251*100</f>
        <v>36.363636363636367</v>
      </c>
      <c r="L3252" s="19">
        <f>L3251/I3251*100</f>
        <v>2.5252525252525251</v>
      </c>
      <c r="O3252" s="148"/>
      <c r="P3252" s="148"/>
      <c r="Q3252" s="148"/>
    </row>
    <row r="3253" spans="1:20" s="55" customFormat="1" ht="11.45" customHeight="1" thickTop="1" thickBot="1">
      <c r="A3253" s="212"/>
      <c r="B3253" s="184" t="s">
        <v>25</v>
      </c>
      <c r="C3253" s="20">
        <v>15</v>
      </c>
      <c r="D3253" s="20">
        <v>26</v>
      </c>
      <c r="E3253" s="20">
        <v>50</v>
      </c>
      <c r="F3253" s="20">
        <v>1</v>
      </c>
      <c r="G3253" s="20">
        <v>0</v>
      </c>
      <c r="H3253" s="20">
        <v>1</v>
      </c>
      <c r="I3253" s="21">
        <f t="shared" si="3243"/>
        <v>93</v>
      </c>
      <c r="J3253" s="28">
        <f>C3253+D3253</f>
        <v>41</v>
      </c>
      <c r="K3253" s="23">
        <f>E3253</f>
        <v>50</v>
      </c>
      <c r="L3253" s="24">
        <f>SUM(F3253:G3253)</f>
        <v>1</v>
      </c>
      <c r="O3253" s="148"/>
      <c r="P3253" s="148"/>
      <c r="Q3253" s="148"/>
    </row>
    <row r="3254" spans="1:20" s="55" customFormat="1" ht="11.45" customHeight="1" thickTop="1" thickBot="1">
      <c r="A3254" s="212"/>
      <c r="B3254" s="185"/>
      <c r="C3254" s="29">
        <f t="shared" ref="C3254" si="3292">C3253/I3253*100</f>
        <v>16.129032258064516</v>
      </c>
      <c r="D3254" s="29">
        <f t="shared" ref="D3254" si="3293">D3253/I3253*100</f>
        <v>27.956989247311824</v>
      </c>
      <c r="E3254" s="29">
        <f t="shared" ref="E3254" si="3294">E3253/I3253*100</f>
        <v>53.763440860215049</v>
      </c>
      <c r="F3254" s="29">
        <f t="shared" ref="F3254" si="3295">F3253/I3253*100</f>
        <v>1.0752688172043012</v>
      </c>
      <c r="G3254" s="29">
        <f t="shared" ref="G3254" si="3296">G3253/I3253*100</f>
        <v>0</v>
      </c>
      <c r="H3254" s="30">
        <f t="shared" ref="H3254" si="3297">H3253/I3253*100</f>
        <v>1.0752688172043012</v>
      </c>
      <c r="I3254" s="27">
        <f t="shared" si="3243"/>
        <v>100</v>
      </c>
      <c r="J3254" s="38">
        <f>J3253/I3253*100</f>
        <v>44.086021505376344</v>
      </c>
      <c r="K3254" s="18">
        <f>K3253/I3253*100</f>
        <v>53.763440860215049</v>
      </c>
      <c r="L3254" s="19">
        <f>L3253/I3253*100</f>
        <v>1.0752688172043012</v>
      </c>
      <c r="O3254" s="148"/>
      <c r="P3254" s="148"/>
      <c r="Q3254" s="148"/>
    </row>
    <row r="3255" spans="1:20" s="1" customFormat="1" ht="11.45" customHeight="1" thickTop="1" thickBot="1">
      <c r="A3255" s="212"/>
      <c r="B3255" s="193" t="s">
        <v>26</v>
      </c>
      <c r="C3255" s="20">
        <v>71</v>
      </c>
      <c r="D3255" s="20">
        <v>156</v>
      </c>
      <c r="E3255" s="20">
        <v>192</v>
      </c>
      <c r="F3255" s="20">
        <v>15</v>
      </c>
      <c r="G3255" s="20">
        <v>9</v>
      </c>
      <c r="H3255" s="20">
        <v>55</v>
      </c>
      <c r="I3255" s="21">
        <f t="shared" si="3243"/>
        <v>498</v>
      </c>
      <c r="J3255" s="28">
        <f>C3255+D3255</f>
        <v>227</v>
      </c>
      <c r="K3255" s="23">
        <f>E3255</f>
        <v>192</v>
      </c>
      <c r="L3255" s="24">
        <f>SUM(F3255:G3255)</f>
        <v>24</v>
      </c>
      <c r="N3255" s="55"/>
      <c r="O3255" s="148"/>
      <c r="P3255" s="148"/>
      <c r="Q3255" s="148"/>
      <c r="R3255" s="55"/>
      <c r="S3255" s="55"/>
      <c r="T3255" s="55"/>
    </row>
    <row r="3256" spans="1:20" s="1" customFormat="1" ht="11.45" customHeight="1" thickTop="1" thickBot="1">
      <c r="A3256" s="212"/>
      <c r="B3256" s="193"/>
      <c r="C3256" s="29">
        <f t="shared" ref="C3256" si="3298">C3255/I3255*100</f>
        <v>14.257028112449799</v>
      </c>
      <c r="D3256" s="29">
        <f t="shared" ref="D3256" si="3299">D3255/I3255*100</f>
        <v>31.325301204819279</v>
      </c>
      <c r="E3256" s="29">
        <f t="shared" ref="E3256" si="3300">E3255/I3255*100</f>
        <v>38.554216867469883</v>
      </c>
      <c r="F3256" s="29">
        <f t="shared" ref="F3256" si="3301">F3255/I3255*100</f>
        <v>3.0120481927710845</v>
      </c>
      <c r="G3256" s="29">
        <f t="shared" ref="G3256" si="3302">G3255/I3255*100</f>
        <v>1.8072289156626504</v>
      </c>
      <c r="H3256" s="30">
        <f t="shared" ref="H3256" si="3303">H3255/I3255*100</f>
        <v>11.04417670682731</v>
      </c>
      <c r="I3256" s="27">
        <f t="shared" si="3243"/>
        <v>100.00000000000001</v>
      </c>
      <c r="J3256" s="38">
        <f>J3255/I3255*100</f>
        <v>45.582329317269078</v>
      </c>
      <c r="K3256" s="18">
        <f>K3255/I3255*100</f>
        <v>38.554216867469883</v>
      </c>
      <c r="L3256" s="19">
        <f>L3255/I3255*100</f>
        <v>4.8192771084337354</v>
      </c>
    </row>
    <row r="3257" spans="1:20" s="1" customFormat="1" ht="11.45" customHeight="1" thickTop="1" thickBot="1">
      <c r="A3257" s="212"/>
      <c r="B3257" s="184" t="s">
        <v>0</v>
      </c>
      <c r="C3257" s="20">
        <v>10</v>
      </c>
      <c r="D3257" s="20">
        <v>26</v>
      </c>
      <c r="E3257" s="20">
        <v>33</v>
      </c>
      <c r="F3257" s="20">
        <v>4</v>
      </c>
      <c r="G3257" s="20">
        <v>3</v>
      </c>
      <c r="H3257" s="20">
        <v>7</v>
      </c>
      <c r="I3257" s="21">
        <f t="shared" si="3243"/>
        <v>83</v>
      </c>
      <c r="J3257" s="28">
        <f>C3257+D3257</f>
        <v>36</v>
      </c>
      <c r="K3257" s="23">
        <f>E3257</f>
        <v>33</v>
      </c>
      <c r="L3257" s="24">
        <f>SUM(F3257:G3257)</f>
        <v>7</v>
      </c>
    </row>
    <row r="3258" spans="1:20" s="1" customFormat="1" ht="11.45" customHeight="1" thickTop="1" thickBot="1">
      <c r="A3258" s="212"/>
      <c r="B3258" s="185"/>
      <c r="C3258" s="29">
        <f t="shared" ref="C3258" si="3304">C3257/I3257*100</f>
        <v>12.048192771084338</v>
      </c>
      <c r="D3258" s="29">
        <f t="shared" ref="D3258" si="3305">D3257/I3257*100</f>
        <v>31.325301204819279</v>
      </c>
      <c r="E3258" s="29">
        <f t="shared" ref="E3258" si="3306">E3257/I3257*100</f>
        <v>39.75903614457831</v>
      </c>
      <c r="F3258" s="29">
        <f t="shared" ref="F3258" si="3307">F3257/I3257*100</f>
        <v>4.8192771084337354</v>
      </c>
      <c r="G3258" s="29">
        <f t="shared" ref="G3258" si="3308">G3257/I3257*100</f>
        <v>3.6144578313253009</v>
      </c>
      <c r="H3258" s="30">
        <f t="shared" ref="H3258" si="3309">H3257/I3257*100</f>
        <v>8.4337349397590362</v>
      </c>
      <c r="I3258" s="27">
        <f t="shared" si="3243"/>
        <v>100</v>
      </c>
      <c r="J3258" s="38">
        <f>J3257/I3257*100</f>
        <v>43.373493975903614</v>
      </c>
      <c r="K3258" s="18">
        <f>K3257/I3257*100</f>
        <v>39.75903614457831</v>
      </c>
      <c r="L3258" s="19">
        <f>L3257/I3257*100</f>
        <v>8.4337349397590362</v>
      </c>
    </row>
    <row r="3259" spans="1:20" s="1" customFormat="1" ht="11.45" customHeight="1" thickTop="1" thickBot="1">
      <c r="A3259" s="212"/>
      <c r="B3259" s="193" t="s">
        <v>24</v>
      </c>
      <c r="C3259" s="20">
        <v>3</v>
      </c>
      <c r="D3259" s="20">
        <v>9</v>
      </c>
      <c r="E3259" s="20">
        <v>10</v>
      </c>
      <c r="F3259" s="20">
        <v>0</v>
      </c>
      <c r="G3259" s="20">
        <v>0</v>
      </c>
      <c r="H3259" s="20">
        <v>27</v>
      </c>
      <c r="I3259" s="21">
        <f t="shared" si="3243"/>
        <v>49</v>
      </c>
      <c r="J3259" s="28">
        <f>C3259+D3259</f>
        <v>12</v>
      </c>
      <c r="K3259" s="23">
        <f>E3259</f>
        <v>10</v>
      </c>
      <c r="L3259" s="24">
        <f>SUM(F3259:G3259)</f>
        <v>0</v>
      </c>
    </row>
    <row r="3260" spans="1:20" s="1" customFormat="1" ht="11.45" customHeight="1" thickTop="1" thickBot="1">
      <c r="A3260" s="213"/>
      <c r="B3260" s="194"/>
      <c r="C3260" s="50">
        <f t="shared" ref="C3260" si="3310">C3259/I3259*100</f>
        <v>6.1224489795918364</v>
      </c>
      <c r="D3260" s="50">
        <f t="shared" ref="D3260" si="3311">D3259/I3259*100</f>
        <v>18.367346938775512</v>
      </c>
      <c r="E3260" s="50">
        <f t="shared" ref="E3260" si="3312">E3259/I3259*100</f>
        <v>20.408163265306122</v>
      </c>
      <c r="F3260" s="50">
        <f t="shared" ref="F3260" si="3313">F3259/I3259*100</f>
        <v>0</v>
      </c>
      <c r="G3260" s="50">
        <f t="shared" ref="G3260" si="3314">G3259/I3259*100</f>
        <v>0</v>
      </c>
      <c r="H3260" s="79">
        <f t="shared" ref="H3260" si="3315">H3259/I3259*100</f>
        <v>55.102040816326522</v>
      </c>
      <c r="I3260" s="58">
        <f t="shared" si="3243"/>
        <v>100</v>
      </c>
      <c r="J3260" s="57">
        <f>J3259/I3259*100</f>
        <v>24.489795918367346</v>
      </c>
      <c r="K3260" s="35">
        <f>K3259/I3259*100</f>
        <v>20.408163265306122</v>
      </c>
      <c r="L3260" s="31">
        <f>L3259/I3259*100</f>
        <v>0</v>
      </c>
      <c r="O3260" s="148"/>
      <c r="P3260" s="148"/>
      <c r="Q3260" s="148"/>
    </row>
    <row r="3261" spans="1:20" s="1" customFormat="1" ht="11.45" customHeight="1">
      <c r="A3261" s="189" t="s">
        <v>21</v>
      </c>
      <c r="B3261" s="192" t="s">
        <v>27</v>
      </c>
      <c r="C3261" s="20">
        <v>36</v>
      </c>
      <c r="D3261" s="20">
        <v>78</v>
      </c>
      <c r="E3261" s="20">
        <v>137</v>
      </c>
      <c r="F3261" s="20">
        <v>10</v>
      </c>
      <c r="G3261" s="20">
        <v>4</v>
      </c>
      <c r="H3261" s="20">
        <v>31</v>
      </c>
      <c r="I3261" s="8">
        <f t="shared" si="3243"/>
        <v>296</v>
      </c>
      <c r="J3261" s="9">
        <f>C3261+D3261</f>
        <v>114</v>
      </c>
      <c r="K3261" s="7">
        <f>E3261</f>
        <v>137</v>
      </c>
      <c r="L3261" s="10">
        <f>SUM(F3261:G3261)</f>
        <v>14</v>
      </c>
      <c r="O3261" s="148"/>
      <c r="P3261" s="148"/>
      <c r="Q3261" s="148"/>
    </row>
    <row r="3262" spans="1:20" s="1" customFormat="1" ht="11.45" customHeight="1">
      <c r="A3262" s="190"/>
      <c r="B3262" s="185"/>
      <c r="C3262" s="46">
        <f>C3261/I3261*100</f>
        <v>12.162162162162163</v>
      </c>
      <c r="D3262" s="25">
        <f>D3261/I3261*100</f>
        <v>26.351351351351347</v>
      </c>
      <c r="E3262" s="25">
        <f>E3261/I3261*100</f>
        <v>46.283783783783782</v>
      </c>
      <c r="F3262" s="25">
        <f>F3261/I3261*100</f>
        <v>3.3783783783783785</v>
      </c>
      <c r="G3262" s="25">
        <f>G3261/I3261*100</f>
        <v>1.3513513513513513</v>
      </c>
      <c r="H3262" s="26">
        <f>H3261/I3261*100</f>
        <v>10.472972972972974</v>
      </c>
      <c r="I3262" s="27">
        <f t="shared" si="3243"/>
        <v>99.999999999999986</v>
      </c>
      <c r="J3262" s="38">
        <f>J3261/I3261*100</f>
        <v>38.513513513513516</v>
      </c>
      <c r="K3262" s="18">
        <f>K3261/I3261*100</f>
        <v>46.283783783783782</v>
      </c>
      <c r="L3262" s="19">
        <f>L3261/I3261*100</f>
        <v>4.7297297297297298</v>
      </c>
      <c r="O3262" s="6"/>
      <c r="P3262" s="6"/>
      <c r="Q3262" s="6"/>
    </row>
    <row r="3263" spans="1:20" s="1" customFormat="1" ht="11.45" customHeight="1">
      <c r="A3263" s="190"/>
      <c r="B3263" s="193" t="s">
        <v>28</v>
      </c>
      <c r="C3263" s="20">
        <v>38</v>
      </c>
      <c r="D3263" s="20">
        <v>131</v>
      </c>
      <c r="E3263" s="20">
        <v>137</v>
      </c>
      <c r="F3263" s="20">
        <v>10</v>
      </c>
      <c r="G3263" s="20">
        <v>5</v>
      </c>
      <c r="H3263" s="20">
        <v>21</v>
      </c>
      <c r="I3263" s="21">
        <f t="shared" si="3243"/>
        <v>342</v>
      </c>
      <c r="J3263" s="28">
        <f>C3263+D3263</f>
        <v>169</v>
      </c>
      <c r="K3263" s="23">
        <f>E3263</f>
        <v>137</v>
      </c>
      <c r="L3263" s="24">
        <f>SUM(F3263:G3263)</f>
        <v>15</v>
      </c>
      <c r="O3263" s="147"/>
      <c r="P3263" s="147"/>
      <c r="Q3263" s="147"/>
    </row>
    <row r="3264" spans="1:20" s="1" customFormat="1" ht="11.45" customHeight="1">
      <c r="A3264" s="190"/>
      <c r="B3264" s="193"/>
      <c r="C3264" s="29">
        <f>C3263/I3263*100</f>
        <v>11.111111111111111</v>
      </c>
      <c r="D3264" s="29">
        <f>D3263/I3263*100</f>
        <v>38.304093567251464</v>
      </c>
      <c r="E3264" s="29">
        <f>E3263/I3263*100</f>
        <v>40.058479532163744</v>
      </c>
      <c r="F3264" s="29">
        <f>F3263/I3263*100</f>
        <v>2.9239766081871341</v>
      </c>
      <c r="G3264" s="29">
        <f>G3263/I3263*100</f>
        <v>1.4619883040935671</v>
      </c>
      <c r="H3264" s="30">
        <f>H3263/I3263*100</f>
        <v>6.140350877192982</v>
      </c>
      <c r="I3264" s="27">
        <f t="shared" si="3243"/>
        <v>100</v>
      </c>
      <c r="J3264" s="38">
        <f>J3263/I3263*100</f>
        <v>49.415204678362571</v>
      </c>
      <c r="K3264" s="18">
        <f>K3263/I3263*100</f>
        <v>40.058479532163744</v>
      </c>
      <c r="L3264" s="19">
        <f>L3263/I3263*100</f>
        <v>4.3859649122807012</v>
      </c>
      <c r="O3264" s="147"/>
      <c r="P3264" s="147"/>
      <c r="Q3264" s="147"/>
    </row>
    <row r="3265" spans="1:20" s="1" customFormat="1" ht="11.45" customHeight="1">
      <c r="A3265" s="190"/>
      <c r="B3265" s="184" t="s">
        <v>29</v>
      </c>
      <c r="C3265" s="20">
        <v>115</v>
      </c>
      <c r="D3265" s="20">
        <v>328</v>
      </c>
      <c r="E3265" s="20">
        <v>408</v>
      </c>
      <c r="F3265" s="20">
        <v>39</v>
      </c>
      <c r="G3265" s="20">
        <v>13</v>
      </c>
      <c r="H3265" s="20">
        <v>44</v>
      </c>
      <c r="I3265" s="21">
        <f t="shared" si="3243"/>
        <v>947</v>
      </c>
      <c r="J3265" s="28">
        <f>C3265+D3265</f>
        <v>443</v>
      </c>
      <c r="K3265" s="23">
        <f>E3265</f>
        <v>408</v>
      </c>
      <c r="L3265" s="24">
        <f>SUM(F3265:G3265)</f>
        <v>52</v>
      </c>
      <c r="N3265" s="55"/>
      <c r="O3265" s="148"/>
      <c r="P3265" s="148"/>
      <c r="Q3265" s="148"/>
      <c r="R3265" s="55"/>
      <c r="S3265" s="55"/>
      <c r="T3265" s="55"/>
    </row>
    <row r="3266" spans="1:20" s="1" customFormat="1" ht="11.45" customHeight="1">
      <c r="A3266" s="190"/>
      <c r="B3266" s="185"/>
      <c r="C3266" s="29">
        <f t="shared" ref="C3266" si="3316">C3265/I3265*100</f>
        <v>12.143611404435058</v>
      </c>
      <c r="D3266" s="29">
        <f t="shared" ref="D3266" si="3317">D3265/I3265*100</f>
        <v>34.635691657866943</v>
      </c>
      <c r="E3266" s="29">
        <f t="shared" ref="E3266" si="3318">E3265/I3265*100</f>
        <v>43.083421330517425</v>
      </c>
      <c r="F3266" s="29">
        <f t="shared" ref="F3266" si="3319">F3265/I3265*100</f>
        <v>4.1182682154171069</v>
      </c>
      <c r="G3266" s="29">
        <f t="shared" ref="G3266" si="3320">G3265/I3265*100</f>
        <v>1.3727560718057021</v>
      </c>
      <c r="H3266" s="30">
        <f t="shared" ref="H3266" si="3321">H3265/I3265*100</f>
        <v>4.6462513199577611</v>
      </c>
      <c r="I3266" s="27">
        <f t="shared" si="3243"/>
        <v>99.999999999999972</v>
      </c>
      <c r="J3266" s="38">
        <f>J3265/I3265*100</f>
        <v>46.779303062302006</v>
      </c>
      <c r="K3266" s="18">
        <f>K3265/I3265*100</f>
        <v>43.083421330517425</v>
      </c>
      <c r="L3266" s="19">
        <f>L3265/I3265*100</f>
        <v>5.4910242872228086</v>
      </c>
      <c r="O3266" s="148"/>
      <c r="P3266" s="148"/>
      <c r="Q3266" s="148"/>
    </row>
    <row r="3267" spans="1:20" s="1" customFormat="1" ht="11.45" customHeight="1">
      <c r="A3267" s="190"/>
      <c r="B3267" s="193" t="s">
        <v>30</v>
      </c>
      <c r="C3267" s="20">
        <v>54</v>
      </c>
      <c r="D3267" s="20">
        <v>133</v>
      </c>
      <c r="E3267" s="20">
        <v>185</v>
      </c>
      <c r="F3267" s="20">
        <v>9</v>
      </c>
      <c r="G3267" s="20">
        <v>4</v>
      </c>
      <c r="H3267" s="20">
        <v>25</v>
      </c>
      <c r="I3267" s="21">
        <f t="shared" si="3243"/>
        <v>410</v>
      </c>
      <c r="J3267" s="28">
        <f>C3267+D3267</f>
        <v>187</v>
      </c>
      <c r="K3267" s="23">
        <f>E3267</f>
        <v>185</v>
      </c>
      <c r="L3267" s="24">
        <f>SUM(F3267:G3267)</f>
        <v>13</v>
      </c>
      <c r="O3267" s="148"/>
      <c r="P3267" s="148"/>
      <c r="Q3267" s="148"/>
    </row>
    <row r="3268" spans="1:20" s="1" customFormat="1" ht="11.45" customHeight="1">
      <c r="A3268" s="190"/>
      <c r="B3268" s="193"/>
      <c r="C3268" s="29">
        <f t="shared" ref="C3268" si="3322">C3267/I3267*100</f>
        <v>13.170731707317074</v>
      </c>
      <c r="D3268" s="29">
        <f t="shared" ref="D3268" si="3323">D3267/I3267*100</f>
        <v>32.439024390243901</v>
      </c>
      <c r="E3268" s="29">
        <f t="shared" ref="E3268" si="3324">E3267/I3267*100</f>
        <v>45.121951219512198</v>
      </c>
      <c r="F3268" s="29">
        <f t="shared" ref="F3268" si="3325">F3267/I3267*100</f>
        <v>2.1951219512195119</v>
      </c>
      <c r="G3268" s="29">
        <f t="shared" ref="G3268" si="3326">G3267/I3267*100</f>
        <v>0.97560975609756095</v>
      </c>
      <c r="H3268" s="30">
        <f t="shared" ref="H3268" si="3327">H3267/I3267*100</f>
        <v>6.0975609756097562</v>
      </c>
      <c r="I3268" s="27">
        <f t="shared" si="3243"/>
        <v>99.999999999999986</v>
      </c>
      <c r="J3268" s="38">
        <f>J3267/I3267*100</f>
        <v>45.609756097560975</v>
      </c>
      <c r="K3268" s="18">
        <f>K3267/I3267*100</f>
        <v>45.121951219512198</v>
      </c>
      <c r="L3268" s="19">
        <f>L3267/I3267*100</f>
        <v>3.1707317073170733</v>
      </c>
      <c r="O3268" s="148"/>
      <c r="P3268" s="148"/>
      <c r="Q3268" s="148"/>
    </row>
    <row r="3269" spans="1:20" s="1" customFormat="1" ht="11.45" customHeight="1">
      <c r="A3269" s="190"/>
      <c r="B3269" s="184" t="s">
        <v>42</v>
      </c>
      <c r="C3269" s="20">
        <v>10</v>
      </c>
      <c r="D3269" s="20">
        <v>29</v>
      </c>
      <c r="E3269" s="20">
        <v>71</v>
      </c>
      <c r="F3269" s="20">
        <v>6</v>
      </c>
      <c r="G3269" s="20">
        <v>2</v>
      </c>
      <c r="H3269" s="20">
        <v>12</v>
      </c>
      <c r="I3269" s="21">
        <f t="shared" si="3243"/>
        <v>130</v>
      </c>
      <c r="J3269" s="28">
        <f>C3269+D3269</f>
        <v>39</v>
      </c>
      <c r="K3269" s="23">
        <f>E3269</f>
        <v>71</v>
      </c>
      <c r="L3269" s="24">
        <f>SUM(F3269:G3269)</f>
        <v>8</v>
      </c>
      <c r="O3269" s="148"/>
      <c r="P3269" s="148"/>
      <c r="Q3269" s="148"/>
    </row>
    <row r="3270" spans="1:20" s="1" customFormat="1" ht="11.45" customHeight="1">
      <c r="A3270" s="190"/>
      <c r="B3270" s="185"/>
      <c r="C3270" s="29">
        <f t="shared" ref="C3270" si="3328">C3269/I3269*100</f>
        <v>7.6923076923076925</v>
      </c>
      <c r="D3270" s="29">
        <f t="shared" ref="D3270" si="3329">D3269/I3269*100</f>
        <v>22.30769230769231</v>
      </c>
      <c r="E3270" s="29">
        <f t="shared" ref="E3270" si="3330">E3269/I3269*100</f>
        <v>54.615384615384613</v>
      </c>
      <c r="F3270" s="29">
        <f t="shared" ref="F3270" si="3331">F3269/I3269*100</f>
        <v>4.6153846153846159</v>
      </c>
      <c r="G3270" s="29">
        <f t="shared" ref="G3270" si="3332">G3269/I3269*100</f>
        <v>1.5384615384615385</v>
      </c>
      <c r="H3270" s="30">
        <f t="shared" ref="H3270" si="3333">H3269/I3269*100</f>
        <v>9.2307692307692317</v>
      </c>
      <c r="I3270" s="27">
        <f t="shared" si="3243"/>
        <v>99.999999999999986</v>
      </c>
      <c r="J3270" s="38">
        <f>J3269/I3269*100</f>
        <v>30</v>
      </c>
      <c r="K3270" s="18">
        <f>K3269/I3269*100</f>
        <v>54.615384615384613</v>
      </c>
      <c r="L3270" s="19">
        <f>L3269/I3269*100</f>
        <v>6.1538461538461542</v>
      </c>
      <c r="O3270" s="148"/>
      <c r="P3270" s="148"/>
      <c r="Q3270" s="148"/>
    </row>
    <row r="3271" spans="1:20" s="1" customFormat="1" ht="11.45" customHeight="1">
      <c r="A3271" s="190"/>
      <c r="B3271" s="193" t="s">
        <v>24</v>
      </c>
      <c r="C3271" s="20">
        <v>3</v>
      </c>
      <c r="D3271" s="20">
        <v>8</v>
      </c>
      <c r="E3271" s="20">
        <v>11</v>
      </c>
      <c r="F3271" s="20">
        <v>2</v>
      </c>
      <c r="G3271" s="20">
        <v>1</v>
      </c>
      <c r="H3271" s="20">
        <v>33</v>
      </c>
      <c r="I3271" s="21">
        <f t="shared" si="3243"/>
        <v>58</v>
      </c>
      <c r="J3271" s="22">
        <f>C3271+D3271</f>
        <v>11</v>
      </c>
      <c r="K3271" s="23">
        <f>E3271</f>
        <v>11</v>
      </c>
      <c r="L3271" s="24">
        <f>SUM(F3271:G3271)</f>
        <v>3</v>
      </c>
      <c r="O3271" s="147"/>
      <c r="P3271" s="147"/>
      <c r="Q3271" s="147"/>
    </row>
    <row r="3272" spans="1:20" s="1" customFormat="1" ht="11.45" customHeight="1" thickBot="1">
      <c r="A3272" s="191"/>
      <c r="B3272" s="194"/>
      <c r="C3272" s="33">
        <f>C3271/I3271*100</f>
        <v>5.1724137931034484</v>
      </c>
      <c r="D3272" s="33">
        <f>D3271/I3271*100</f>
        <v>13.793103448275861</v>
      </c>
      <c r="E3272" s="33">
        <f>E3271/I3271*100</f>
        <v>18.96551724137931</v>
      </c>
      <c r="F3272" s="33">
        <f>F3271/I3271*100</f>
        <v>3.4482758620689653</v>
      </c>
      <c r="G3272" s="33">
        <f>G3271/I3271*100</f>
        <v>1.7241379310344827</v>
      </c>
      <c r="H3272" s="34">
        <f>H3271/I3271*100</f>
        <v>56.896551724137936</v>
      </c>
      <c r="I3272" s="58">
        <f t="shared" si="3243"/>
        <v>100</v>
      </c>
      <c r="J3272" s="14">
        <f>J3271/I3271*100</f>
        <v>18.96551724137931</v>
      </c>
      <c r="K3272" s="15">
        <f>K3271/I3271*100</f>
        <v>18.96551724137931</v>
      </c>
      <c r="L3272" s="16">
        <f>L3271/I3271*100</f>
        <v>5.1724137931034484</v>
      </c>
      <c r="O3272" s="147"/>
      <c r="P3272" s="147"/>
      <c r="Q3272" s="147"/>
    </row>
    <row r="3273" spans="1:20" ht="11.45" customHeight="1">
      <c r="A3273" s="40"/>
      <c r="B3273" s="41"/>
      <c r="C3273" s="97"/>
      <c r="D3273" s="97"/>
      <c r="E3273" s="97"/>
      <c r="F3273" s="97"/>
      <c r="G3273" s="97"/>
      <c r="H3273" s="97"/>
      <c r="I3273" s="97"/>
      <c r="J3273" s="42"/>
      <c r="K3273" s="42"/>
      <c r="L3273" s="42"/>
      <c r="O3273" s="147"/>
      <c r="P3273" s="147"/>
      <c r="Q3273" s="147"/>
    </row>
    <row r="3274" spans="1:20" ht="11.45" customHeight="1">
      <c r="A3274" s="40"/>
      <c r="B3274" s="41"/>
      <c r="C3274" s="97"/>
      <c r="D3274" s="97"/>
      <c r="E3274" s="97"/>
      <c r="F3274" s="97"/>
      <c r="G3274" s="97"/>
      <c r="H3274" s="97"/>
      <c r="I3274" s="97"/>
      <c r="J3274" s="42"/>
      <c r="K3274" s="42"/>
      <c r="L3274" s="42"/>
      <c r="O3274" s="147"/>
      <c r="P3274" s="147"/>
      <c r="Q3274" s="147"/>
    </row>
    <row r="3275" spans="1:20" s="3" customFormat="1" ht="30" customHeight="1" thickBot="1">
      <c r="A3275" s="177" t="s">
        <v>136</v>
      </c>
      <c r="B3275" s="177"/>
      <c r="C3275" s="177"/>
      <c r="D3275" s="177"/>
      <c r="E3275" s="177"/>
      <c r="F3275" s="177"/>
      <c r="G3275" s="177"/>
      <c r="H3275" s="177"/>
      <c r="I3275" s="177"/>
      <c r="J3275" s="177"/>
      <c r="K3275" s="177"/>
      <c r="L3275" s="177"/>
      <c r="M3275" s="1"/>
      <c r="N3275" s="1"/>
      <c r="O3275" s="147"/>
      <c r="P3275" s="147"/>
      <c r="Q3275" s="147"/>
      <c r="R3275" s="1"/>
    </row>
    <row r="3276" spans="1:20" s="1" customFormat="1" ht="10.15" customHeight="1">
      <c r="A3276" s="178"/>
      <c r="B3276" s="179"/>
      <c r="C3276" s="244" t="s">
        <v>104</v>
      </c>
      <c r="D3276" s="244" t="s">
        <v>105</v>
      </c>
      <c r="E3276" s="244" t="s">
        <v>254</v>
      </c>
      <c r="F3276" s="244" t="s">
        <v>255</v>
      </c>
      <c r="G3276" s="244" t="s">
        <v>256</v>
      </c>
      <c r="H3276" s="244" t="s">
        <v>106</v>
      </c>
      <c r="I3276" s="244" t="s">
        <v>107</v>
      </c>
      <c r="J3276" s="244" t="s">
        <v>239</v>
      </c>
      <c r="K3276" s="244" t="s">
        <v>108</v>
      </c>
      <c r="L3276" s="245" t="s">
        <v>109</v>
      </c>
      <c r="O3276" s="147"/>
      <c r="P3276" s="147"/>
      <c r="Q3276" s="147"/>
    </row>
    <row r="3277" spans="1:20" s="6" customFormat="1" ht="60" customHeight="1" thickBot="1">
      <c r="A3277" s="216" t="s">
        <v>33</v>
      </c>
      <c r="B3277" s="217"/>
      <c r="C3277" s="244"/>
      <c r="D3277" s="244"/>
      <c r="E3277" s="244"/>
      <c r="F3277" s="244"/>
      <c r="G3277" s="244"/>
      <c r="H3277" s="244"/>
      <c r="I3277" s="244"/>
      <c r="J3277" s="244"/>
      <c r="K3277" s="244"/>
      <c r="L3277" s="245"/>
      <c r="O3277" s="147"/>
      <c r="P3277" s="147"/>
      <c r="Q3277" s="147"/>
    </row>
    <row r="3278" spans="1:20" s="55" customFormat="1" ht="11.25" customHeight="1">
      <c r="A3278" s="199" t="s">
        <v>22</v>
      </c>
      <c r="B3278" s="200"/>
      <c r="C3278" s="7">
        <v>1555</v>
      </c>
      <c r="D3278" s="7">
        <v>978</v>
      </c>
      <c r="E3278" s="7">
        <v>249</v>
      </c>
      <c r="F3278" s="7">
        <v>47</v>
      </c>
      <c r="G3278" s="7">
        <v>72</v>
      </c>
      <c r="H3278" s="7">
        <v>789</v>
      </c>
      <c r="I3278" s="7">
        <v>144</v>
      </c>
      <c r="J3278" s="7">
        <v>96</v>
      </c>
      <c r="K3278" s="7">
        <v>209</v>
      </c>
      <c r="L3278" s="10">
        <v>521</v>
      </c>
      <c r="O3278" s="147"/>
      <c r="P3278" s="147"/>
      <c r="Q3278" s="147"/>
    </row>
    <row r="3279" spans="1:20" s="55" customFormat="1" ht="11.25" customHeight="1" thickBot="1">
      <c r="A3279" s="201"/>
      <c r="B3279" s="202"/>
      <c r="C3279" s="56">
        <f t="shared" ref="C3279:L3279" si="3334">C3278/$I$3213*100</f>
        <v>71.2322491983509</v>
      </c>
      <c r="D3279" s="56">
        <f t="shared" si="3334"/>
        <v>44.800732936326156</v>
      </c>
      <c r="E3279" s="56">
        <f t="shared" si="3334"/>
        <v>11.4063215758131</v>
      </c>
      <c r="F3279" s="56">
        <f t="shared" si="3334"/>
        <v>2.153000458085204</v>
      </c>
      <c r="G3279" s="56">
        <f t="shared" si="3334"/>
        <v>3.2982134677049935</v>
      </c>
      <c r="H3279" s="56">
        <f t="shared" si="3334"/>
        <v>36.142922583600551</v>
      </c>
      <c r="I3279" s="56">
        <f t="shared" si="3334"/>
        <v>6.5964269354099869</v>
      </c>
      <c r="J3279" s="56">
        <f t="shared" si="3334"/>
        <v>4.3976179569399907</v>
      </c>
      <c r="K3279" s="56">
        <f t="shared" si="3334"/>
        <v>9.5739807604214384</v>
      </c>
      <c r="L3279" s="70">
        <f t="shared" si="3334"/>
        <v>23.866239120476411</v>
      </c>
      <c r="O3279" s="147"/>
      <c r="Q3279" s="147"/>
    </row>
    <row r="3280" spans="1:20" s="55" customFormat="1" ht="11.45" customHeight="1">
      <c r="A3280" s="189" t="s">
        <v>48</v>
      </c>
      <c r="B3280" s="192" t="s">
        <v>19</v>
      </c>
      <c r="C3280" s="94">
        <v>1028</v>
      </c>
      <c r="D3280" s="71">
        <v>603</v>
      </c>
      <c r="E3280" s="71">
        <v>180</v>
      </c>
      <c r="F3280" s="71">
        <v>33</v>
      </c>
      <c r="G3280" s="71">
        <v>60</v>
      </c>
      <c r="H3280" s="71">
        <v>529</v>
      </c>
      <c r="I3280" s="71">
        <v>111</v>
      </c>
      <c r="J3280" s="71">
        <v>54</v>
      </c>
      <c r="K3280" s="71">
        <v>116</v>
      </c>
      <c r="L3280" s="76">
        <v>364</v>
      </c>
      <c r="O3280" s="147"/>
      <c r="P3280" s="147"/>
    </row>
    <row r="3281" spans="1:17" s="55" customFormat="1" ht="11.45" customHeight="1">
      <c r="A3281" s="190"/>
      <c r="B3281" s="185"/>
      <c r="C3281" s="29">
        <f t="shared" ref="C3281:L3281" si="3335">C3280/$I$3215*100</f>
        <v>70.459218642906094</v>
      </c>
      <c r="D3281" s="29">
        <f t="shared" si="3335"/>
        <v>41.329677861549008</v>
      </c>
      <c r="E3281" s="29">
        <f t="shared" si="3335"/>
        <v>12.337217272104182</v>
      </c>
      <c r="F3281" s="29">
        <f t="shared" si="3335"/>
        <v>2.2618231665524333</v>
      </c>
      <c r="G3281" s="29">
        <f t="shared" si="3335"/>
        <v>4.1124057573680606</v>
      </c>
      <c r="H3281" s="29">
        <f t="shared" si="3335"/>
        <v>36.257710760795064</v>
      </c>
      <c r="I3281" s="29">
        <f t="shared" si="3335"/>
        <v>7.6079506511309107</v>
      </c>
      <c r="J3281" s="30">
        <f t="shared" si="3335"/>
        <v>3.7011651816312545</v>
      </c>
      <c r="K3281" s="30">
        <f t="shared" si="3335"/>
        <v>7.9506511309115835</v>
      </c>
      <c r="L3281" s="73">
        <f t="shared" si="3335"/>
        <v>24.9485949280329</v>
      </c>
      <c r="O3281" s="147"/>
      <c r="P3281" s="147"/>
      <c r="Q3281" s="147"/>
    </row>
    <row r="3282" spans="1:17" s="55" customFormat="1" ht="11.45" customHeight="1">
      <c r="A3282" s="190"/>
      <c r="B3282" s="193" t="s">
        <v>20</v>
      </c>
      <c r="C3282" s="71">
        <v>342</v>
      </c>
      <c r="D3282" s="71">
        <v>245</v>
      </c>
      <c r="E3282" s="71">
        <v>41</v>
      </c>
      <c r="F3282" s="71">
        <v>7</v>
      </c>
      <c r="G3282" s="71">
        <v>7</v>
      </c>
      <c r="H3282" s="71">
        <v>190</v>
      </c>
      <c r="I3282" s="71">
        <v>20</v>
      </c>
      <c r="J3282" s="71">
        <v>20</v>
      </c>
      <c r="K3282" s="71">
        <v>68</v>
      </c>
      <c r="L3282" s="72">
        <v>112</v>
      </c>
      <c r="O3282" s="147"/>
      <c r="P3282" s="147"/>
      <c r="Q3282" s="147"/>
    </row>
    <row r="3283" spans="1:17" s="55" customFormat="1" ht="11.45" customHeight="1">
      <c r="A3283" s="190"/>
      <c r="B3283" s="193"/>
      <c r="C3283" s="25">
        <f t="shared" ref="C3283:L3283" si="3336">C3282/$I$3217*100</f>
        <v>70.661157024793383</v>
      </c>
      <c r="D3283" s="25">
        <f t="shared" si="3336"/>
        <v>50.619834710743802</v>
      </c>
      <c r="E3283" s="25">
        <f t="shared" si="3336"/>
        <v>8.4710743801652892</v>
      </c>
      <c r="F3283" s="25">
        <f t="shared" si="3336"/>
        <v>1.4462809917355373</v>
      </c>
      <c r="G3283" s="25">
        <f t="shared" si="3336"/>
        <v>1.4462809917355373</v>
      </c>
      <c r="H3283" s="25">
        <f t="shared" si="3336"/>
        <v>39.256198347107443</v>
      </c>
      <c r="I3283" s="25">
        <f t="shared" si="3336"/>
        <v>4.1322314049586781</v>
      </c>
      <c r="J3283" s="26">
        <f t="shared" si="3336"/>
        <v>4.1322314049586781</v>
      </c>
      <c r="K3283" s="26">
        <f t="shared" si="3336"/>
        <v>14.049586776859504</v>
      </c>
      <c r="L3283" s="74">
        <f t="shared" si="3336"/>
        <v>23.140495867768596</v>
      </c>
      <c r="O3283" s="147"/>
      <c r="P3283" s="147"/>
      <c r="Q3283" s="147"/>
    </row>
    <row r="3284" spans="1:17" s="55" customFormat="1" ht="11.45" customHeight="1">
      <c r="A3284" s="190"/>
      <c r="B3284" s="184" t="s">
        <v>49</v>
      </c>
      <c r="C3284" s="71">
        <v>136</v>
      </c>
      <c r="D3284" s="71">
        <v>95</v>
      </c>
      <c r="E3284" s="71">
        <v>19</v>
      </c>
      <c r="F3284" s="71">
        <v>7</v>
      </c>
      <c r="G3284" s="71">
        <v>5</v>
      </c>
      <c r="H3284" s="71">
        <v>50</v>
      </c>
      <c r="I3284" s="71">
        <v>8</v>
      </c>
      <c r="J3284" s="71">
        <v>20</v>
      </c>
      <c r="K3284" s="71">
        <v>16</v>
      </c>
      <c r="L3284" s="72">
        <v>24</v>
      </c>
      <c r="O3284" s="147"/>
      <c r="P3284" s="147"/>
      <c r="Q3284" s="147"/>
    </row>
    <row r="3285" spans="1:17" s="55" customFormat="1" ht="11.45" customHeight="1">
      <c r="A3285" s="190"/>
      <c r="B3285" s="185"/>
      <c r="C3285" s="25">
        <f t="shared" ref="C3285:L3285" si="3337">C3284/$I$3217*100</f>
        <v>28.099173553719009</v>
      </c>
      <c r="D3285" s="25">
        <f t="shared" si="3337"/>
        <v>19.628099173553721</v>
      </c>
      <c r="E3285" s="25">
        <f t="shared" si="3337"/>
        <v>3.9256198347107438</v>
      </c>
      <c r="F3285" s="25">
        <f t="shared" si="3337"/>
        <v>1.4462809917355373</v>
      </c>
      <c r="G3285" s="25">
        <f t="shared" si="3337"/>
        <v>1.0330578512396695</v>
      </c>
      <c r="H3285" s="25">
        <f t="shared" si="3337"/>
        <v>10.330578512396695</v>
      </c>
      <c r="I3285" s="25">
        <f t="shared" si="3337"/>
        <v>1.6528925619834711</v>
      </c>
      <c r="J3285" s="26">
        <f t="shared" si="3337"/>
        <v>4.1322314049586781</v>
      </c>
      <c r="K3285" s="26">
        <f t="shared" si="3337"/>
        <v>3.3057851239669422</v>
      </c>
      <c r="L3285" s="74">
        <f t="shared" si="3337"/>
        <v>4.9586776859504136</v>
      </c>
      <c r="O3285" s="147"/>
      <c r="P3285" s="147"/>
      <c r="Q3285" s="147"/>
    </row>
    <row r="3286" spans="1:17" s="55" customFormat="1" ht="11.45" customHeight="1">
      <c r="A3286" s="190"/>
      <c r="B3286" s="193" t="s">
        <v>50</v>
      </c>
      <c r="C3286" s="71">
        <v>49</v>
      </c>
      <c r="D3286" s="71">
        <v>35</v>
      </c>
      <c r="E3286" s="71">
        <v>9</v>
      </c>
      <c r="F3286" s="71">
        <v>0</v>
      </c>
      <c r="G3286" s="71">
        <v>0</v>
      </c>
      <c r="H3286" s="71">
        <v>20</v>
      </c>
      <c r="I3286" s="71">
        <v>5</v>
      </c>
      <c r="J3286" s="71">
        <v>2</v>
      </c>
      <c r="K3286" s="71">
        <v>9</v>
      </c>
      <c r="L3286" s="72">
        <v>21</v>
      </c>
      <c r="O3286" s="147"/>
      <c r="P3286" s="147"/>
      <c r="Q3286" s="147"/>
    </row>
    <row r="3287" spans="1:17" s="55" customFormat="1" ht="11.45" customHeight="1" thickBot="1">
      <c r="A3287" s="190"/>
      <c r="B3287" s="193"/>
      <c r="C3287" s="50">
        <f t="shared" ref="C3287:L3287" si="3338">C3286/$I$3221*100</f>
        <v>67.123287671232873</v>
      </c>
      <c r="D3287" s="50">
        <f t="shared" si="3338"/>
        <v>47.945205479452049</v>
      </c>
      <c r="E3287" s="50">
        <f t="shared" si="3338"/>
        <v>12.328767123287671</v>
      </c>
      <c r="F3287" s="50">
        <f t="shared" si="3338"/>
        <v>0</v>
      </c>
      <c r="G3287" s="50">
        <f t="shared" si="3338"/>
        <v>0</v>
      </c>
      <c r="H3287" s="50">
        <f t="shared" si="3338"/>
        <v>27.397260273972602</v>
      </c>
      <c r="I3287" s="50">
        <f t="shared" si="3338"/>
        <v>6.8493150684931505</v>
      </c>
      <c r="J3287" s="79">
        <f t="shared" si="3338"/>
        <v>2.7397260273972601</v>
      </c>
      <c r="K3287" s="79">
        <f t="shared" si="3338"/>
        <v>12.328767123287671</v>
      </c>
      <c r="L3287" s="80">
        <f t="shared" si="3338"/>
        <v>28.767123287671232</v>
      </c>
      <c r="O3287" s="147"/>
      <c r="P3287" s="147"/>
      <c r="Q3287" s="147"/>
    </row>
    <row r="3288" spans="1:17" s="55" customFormat="1" ht="11.45" customHeight="1">
      <c r="A3288" s="189" t="s">
        <v>51</v>
      </c>
      <c r="B3288" s="192" t="s">
        <v>1</v>
      </c>
      <c r="C3288" s="94">
        <v>660</v>
      </c>
      <c r="D3288" s="71">
        <v>426</v>
      </c>
      <c r="E3288" s="71">
        <v>133</v>
      </c>
      <c r="F3288" s="71">
        <v>20</v>
      </c>
      <c r="G3288" s="71">
        <v>36</v>
      </c>
      <c r="H3288" s="71">
        <v>349</v>
      </c>
      <c r="I3288" s="71">
        <v>51</v>
      </c>
      <c r="J3288" s="71">
        <v>41</v>
      </c>
      <c r="K3288" s="71">
        <v>106</v>
      </c>
      <c r="L3288" s="76">
        <v>237</v>
      </c>
      <c r="O3288" s="147"/>
      <c r="P3288" s="147"/>
      <c r="Q3288" s="147"/>
    </row>
    <row r="3289" spans="1:17" s="55" customFormat="1" ht="11.45" customHeight="1">
      <c r="A3289" s="190"/>
      <c r="B3289" s="193"/>
      <c r="C3289" s="29">
        <f t="shared" ref="C3289:L3289" si="3339">C3288/$I$3215*100</f>
        <v>45.236463331048668</v>
      </c>
      <c r="D3289" s="29">
        <f t="shared" si="3339"/>
        <v>29.198080877313227</v>
      </c>
      <c r="E3289" s="29">
        <f t="shared" si="3339"/>
        <v>9.1158327621658675</v>
      </c>
      <c r="F3289" s="29">
        <f t="shared" si="3339"/>
        <v>1.3708019191226868</v>
      </c>
      <c r="G3289" s="29">
        <f t="shared" si="3339"/>
        <v>2.4674434544208359</v>
      </c>
      <c r="H3289" s="29">
        <f t="shared" si="3339"/>
        <v>23.920493488690884</v>
      </c>
      <c r="I3289" s="29">
        <f t="shared" si="3339"/>
        <v>3.495544893762851</v>
      </c>
      <c r="J3289" s="30">
        <f t="shared" si="3339"/>
        <v>2.8101439342015078</v>
      </c>
      <c r="K3289" s="30">
        <f t="shared" si="3339"/>
        <v>7.2652501713502406</v>
      </c>
      <c r="L3289" s="73">
        <f t="shared" si="3339"/>
        <v>16.24400274160384</v>
      </c>
      <c r="O3289" s="147"/>
      <c r="P3289" s="147"/>
      <c r="Q3289" s="147"/>
    </row>
    <row r="3290" spans="1:17" s="55" customFormat="1" ht="11.45" customHeight="1">
      <c r="A3290" s="190"/>
      <c r="B3290" s="184" t="s">
        <v>2</v>
      </c>
      <c r="C3290" s="71">
        <v>885</v>
      </c>
      <c r="D3290" s="71">
        <v>548</v>
      </c>
      <c r="E3290" s="71">
        <v>115</v>
      </c>
      <c r="F3290" s="71">
        <v>27</v>
      </c>
      <c r="G3290" s="71">
        <v>36</v>
      </c>
      <c r="H3290" s="71">
        <v>432</v>
      </c>
      <c r="I3290" s="71">
        <v>92</v>
      </c>
      <c r="J3290" s="71">
        <v>55</v>
      </c>
      <c r="K3290" s="71">
        <v>100</v>
      </c>
      <c r="L3290" s="72">
        <v>280</v>
      </c>
      <c r="O3290" s="147"/>
      <c r="P3290" s="147"/>
      <c r="Q3290" s="147"/>
    </row>
    <row r="3291" spans="1:17" s="55" customFormat="1" ht="11.45" customHeight="1">
      <c r="A3291" s="190"/>
      <c r="B3291" s="185"/>
      <c r="C3291" s="25">
        <f t="shared" ref="C3291:L3291" si="3340">C3290/$I$3217*100</f>
        <v>182.85123966942149</v>
      </c>
      <c r="D3291" s="25">
        <f t="shared" si="3340"/>
        <v>113.22314049586777</v>
      </c>
      <c r="E3291" s="25">
        <f t="shared" si="3340"/>
        <v>23.760330578512399</v>
      </c>
      <c r="F3291" s="25">
        <f t="shared" si="3340"/>
        <v>5.5785123966942152</v>
      </c>
      <c r="G3291" s="25">
        <f t="shared" si="3340"/>
        <v>7.4380165289256199</v>
      </c>
      <c r="H3291" s="25">
        <f t="shared" si="3340"/>
        <v>89.256198347107443</v>
      </c>
      <c r="I3291" s="25">
        <f t="shared" si="3340"/>
        <v>19.008264462809919</v>
      </c>
      <c r="J3291" s="26">
        <f t="shared" si="3340"/>
        <v>11.363636363636363</v>
      </c>
      <c r="K3291" s="26">
        <f t="shared" si="3340"/>
        <v>20.66115702479339</v>
      </c>
      <c r="L3291" s="74">
        <f t="shared" si="3340"/>
        <v>57.851239669421481</v>
      </c>
      <c r="O3291" s="147"/>
      <c r="P3291" s="147"/>
      <c r="Q3291" s="147"/>
    </row>
    <row r="3292" spans="1:17" s="55" customFormat="1" ht="11.45" customHeight="1">
      <c r="A3292" s="190"/>
      <c r="B3292" s="193" t="s">
        <v>5</v>
      </c>
      <c r="C3292" s="71">
        <v>10</v>
      </c>
      <c r="D3292" s="71">
        <v>4</v>
      </c>
      <c r="E3292" s="71">
        <v>1</v>
      </c>
      <c r="F3292" s="71">
        <v>0</v>
      </c>
      <c r="G3292" s="71">
        <v>0</v>
      </c>
      <c r="H3292" s="71">
        <v>8</v>
      </c>
      <c r="I3292" s="71">
        <v>1</v>
      </c>
      <c r="J3292" s="71">
        <v>0</v>
      </c>
      <c r="K3292" s="71">
        <v>3</v>
      </c>
      <c r="L3292" s="72">
        <v>4</v>
      </c>
      <c r="O3292" s="147"/>
      <c r="P3292" s="147"/>
      <c r="Q3292" s="147"/>
    </row>
    <row r="3293" spans="1:17" s="55" customFormat="1" ht="11.45" customHeight="1" thickBot="1">
      <c r="A3293" s="191"/>
      <c r="B3293" s="194"/>
      <c r="C3293" s="33">
        <f t="shared" ref="C3293:L3293" si="3341">C3292/$I$3227*100</f>
        <v>26.315789473684209</v>
      </c>
      <c r="D3293" s="33">
        <f t="shared" si="3341"/>
        <v>10.526315789473683</v>
      </c>
      <c r="E3293" s="33">
        <f t="shared" si="3341"/>
        <v>2.6315789473684208</v>
      </c>
      <c r="F3293" s="33">
        <f t="shared" si="3341"/>
        <v>0</v>
      </c>
      <c r="G3293" s="33">
        <f t="shared" si="3341"/>
        <v>0</v>
      </c>
      <c r="H3293" s="33">
        <f t="shared" si="3341"/>
        <v>21.052631578947366</v>
      </c>
      <c r="I3293" s="33">
        <f t="shared" si="3341"/>
        <v>2.6315789473684208</v>
      </c>
      <c r="J3293" s="34">
        <f t="shared" si="3341"/>
        <v>0</v>
      </c>
      <c r="K3293" s="34">
        <f t="shared" si="3341"/>
        <v>7.8947368421052628</v>
      </c>
      <c r="L3293" s="77">
        <f t="shared" si="3341"/>
        <v>10.526315789473683</v>
      </c>
      <c r="O3293" s="147"/>
      <c r="P3293" s="147"/>
      <c r="Q3293" s="147"/>
    </row>
    <row r="3294" spans="1:17" s="55" customFormat="1" ht="11.45" customHeight="1">
      <c r="A3294" s="189" t="s">
        <v>52</v>
      </c>
      <c r="B3294" s="192" t="s">
        <v>6</v>
      </c>
      <c r="C3294" s="94">
        <v>22</v>
      </c>
      <c r="D3294" s="71">
        <v>11</v>
      </c>
      <c r="E3294" s="71">
        <v>9</v>
      </c>
      <c r="F3294" s="71">
        <v>1</v>
      </c>
      <c r="G3294" s="71">
        <v>4</v>
      </c>
      <c r="H3294" s="71">
        <v>13</v>
      </c>
      <c r="I3294" s="71">
        <v>12</v>
      </c>
      <c r="J3294" s="71">
        <v>2</v>
      </c>
      <c r="K3294" s="71">
        <v>6</v>
      </c>
      <c r="L3294" s="76">
        <v>24</v>
      </c>
      <c r="O3294" s="147"/>
      <c r="P3294" s="147"/>
      <c r="Q3294" s="147"/>
    </row>
    <row r="3295" spans="1:17" s="55" customFormat="1" ht="11.45" customHeight="1">
      <c r="A3295" s="190"/>
      <c r="B3295" s="185"/>
      <c r="C3295" s="29">
        <f t="shared" ref="C3295:L3295" si="3342">C3294/$I$3215*100</f>
        <v>1.5078821110349554</v>
      </c>
      <c r="D3295" s="29">
        <f t="shared" si="3342"/>
        <v>0.7539410555174777</v>
      </c>
      <c r="E3295" s="29">
        <f t="shared" si="3342"/>
        <v>0.61686086360520898</v>
      </c>
      <c r="F3295" s="29">
        <f t="shared" si="3342"/>
        <v>6.8540095956134348E-2</v>
      </c>
      <c r="G3295" s="29">
        <f t="shared" si="3342"/>
        <v>0.27416038382453739</v>
      </c>
      <c r="H3295" s="29">
        <f t="shared" si="3342"/>
        <v>0.89102124742974653</v>
      </c>
      <c r="I3295" s="29">
        <f t="shared" si="3342"/>
        <v>0.822481151473612</v>
      </c>
      <c r="J3295" s="30">
        <f t="shared" si="3342"/>
        <v>0.1370801919122687</v>
      </c>
      <c r="K3295" s="30">
        <f t="shared" si="3342"/>
        <v>0.411240575736806</v>
      </c>
      <c r="L3295" s="73">
        <f t="shared" si="3342"/>
        <v>1.644962302947224</v>
      </c>
      <c r="O3295" s="147"/>
      <c r="P3295" s="147"/>
      <c r="Q3295" s="147"/>
    </row>
    <row r="3296" spans="1:17" s="55" customFormat="1" ht="11.45" customHeight="1">
      <c r="A3296" s="190"/>
      <c r="B3296" s="193" t="s">
        <v>7</v>
      </c>
      <c r="C3296" s="71">
        <v>69</v>
      </c>
      <c r="D3296" s="71">
        <v>32</v>
      </c>
      <c r="E3296" s="71">
        <v>38</v>
      </c>
      <c r="F3296" s="71">
        <v>6</v>
      </c>
      <c r="G3296" s="71">
        <v>24</v>
      </c>
      <c r="H3296" s="71">
        <v>39</v>
      </c>
      <c r="I3296" s="71">
        <v>9</v>
      </c>
      <c r="J3296" s="71">
        <v>4</v>
      </c>
      <c r="K3296" s="71">
        <v>7</v>
      </c>
      <c r="L3296" s="72">
        <v>81</v>
      </c>
      <c r="O3296" s="147"/>
      <c r="P3296" s="147"/>
      <c r="Q3296" s="147"/>
    </row>
    <row r="3297" spans="1:17" s="55" customFormat="1" ht="11.45" customHeight="1">
      <c r="A3297" s="190"/>
      <c r="B3297" s="193"/>
      <c r="C3297" s="25">
        <f t="shared" ref="C3297:L3297" si="3343">C3296/$I$3217*100</f>
        <v>14.256198347107437</v>
      </c>
      <c r="D3297" s="25">
        <f t="shared" si="3343"/>
        <v>6.6115702479338845</v>
      </c>
      <c r="E3297" s="25">
        <f t="shared" si="3343"/>
        <v>7.8512396694214877</v>
      </c>
      <c r="F3297" s="25">
        <f t="shared" si="3343"/>
        <v>1.2396694214876034</v>
      </c>
      <c r="G3297" s="25">
        <f t="shared" si="3343"/>
        <v>4.9586776859504136</v>
      </c>
      <c r="H3297" s="25">
        <f t="shared" si="3343"/>
        <v>8.0578512396694215</v>
      </c>
      <c r="I3297" s="25">
        <f t="shared" si="3343"/>
        <v>1.859504132231405</v>
      </c>
      <c r="J3297" s="26">
        <f t="shared" si="3343"/>
        <v>0.82644628099173556</v>
      </c>
      <c r="K3297" s="26">
        <f t="shared" si="3343"/>
        <v>1.4462809917355373</v>
      </c>
      <c r="L3297" s="74">
        <f t="shared" si="3343"/>
        <v>16.735537190082646</v>
      </c>
    </row>
    <row r="3298" spans="1:17" s="55" customFormat="1" ht="11.45" customHeight="1">
      <c r="A3298" s="190"/>
      <c r="B3298" s="184" t="s">
        <v>8</v>
      </c>
      <c r="C3298" s="71">
        <v>151</v>
      </c>
      <c r="D3298" s="71">
        <v>74</v>
      </c>
      <c r="E3298" s="71">
        <v>46</v>
      </c>
      <c r="F3298" s="71">
        <v>14</v>
      </c>
      <c r="G3298" s="71">
        <v>17</v>
      </c>
      <c r="H3298" s="71">
        <v>60</v>
      </c>
      <c r="I3298" s="71">
        <v>20</v>
      </c>
      <c r="J3298" s="71">
        <v>10</v>
      </c>
      <c r="K3298" s="71">
        <v>24</v>
      </c>
      <c r="L3298" s="72">
        <v>67</v>
      </c>
    </row>
    <row r="3299" spans="1:17" s="55" customFormat="1" ht="11.45" customHeight="1">
      <c r="A3299" s="190"/>
      <c r="B3299" s="185"/>
      <c r="C3299" s="25">
        <f t="shared" ref="C3299:L3299" si="3344">C3298/$I$3217*100</f>
        <v>31.198347107438018</v>
      </c>
      <c r="D3299" s="25">
        <f t="shared" si="3344"/>
        <v>15.289256198347106</v>
      </c>
      <c r="E3299" s="25">
        <f t="shared" si="3344"/>
        <v>9.5041322314049594</v>
      </c>
      <c r="F3299" s="25">
        <f t="shared" si="3344"/>
        <v>2.8925619834710745</v>
      </c>
      <c r="G3299" s="25">
        <f t="shared" si="3344"/>
        <v>3.5123966942148761</v>
      </c>
      <c r="H3299" s="25">
        <f t="shared" si="3344"/>
        <v>12.396694214876034</v>
      </c>
      <c r="I3299" s="25">
        <f t="shared" si="3344"/>
        <v>4.1322314049586781</v>
      </c>
      <c r="J3299" s="26">
        <f t="shared" si="3344"/>
        <v>2.0661157024793391</v>
      </c>
      <c r="K3299" s="26">
        <f t="shared" si="3344"/>
        <v>4.9586776859504136</v>
      </c>
      <c r="L3299" s="74">
        <f t="shared" si="3344"/>
        <v>13.842975206611571</v>
      </c>
    </row>
    <row r="3300" spans="1:17" s="55" customFormat="1" ht="11.45" customHeight="1">
      <c r="A3300" s="190"/>
      <c r="B3300" s="193" t="s">
        <v>9</v>
      </c>
      <c r="C3300" s="71">
        <v>226</v>
      </c>
      <c r="D3300" s="71">
        <v>111</v>
      </c>
      <c r="E3300" s="71">
        <v>60</v>
      </c>
      <c r="F3300" s="71">
        <v>11</v>
      </c>
      <c r="G3300" s="71">
        <v>14</v>
      </c>
      <c r="H3300" s="71">
        <v>94</v>
      </c>
      <c r="I3300" s="71">
        <v>23</v>
      </c>
      <c r="J3300" s="71">
        <v>17</v>
      </c>
      <c r="K3300" s="71">
        <v>39</v>
      </c>
      <c r="L3300" s="72">
        <v>77</v>
      </c>
      <c r="O3300" s="147"/>
      <c r="P3300" s="147"/>
      <c r="Q3300" s="147"/>
    </row>
    <row r="3301" spans="1:17" s="55" customFormat="1" ht="11.45" customHeight="1">
      <c r="A3301" s="190"/>
      <c r="B3301" s="193"/>
      <c r="C3301" s="25">
        <f t="shared" ref="C3301:L3301" si="3345">C3300/$I$3217*100</f>
        <v>46.694214876033058</v>
      </c>
      <c r="D3301" s="25">
        <f t="shared" si="3345"/>
        <v>22.933884297520663</v>
      </c>
      <c r="E3301" s="25">
        <f t="shared" si="3345"/>
        <v>12.396694214876034</v>
      </c>
      <c r="F3301" s="25">
        <f t="shared" si="3345"/>
        <v>2.2727272727272729</v>
      </c>
      <c r="G3301" s="25">
        <f t="shared" si="3345"/>
        <v>2.8925619834710745</v>
      </c>
      <c r="H3301" s="25">
        <f t="shared" si="3345"/>
        <v>19.421487603305785</v>
      </c>
      <c r="I3301" s="25">
        <f t="shared" si="3345"/>
        <v>4.7520661157024797</v>
      </c>
      <c r="J3301" s="26">
        <f t="shared" si="3345"/>
        <v>3.5123966942148761</v>
      </c>
      <c r="K3301" s="26">
        <f t="shared" si="3345"/>
        <v>8.0578512396694215</v>
      </c>
      <c r="L3301" s="74">
        <f t="shared" si="3345"/>
        <v>15.909090909090908</v>
      </c>
      <c r="O3301" s="147"/>
      <c r="P3301" s="147"/>
      <c r="Q3301" s="147"/>
    </row>
    <row r="3302" spans="1:17" s="55" customFormat="1" ht="11.45" customHeight="1">
      <c r="A3302" s="190"/>
      <c r="B3302" s="184" t="s">
        <v>10</v>
      </c>
      <c r="C3302" s="71">
        <v>285</v>
      </c>
      <c r="D3302" s="71">
        <v>167</v>
      </c>
      <c r="E3302" s="71">
        <v>51</v>
      </c>
      <c r="F3302" s="71">
        <v>4</v>
      </c>
      <c r="G3302" s="71">
        <v>7</v>
      </c>
      <c r="H3302" s="71">
        <v>139</v>
      </c>
      <c r="I3302" s="71">
        <v>24</v>
      </c>
      <c r="J3302" s="71">
        <v>8</v>
      </c>
      <c r="K3302" s="71">
        <v>46</v>
      </c>
      <c r="L3302" s="72">
        <v>92</v>
      </c>
      <c r="O3302" s="147"/>
      <c r="P3302" s="147"/>
      <c r="Q3302" s="147"/>
    </row>
    <row r="3303" spans="1:17" s="55" customFormat="1" ht="11.45" customHeight="1">
      <c r="A3303" s="190"/>
      <c r="B3303" s="185"/>
      <c r="C3303" s="25">
        <f t="shared" ref="C3303:L3303" si="3346">C3302/$I$3217*100</f>
        <v>58.884297520661157</v>
      </c>
      <c r="D3303" s="25">
        <f t="shared" si="3346"/>
        <v>34.504132231404959</v>
      </c>
      <c r="E3303" s="25">
        <f t="shared" si="3346"/>
        <v>10.537190082644628</v>
      </c>
      <c r="F3303" s="25">
        <f t="shared" si="3346"/>
        <v>0.82644628099173556</v>
      </c>
      <c r="G3303" s="25">
        <f t="shared" si="3346"/>
        <v>1.4462809917355373</v>
      </c>
      <c r="H3303" s="25">
        <f t="shared" si="3346"/>
        <v>28.719008264462808</v>
      </c>
      <c r="I3303" s="25">
        <f t="shared" si="3346"/>
        <v>4.9586776859504136</v>
      </c>
      <c r="J3303" s="26">
        <f t="shared" si="3346"/>
        <v>1.6528925619834711</v>
      </c>
      <c r="K3303" s="26">
        <f t="shared" si="3346"/>
        <v>9.5041322314049594</v>
      </c>
      <c r="L3303" s="74">
        <f t="shared" si="3346"/>
        <v>19.008264462809919</v>
      </c>
      <c r="O3303" s="147"/>
      <c r="P3303" s="147"/>
      <c r="Q3303" s="147"/>
    </row>
    <row r="3304" spans="1:17" s="55" customFormat="1" ht="11.45" customHeight="1">
      <c r="A3304" s="190"/>
      <c r="B3304" s="193" t="s">
        <v>11</v>
      </c>
      <c r="C3304" s="71">
        <v>332</v>
      </c>
      <c r="D3304" s="71">
        <v>232</v>
      </c>
      <c r="E3304" s="71">
        <v>31</v>
      </c>
      <c r="F3304" s="71">
        <v>5</v>
      </c>
      <c r="G3304" s="71">
        <v>5</v>
      </c>
      <c r="H3304" s="71">
        <v>173</v>
      </c>
      <c r="I3304" s="71">
        <v>18</v>
      </c>
      <c r="J3304" s="71">
        <v>19</v>
      </c>
      <c r="K3304" s="71">
        <v>33</v>
      </c>
      <c r="L3304" s="72">
        <v>70</v>
      </c>
      <c r="O3304" s="147"/>
      <c r="P3304" s="147"/>
      <c r="Q3304" s="147"/>
    </row>
    <row r="3305" spans="1:17" s="55" customFormat="1" ht="11.45" customHeight="1">
      <c r="A3305" s="190"/>
      <c r="B3305" s="193"/>
      <c r="C3305" s="25">
        <f t="shared" ref="C3305:L3305" si="3347">C3304/$I$3217*100</f>
        <v>68.59504132231406</v>
      </c>
      <c r="D3305" s="25">
        <f t="shared" si="3347"/>
        <v>47.933884297520663</v>
      </c>
      <c r="E3305" s="25">
        <f t="shared" si="3347"/>
        <v>6.4049586776859497</v>
      </c>
      <c r="F3305" s="25">
        <f t="shared" si="3347"/>
        <v>1.0330578512396695</v>
      </c>
      <c r="G3305" s="25">
        <f t="shared" si="3347"/>
        <v>1.0330578512396695</v>
      </c>
      <c r="H3305" s="25">
        <f t="shared" si="3347"/>
        <v>35.743801652892557</v>
      </c>
      <c r="I3305" s="25">
        <f t="shared" si="3347"/>
        <v>3.71900826446281</v>
      </c>
      <c r="J3305" s="26">
        <f t="shared" si="3347"/>
        <v>3.9256198347107438</v>
      </c>
      <c r="K3305" s="26">
        <f t="shared" si="3347"/>
        <v>6.8181818181818175</v>
      </c>
      <c r="L3305" s="74">
        <f t="shared" si="3347"/>
        <v>14.46280991735537</v>
      </c>
      <c r="O3305" s="148"/>
      <c r="P3305" s="148"/>
      <c r="Q3305" s="148"/>
    </row>
    <row r="3306" spans="1:17" s="55" customFormat="1" ht="11.45" customHeight="1">
      <c r="A3306" s="190"/>
      <c r="B3306" s="184" t="s">
        <v>12</v>
      </c>
      <c r="C3306" s="71">
        <v>464</v>
      </c>
      <c r="D3306" s="71">
        <v>350</v>
      </c>
      <c r="E3306" s="71">
        <v>13</v>
      </c>
      <c r="F3306" s="71">
        <v>6</v>
      </c>
      <c r="G3306" s="71">
        <v>1</v>
      </c>
      <c r="H3306" s="71">
        <v>268</v>
      </c>
      <c r="I3306" s="71">
        <v>37</v>
      </c>
      <c r="J3306" s="71">
        <v>36</v>
      </c>
      <c r="K3306" s="71">
        <v>53</v>
      </c>
      <c r="L3306" s="72">
        <v>108</v>
      </c>
      <c r="O3306" s="148"/>
      <c r="P3306" s="148"/>
      <c r="Q3306" s="148"/>
    </row>
    <row r="3307" spans="1:17" s="55" customFormat="1" ht="11.45" customHeight="1">
      <c r="A3307" s="190"/>
      <c r="B3307" s="185"/>
      <c r="C3307" s="25">
        <f t="shared" ref="C3307:L3307" si="3348">C3306/$I$3217*100</f>
        <v>95.867768595041326</v>
      </c>
      <c r="D3307" s="25">
        <f t="shared" si="3348"/>
        <v>72.314049586776861</v>
      </c>
      <c r="E3307" s="25">
        <f t="shared" si="3348"/>
        <v>2.6859504132231407</v>
      </c>
      <c r="F3307" s="25">
        <f t="shared" si="3348"/>
        <v>1.2396694214876034</v>
      </c>
      <c r="G3307" s="25">
        <f t="shared" si="3348"/>
        <v>0.20661157024793389</v>
      </c>
      <c r="H3307" s="25">
        <f t="shared" si="3348"/>
        <v>55.371900826446286</v>
      </c>
      <c r="I3307" s="25">
        <f t="shared" si="3348"/>
        <v>7.6446280991735529</v>
      </c>
      <c r="J3307" s="26">
        <f t="shared" si="3348"/>
        <v>7.4380165289256199</v>
      </c>
      <c r="K3307" s="26">
        <f t="shared" si="3348"/>
        <v>10.950413223140496</v>
      </c>
      <c r="L3307" s="74">
        <f t="shared" si="3348"/>
        <v>22.314049586776861</v>
      </c>
      <c r="O3307" s="148"/>
      <c r="P3307" s="148"/>
      <c r="Q3307" s="148"/>
    </row>
    <row r="3308" spans="1:17" s="55" customFormat="1" ht="11.45" customHeight="1">
      <c r="A3308" s="190"/>
      <c r="B3308" s="193" t="s">
        <v>24</v>
      </c>
      <c r="C3308" s="71">
        <v>6</v>
      </c>
      <c r="D3308" s="71">
        <v>1</v>
      </c>
      <c r="E3308" s="71">
        <v>1</v>
      </c>
      <c r="F3308" s="71">
        <v>0</v>
      </c>
      <c r="G3308" s="71">
        <v>0</v>
      </c>
      <c r="H3308" s="71">
        <v>3</v>
      </c>
      <c r="I3308" s="71">
        <v>1</v>
      </c>
      <c r="J3308" s="71">
        <v>0</v>
      </c>
      <c r="K3308" s="71">
        <v>1</v>
      </c>
      <c r="L3308" s="72">
        <v>2</v>
      </c>
    </row>
    <row r="3309" spans="1:17" s="55" customFormat="1" ht="11.45" customHeight="1" thickBot="1">
      <c r="A3309" s="191"/>
      <c r="B3309" s="194"/>
      <c r="C3309" s="33">
        <f t="shared" ref="C3309:L3309" si="3349">C3308/$I$3243*100</f>
        <v>20.689655172413794</v>
      </c>
      <c r="D3309" s="33">
        <f t="shared" si="3349"/>
        <v>3.4482758620689653</v>
      </c>
      <c r="E3309" s="33">
        <f t="shared" si="3349"/>
        <v>3.4482758620689653</v>
      </c>
      <c r="F3309" s="33">
        <f t="shared" si="3349"/>
        <v>0</v>
      </c>
      <c r="G3309" s="33">
        <f t="shared" si="3349"/>
        <v>0</v>
      </c>
      <c r="H3309" s="33">
        <f t="shared" si="3349"/>
        <v>10.344827586206897</v>
      </c>
      <c r="I3309" s="33">
        <f t="shared" si="3349"/>
        <v>3.4482758620689653</v>
      </c>
      <c r="J3309" s="34">
        <f t="shared" si="3349"/>
        <v>0</v>
      </c>
      <c r="K3309" s="34">
        <f t="shared" si="3349"/>
        <v>3.4482758620689653</v>
      </c>
      <c r="L3309" s="77">
        <f t="shared" si="3349"/>
        <v>6.8965517241379306</v>
      </c>
    </row>
    <row r="3310" spans="1:17" s="55" customFormat="1" ht="11.45" customHeight="1" thickBot="1">
      <c r="A3310" s="211" t="s">
        <v>53</v>
      </c>
      <c r="B3310" s="192" t="s">
        <v>23</v>
      </c>
      <c r="C3310" s="94">
        <v>170</v>
      </c>
      <c r="D3310" s="71">
        <v>139</v>
      </c>
      <c r="E3310" s="71">
        <v>11</v>
      </c>
      <c r="F3310" s="71">
        <v>2</v>
      </c>
      <c r="G3310" s="71">
        <v>2</v>
      </c>
      <c r="H3310" s="71">
        <v>98</v>
      </c>
      <c r="I3310" s="71">
        <v>6</v>
      </c>
      <c r="J3310" s="71">
        <v>8</v>
      </c>
      <c r="K3310" s="71">
        <v>40</v>
      </c>
      <c r="L3310" s="76">
        <v>33</v>
      </c>
    </row>
    <row r="3311" spans="1:17" s="55" customFormat="1" ht="11.45" customHeight="1" thickTop="1" thickBot="1">
      <c r="A3311" s="212"/>
      <c r="B3311" s="185"/>
      <c r="C3311" s="29">
        <f t="shared" ref="C3311:L3311" si="3350">C3310/$I$3215*100</f>
        <v>11.651816312542836</v>
      </c>
      <c r="D3311" s="29">
        <f t="shared" si="3350"/>
        <v>9.5270733379026744</v>
      </c>
      <c r="E3311" s="29">
        <f t="shared" si="3350"/>
        <v>0.7539410555174777</v>
      </c>
      <c r="F3311" s="29">
        <f t="shared" si="3350"/>
        <v>0.1370801919122687</v>
      </c>
      <c r="G3311" s="29">
        <f t="shared" si="3350"/>
        <v>0.1370801919122687</v>
      </c>
      <c r="H3311" s="29">
        <f t="shared" si="3350"/>
        <v>6.7169294037011644</v>
      </c>
      <c r="I3311" s="29">
        <f t="shared" si="3350"/>
        <v>0.411240575736806</v>
      </c>
      <c r="J3311" s="30">
        <f t="shared" si="3350"/>
        <v>0.54832076764907478</v>
      </c>
      <c r="K3311" s="30">
        <f t="shared" si="3350"/>
        <v>2.7416038382453736</v>
      </c>
      <c r="L3311" s="73">
        <f t="shared" si="3350"/>
        <v>2.2618231665524333</v>
      </c>
    </row>
    <row r="3312" spans="1:17" s="55" customFormat="1" ht="11.45" customHeight="1" thickTop="1" thickBot="1">
      <c r="A3312" s="212"/>
      <c r="B3312" s="193" t="s">
        <v>3</v>
      </c>
      <c r="C3312" s="71">
        <v>113</v>
      </c>
      <c r="D3312" s="71">
        <v>68</v>
      </c>
      <c r="E3312" s="71">
        <v>19</v>
      </c>
      <c r="F3312" s="71">
        <v>6</v>
      </c>
      <c r="G3312" s="71">
        <v>2</v>
      </c>
      <c r="H3312" s="71">
        <v>57</v>
      </c>
      <c r="I3312" s="71">
        <v>11</v>
      </c>
      <c r="J3312" s="71">
        <v>11</v>
      </c>
      <c r="K3312" s="71">
        <v>22</v>
      </c>
      <c r="L3312" s="72">
        <v>25</v>
      </c>
    </row>
    <row r="3313" spans="1:24" s="55" customFormat="1" ht="11.45" customHeight="1" thickTop="1" thickBot="1">
      <c r="A3313" s="212"/>
      <c r="B3313" s="193"/>
      <c r="C3313" s="25">
        <f t="shared" ref="C3313:L3313" si="3351">C3312/$I$3217*100</f>
        <v>23.347107438016529</v>
      </c>
      <c r="D3313" s="25">
        <f t="shared" si="3351"/>
        <v>14.049586776859504</v>
      </c>
      <c r="E3313" s="25">
        <f t="shared" si="3351"/>
        <v>3.9256198347107438</v>
      </c>
      <c r="F3313" s="25">
        <f t="shared" si="3351"/>
        <v>1.2396694214876034</v>
      </c>
      <c r="G3313" s="25">
        <f t="shared" si="3351"/>
        <v>0.41322314049586778</v>
      </c>
      <c r="H3313" s="25">
        <f t="shared" si="3351"/>
        <v>11.776859504132231</v>
      </c>
      <c r="I3313" s="25">
        <f t="shared" si="3351"/>
        <v>2.2727272727272729</v>
      </c>
      <c r="J3313" s="26">
        <f t="shared" si="3351"/>
        <v>2.2727272727272729</v>
      </c>
      <c r="K3313" s="26">
        <f t="shared" si="3351"/>
        <v>4.5454545454545459</v>
      </c>
      <c r="L3313" s="74">
        <f t="shared" si="3351"/>
        <v>5.1652892561983474</v>
      </c>
    </row>
    <row r="3314" spans="1:24" s="55" customFormat="1" ht="11.45" customHeight="1" thickTop="1" thickBot="1">
      <c r="A3314" s="212"/>
      <c r="B3314" s="184" t="s">
        <v>13</v>
      </c>
      <c r="C3314" s="71">
        <v>616</v>
      </c>
      <c r="D3314" s="71">
        <v>329</v>
      </c>
      <c r="E3314" s="71">
        <v>160</v>
      </c>
      <c r="F3314" s="71">
        <v>27</v>
      </c>
      <c r="G3314" s="71">
        <v>42</v>
      </c>
      <c r="H3314" s="71">
        <v>282</v>
      </c>
      <c r="I3314" s="71">
        <v>63</v>
      </c>
      <c r="J3314" s="71">
        <v>29</v>
      </c>
      <c r="K3314" s="71">
        <v>80</v>
      </c>
      <c r="L3314" s="72">
        <v>246</v>
      </c>
      <c r="O3314" s="148"/>
      <c r="P3314" s="148"/>
      <c r="Q3314" s="148"/>
    </row>
    <row r="3315" spans="1:24" s="55" customFormat="1" ht="11.45" customHeight="1" thickTop="1" thickBot="1">
      <c r="A3315" s="212"/>
      <c r="B3315" s="185"/>
      <c r="C3315" s="25">
        <f t="shared" ref="C3315:L3315" si="3352">C3314/$I$3217*100</f>
        <v>127.27272727272727</v>
      </c>
      <c r="D3315" s="25">
        <f t="shared" si="3352"/>
        <v>67.975206611570243</v>
      </c>
      <c r="E3315" s="25">
        <f t="shared" si="3352"/>
        <v>33.057851239669425</v>
      </c>
      <c r="F3315" s="25">
        <f t="shared" si="3352"/>
        <v>5.5785123966942152</v>
      </c>
      <c r="G3315" s="25">
        <f t="shared" si="3352"/>
        <v>8.677685950413224</v>
      </c>
      <c r="H3315" s="25">
        <f t="shared" si="3352"/>
        <v>58.264462809917347</v>
      </c>
      <c r="I3315" s="25">
        <f t="shared" si="3352"/>
        <v>13.016528925619836</v>
      </c>
      <c r="J3315" s="26">
        <f t="shared" si="3352"/>
        <v>5.9917355371900829</v>
      </c>
      <c r="K3315" s="26">
        <f t="shared" si="3352"/>
        <v>16.528925619834713</v>
      </c>
      <c r="L3315" s="74">
        <f t="shared" si="3352"/>
        <v>50.826446280991732</v>
      </c>
      <c r="O3315" s="148"/>
      <c r="P3315" s="148"/>
      <c r="Q3315" s="148"/>
    </row>
    <row r="3316" spans="1:24" s="55" customFormat="1" ht="11.45" customHeight="1" thickTop="1" thickBot="1">
      <c r="A3316" s="212"/>
      <c r="B3316" s="193" t="s">
        <v>14</v>
      </c>
      <c r="C3316" s="71">
        <v>171</v>
      </c>
      <c r="D3316" s="71">
        <v>119</v>
      </c>
      <c r="E3316" s="71">
        <v>11</v>
      </c>
      <c r="F3316" s="71">
        <v>2</v>
      </c>
      <c r="G3316" s="71">
        <v>7</v>
      </c>
      <c r="H3316" s="71">
        <v>89</v>
      </c>
      <c r="I3316" s="71">
        <v>15</v>
      </c>
      <c r="J3316" s="71">
        <v>8</v>
      </c>
      <c r="K3316" s="71">
        <v>20</v>
      </c>
      <c r="L3316" s="72">
        <v>38</v>
      </c>
      <c r="O3316" s="148"/>
      <c r="P3316" s="148"/>
      <c r="Q3316" s="148"/>
    </row>
    <row r="3317" spans="1:24" s="55" customFormat="1" ht="11.45" customHeight="1" thickTop="1" thickBot="1">
      <c r="A3317" s="212"/>
      <c r="B3317" s="193"/>
      <c r="C3317" s="25">
        <f t="shared" ref="C3317:L3317" si="3353">C3316/$I$3217*100</f>
        <v>35.330578512396691</v>
      </c>
      <c r="D3317" s="25">
        <f t="shared" si="3353"/>
        <v>24.586776859504134</v>
      </c>
      <c r="E3317" s="25">
        <f t="shared" si="3353"/>
        <v>2.2727272727272729</v>
      </c>
      <c r="F3317" s="25">
        <f t="shared" si="3353"/>
        <v>0.41322314049586778</v>
      </c>
      <c r="G3317" s="25">
        <f t="shared" si="3353"/>
        <v>1.4462809917355373</v>
      </c>
      <c r="H3317" s="25">
        <f t="shared" si="3353"/>
        <v>18.388429752066116</v>
      </c>
      <c r="I3317" s="25">
        <f t="shared" si="3353"/>
        <v>3.0991735537190084</v>
      </c>
      <c r="J3317" s="26">
        <f t="shared" si="3353"/>
        <v>1.6528925619834711</v>
      </c>
      <c r="K3317" s="26">
        <f t="shared" si="3353"/>
        <v>4.1322314049586781</v>
      </c>
      <c r="L3317" s="74">
        <f t="shared" si="3353"/>
        <v>7.8512396694214877</v>
      </c>
      <c r="O3317" s="148"/>
      <c r="P3317" s="148"/>
      <c r="Q3317" s="148"/>
    </row>
    <row r="3318" spans="1:24" s="55" customFormat="1" ht="11.45" customHeight="1" thickTop="1" thickBot="1">
      <c r="A3318" s="212"/>
      <c r="B3318" s="184" t="s">
        <v>25</v>
      </c>
      <c r="C3318" s="71">
        <v>30</v>
      </c>
      <c r="D3318" s="71">
        <v>18</v>
      </c>
      <c r="E3318" s="71">
        <v>18</v>
      </c>
      <c r="F3318" s="71">
        <v>3</v>
      </c>
      <c r="G3318" s="71">
        <v>12</v>
      </c>
      <c r="H3318" s="71">
        <v>18</v>
      </c>
      <c r="I3318" s="71">
        <v>13</v>
      </c>
      <c r="J3318" s="71">
        <v>2</v>
      </c>
      <c r="K3318" s="71">
        <v>6</v>
      </c>
      <c r="L3318" s="72">
        <v>36</v>
      </c>
      <c r="O3318" s="148"/>
      <c r="P3318" s="148"/>
      <c r="Q3318" s="148"/>
    </row>
    <row r="3319" spans="1:24" s="55" customFormat="1" ht="11.45" customHeight="1" thickTop="1" thickBot="1">
      <c r="A3319" s="212"/>
      <c r="B3319" s="185"/>
      <c r="C3319" s="25">
        <f t="shared" ref="C3319:L3319" si="3354">C3318/$I$3217*100</f>
        <v>6.1983471074380168</v>
      </c>
      <c r="D3319" s="25">
        <f t="shared" si="3354"/>
        <v>3.71900826446281</v>
      </c>
      <c r="E3319" s="25">
        <f t="shared" si="3354"/>
        <v>3.71900826446281</v>
      </c>
      <c r="F3319" s="25">
        <f t="shared" si="3354"/>
        <v>0.6198347107438017</v>
      </c>
      <c r="G3319" s="25">
        <f t="shared" si="3354"/>
        <v>2.4793388429752068</v>
      </c>
      <c r="H3319" s="25">
        <f t="shared" si="3354"/>
        <v>3.71900826446281</v>
      </c>
      <c r="I3319" s="25">
        <f t="shared" si="3354"/>
        <v>2.6859504132231407</v>
      </c>
      <c r="J3319" s="26">
        <f t="shared" si="3354"/>
        <v>0.41322314049586778</v>
      </c>
      <c r="K3319" s="26">
        <f t="shared" si="3354"/>
        <v>1.2396694214876034</v>
      </c>
      <c r="L3319" s="74">
        <f t="shared" si="3354"/>
        <v>7.4380165289256199</v>
      </c>
      <c r="O3319" s="148"/>
      <c r="P3319" s="148"/>
      <c r="Q3319" s="148"/>
    </row>
    <row r="3320" spans="1:24" s="1" customFormat="1" ht="11.45" customHeight="1" thickTop="1" thickBot="1">
      <c r="A3320" s="212"/>
      <c r="B3320" s="193" t="s">
        <v>26</v>
      </c>
      <c r="C3320" s="71">
        <v>380</v>
      </c>
      <c r="D3320" s="71">
        <v>261</v>
      </c>
      <c r="E3320" s="71">
        <v>20</v>
      </c>
      <c r="F3320" s="71">
        <v>5</v>
      </c>
      <c r="G3320" s="71">
        <v>5</v>
      </c>
      <c r="H3320" s="71">
        <v>209</v>
      </c>
      <c r="I3320" s="71">
        <v>29</v>
      </c>
      <c r="J3320" s="71">
        <v>30</v>
      </c>
      <c r="K3320" s="71">
        <v>33</v>
      </c>
      <c r="L3320" s="72">
        <v>117</v>
      </c>
      <c r="N3320" s="55"/>
      <c r="O3320" s="148"/>
      <c r="P3320" s="148"/>
      <c r="Q3320" s="148"/>
      <c r="R3320" s="55"/>
      <c r="S3320" s="55"/>
      <c r="T3320" s="55"/>
      <c r="U3320" s="55"/>
      <c r="V3320" s="55"/>
      <c r="W3320" s="55"/>
      <c r="X3320" s="55"/>
    </row>
    <row r="3321" spans="1:24" s="1" customFormat="1" ht="11.45" customHeight="1" thickTop="1" thickBot="1">
      <c r="A3321" s="212"/>
      <c r="B3321" s="193"/>
      <c r="C3321" s="25">
        <f t="shared" ref="C3321:L3321" si="3355">C3320/$I$3217*100</f>
        <v>78.512396694214885</v>
      </c>
      <c r="D3321" s="25">
        <f t="shared" si="3355"/>
        <v>53.925619834710744</v>
      </c>
      <c r="E3321" s="25">
        <f t="shared" si="3355"/>
        <v>4.1322314049586781</v>
      </c>
      <c r="F3321" s="25">
        <f t="shared" si="3355"/>
        <v>1.0330578512396695</v>
      </c>
      <c r="G3321" s="25">
        <f t="shared" si="3355"/>
        <v>1.0330578512396695</v>
      </c>
      <c r="H3321" s="25">
        <f t="shared" si="3355"/>
        <v>43.18181818181818</v>
      </c>
      <c r="I3321" s="25">
        <f t="shared" si="3355"/>
        <v>5.9917355371900829</v>
      </c>
      <c r="J3321" s="26">
        <f t="shared" si="3355"/>
        <v>6.1983471074380168</v>
      </c>
      <c r="K3321" s="26">
        <f t="shared" si="3355"/>
        <v>6.8181818181818175</v>
      </c>
      <c r="L3321" s="74">
        <f t="shared" si="3355"/>
        <v>24.173553719008265</v>
      </c>
      <c r="N3321" s="55"/>
      <c r="O3321" s="148"/>
      <c r="P3321" s="148"/>
      <c r="Q3321" s="148"/>
      <c r="R3321" s="55"/>
      <c r="S3321" s="55"/>
      <c r="T3321" s="55"/>
      <c r="U3321" s="55"/>
      <c r="V3321" s="55"/>
      <c r="W3321" s="55"/>
      <c r="X3321" s="55"/>
    </row>
    <row r="3322" spans="1:24" s="1" customFormat="1" ht="11.45" customHeight="1" thickTop="1" thickBot="1">
      <c r="A3322" s="212"/>
      <c r="B3322" s="184" t="s">
        <v>0</v>
      </c>
      <c r="C3322" s="71">
        <v>57</v>
      </c>
      <c r="D3322" s="71">
        <v>35</v>
      </c>
      <c r="E3322" s="71">
        <v>7</v>
      </c>
      <c r="F3322" s="71">
        <v>2</v>
      </c>
      <c r="G3322" s="71">
        <v>2</v>
      </c>
      <c r="H3322" s="71">
        <v>26</v>
      </c>
      <c r="I3322" s="71">
        <v>6</v>
      </c>
      <c r="J3322" s="71">
        <v>6</v>
      </c>
      <c r="K3322" s="71">
        <v>6</v>
      </c>
      <c r="L3322" s="72">
        <v>19</v>
      </c>
    </row>
    <row r="3323" spans="1:24" s="1" customFormat="1" ht="11.45" customHeight="1" thickTop="1" thickBot="1">
      <c r="A3323" s="212"/>
      <c r="B3323" s="185"/>
      <c r="C3323" s="29">
        <f t="shared" ref="C3323:L3323" si="3356">C3322/$I$3257*100</f>
        <v>68.674698795180717</v>
      </c>
      <c r="D3323" s="29">
        <f t="shared" si="3356"/>
        <v>42.168674698795186</v>
      </c>
      <c r="E3323" s="29">
        <f t="shared" si="3356"/>
        <v>8.4337349397590362</v>
      </c>
      <c r="F3323" s="29">
        <f t="shared" si="3356"/>
        <v>2.4096385542168677</v>
      </c>
      <c r="G3323" s="29">
        <f t="shared" si="3356"/>
        <v>2.4096385542168677</v>
      </c>
      <c r="H3323" s="29">
        <f t="shared" si="3356"/>
        <v>31.325301204819279</v>
      </c>
      <c r="I3323" s="29">
        <f t="shared" si="3356"/>
        <v>7.2289156626506017</v>
      </c>
      <c r="J3323" s="30">
        <f t="shared" si="3356"/>
        <v>7.2289156626506017</v>
      </c>
      <c r="K3323" s="30">
        <f t="shared" si="3356"/>
        <v>7.2289156626506017</v>
      </c>
      <c r="L3323" s="73">
        <f t="shared" si="3356"/>
        <v>22.891566265060241</v>
      </c>
    </row>
    <row r="3324" spans="1:24" s="1" customFormat="1" ht="11.45" customHeight="1" thickTop="1" thickBot="1">
      <c r="A3324" s="212"/>
      <c r="B3324" s="193" t="s">
        <v>24</v>
      </c>
      <c r="C3324" s="71">
        <v>18</v>
      </c>
      <c r="D3324" s="71">
        <v>9</v>
      </c>
      <c r="E3324" s="71">
        <v>3</v>
      </c>
      <c r="F3324" s="71">
        <v>0</v>
      </c>
      <c r="G3324" s="71">
        <v>0</v>
      </c>
      <c r="H3324" s="71">
        <v>10</v>
      </c>
      <c r="I3324" s="71">
        <v>1</v>
      </c>
      <c r="J3324" s="71">
        <v>2</v>
      </c>
      <c r="K3324" s="71">
        <v>2</v>
      </c>
      <c r="L3324" s="72">
        <v>7</v>
      </c>
      <c r="O3324" s="148"/>
      <c r="P3324" s="148"/>
      <c r="Q3324" s="148"/>
    </row>
    <row r="3325" spans="1:24" s="1" customFormat="1" ht="11.45" customHeight="1" thickTop="1" thickBot="1">
      <c r="A3325" s="213"/>
      <c r="B3325" s="194"/>
      <c r="C3325" s="33">
        <f t="shared" ref="C3325:L3325" si="3357">C3324/$I$3259*100</f>
        <v>36.734693877551024</v>
      </c>
      <c r="D3325" s="33">
        <f t="shared" si="3357"/>
        <v>18.367346938775512</v>
      </c>
      <c r="E3325" s="33">
        <f t="shared" si="3357"/>
        <v>6.1224489795918364</v>
      </c>
      <c r="F3325" s="33">
        <f t="shared" si="3357"/>
        <v>0</v>
      </c>
      <c r="G3325" s="33">
        <f t="shared" si="3357"/>
        <v>0</v>
      </c>
      <c r="H3325" s="33">
        <f t="shared" si="3357"/>
        <v>20.408163265306122</v>
      </c>
      <c r="I3325" s="33">
        <f t="shared" si="3357"/>
        <v>2.0408163265306123</v>
      </c>
      <c r="J3325" s="34">
        <f t="shared" si="3357"/>
        <v>4.0816326530612246</v>
      </c>
      <c r="K3325" s="34">
        <f t="shared" si="3357"/>
        <v>4.0816326530612246</v>
      </c>
      <c r="L3325" s="77">
        <f t="shared" si="3357"/>
        <v>14.285714285714285</v>
      </c>
      <c r="O3325" s="148"/>
      <c r="P3325" s="148"/>
      <c r="Q3325" s="148"/>
    </row>
    <row r="3326" spans="1:24" s="1" customFormat="1" ht="11.45" customHeight="1">
      <c r="A3326" s="189" t="s">
        <v>21</v>
      </c>
      <c r="B3326" s="192" t="s">
        <v>27</v>
      </c>
      <c r="C3326" s="94">
        <v>174</v>
      </c>
      <c r="D3326" s="71">
        <v>90</v>
      </c>
      <c r="E3326" s="71">
        <v>33</v>
      </c>
      <c r="F3326" s="71">
        <v>5</v>
      </c>
      <c r="G3326" s="71">
        <v>7</v>
      </c>
      <c r="H3326" s="71">
        <v>95</v>
      </c>
      <c r="I3326" s="71">
        <v>24</v>
      </c>
      <c r="J3326" s="71">
        <v>10</v>
      </c>
      <c r="K3326" s="71">
        <v>27</v>
      </c>
      <c r="L3326" s="76">
        <v>87</v>
      </c>
      <c r="O3326" s="148"/>
      <c r="P3326" s="148"/>
      <c r="Q3326" s="148"/>
    </row>
    <row r="3327" spans="1:24" s="1" customFormat="1" ht="11.45" customHeight="1">
      <c r="A3327" s="190"/>
      <c r="B3327" s="185"/>
      <c r="C3327" s="29">
        <f t="shared" ref="C3327:L3327" si="3358">C3326/$I$3215*100</f>
        <v>11.925976696367375</v>
      </c>
      <c r="D3327" s="29">
        <f t="shared" si="3358"/>
        <v>6.1686086360520909</v>
      </c>
      <c r="E3327" s="29">
        <f t="shared" si="3358"/>
        <v>2.2618231665524333</v>
      </c>
      <c r="F3327" s="29">
        <f t="shared" si="3358"/>
        <v>0.3427004797806717</v>
      </c>
      <c r="G3327" s="29">
        <f t="shared" si="3358"/>
        <v>0.47978067169294036</v>
      </c>
      <c r="H3327" s="29">
        <f t="shared" si="3358"/>
        <v>6.5113091158327627</v>
      </c>
      <c r="I3327" s="29">
        <f t="shared" si="3358"/>
        <v>1.644962302947224</v>
      </c>
      <c r="J3327" s="30">
        <f t="shared" si="3358"/>
        <v>0.68540095956134339</v>
      </c>
      <c r="K3327" s="30">
        <f t="shared" si="3358"/>
        <v>1.8505825908156273</v>
      </c>
      <c r="L3327" s="73">
        <f t="shared" si="3358"/>
        <v>5.9629883481836874</v>
      </c>
      <c r="O3327" s="6"/>
      <c r="P3327" s="6"/>
      <c r="Q3327" s="6"/>
    </row>
    <row r="3328" spans="1:24" s="1" customFormat="1" ht="11.45" customHeight="1">
      <c r="A3328" s="190"/>
      <c r="B3328" s="193" t="s">
        <v>28</v>
      </c>
      <c r="C3328" s="71">
        <v>269</v>
      </c>
      <c r="D3328" s="71">
        <v>182</v>
      </c>
      <c r="E3328" s="71">
        <v>28</v>
      </c>
      <c r="F3328" s="71">
        <v>6</v>
      </c>
      <c r="G3328" s="71">
        <v>7</v>
      </c>
      <c r="H3328" s="71">
        <v>167</v>
      </c>
      <c r="I3328" s="71">
        <v>21</v>
      </c>
      <c r="J3328" s="71">
        <v>13</v>
      </c>
      <c r="K3328" s="71">
        <v>25</v>
      </c>
      <c r="L3328" s="72">
        <v>73</v>
      </c>
      <c r="O3328" s="147"/>
      <c r="P3328" s="147"/>
      <c r="Q3328" s="147"/>
    </row>
    <row r="3329" spans="1:24" s="1" customFormat="1" ht="11.45" customHeight="1">
      <c r="A3329" s="190"/>
      <c r="B3329" s="193"/>
      <c r="C3329" s="25">
        <f t="shared" ref="C3329:L3329" si="3359">C3328/$I$3217*100</f>
        <v>55.578512396694215</v>
      </c>
      <c r="D3329" s="25">
        <f t="shared" si="3359"/>
        <v>37.603305785123972</v>
      </c>
      <c r="E3329" s="25">
        <f t="shared" si="3359"/>
        <v>5.785123966942149</v>
      </c>
      <c r="F3329" s="25">
        <f t="shared" si="3359"/>
        <v>1.2396694214876034</v>
      </c>
      <c r="G3329" s="25">
        <f t="shared" si="3359"/>
        <v>1.4462809917355373</v>
      </c>
      <c r="H3329" s="25">
        <f t="shared" si="3359"/>
        <v>34.504132231404959</v>
      </c>
      <c r="I3329" s="25">
        <f t="shared" si="3359"/>
        <v>4.338842975206612</v>
      </c>
      <c r="J3329" s="26">
        <f t="shared" si="3359"/>
        <v>2.6859504132231407</v>
      </c>
      <c r="K3329" s="26">
        <f t="shared" si="3359"/>
        <v>5.1652892561983474</v>
      </c>
      <c r="L3329" s="74">
        <f t="shared" si="3359"/>
        <v>15.082644628099173</v>
      </c>
      <c r="O3329" s="147"/>
      <c r="P3329" s="147"/>
      <c r="Q3329" s="147"/>
    </row>
    <row r="3330" spans="1:24" s="1" customFormat="1" ht="11.45" customHeight="1">
      <c r="A3330" s="190"/>
      <c r="B3330" s="184" t="s">
        <v>29</v>
      </c>
      <c r="C3330" s="71">
        <v>711</v>
      </c>
      <c r="D3330" s="71">
        <v>454</v>
      </c>
      <c r="E3330" s="71">
        <v>122</v>
      </c>
      <c r="F3330" s="71">
        <v>24</v>
      </c>
      <c r="G3330" s="71">
        <v>42</v>
      </c>
      <c r="H3330" s="71">
        <v>343</v>
      </c>
      <c r="I3330" s="71">
        <v>60</v>
      </c>
      <c r="J3330" s="71">
        <v>46</v>
      </c>
      <c r="K3330" s="71">
        <v>88</v>
      </c>
      <c r="L3330" s="72">
        <v>221</v>
      </c>
      <c r="O3330" s="147"/>
      <c r="P3330" s="147"/>
      <c r="Q3330" s="147"/>
    </row>
    <row r="3331" spans="1:24" s="1" customFormat="1" ht="11.45" customHeight="1">
      <c r="A3331" s="190"/>
      <c r="B3331" s="185"/>
      <c r="C3331" s="25">
        <f t="shared" ref="C3331:L3331" si="3360">C3330/$I$3217*100</f>
        <v>146.900826446281</v>
      </c>
      <c r="D3331" s="25">
        <f t="shared" si="3360"/>
        <v>93.801652892561975</v>
      </c>
      <c r="E3331" s="25">
        <f t="shared" si="3360"/>
        <v>25.206611570247933</v>
      </c>
      <c r="F3331" s="25">
        <f t="shared" si="3360"/>
        <v>4.9586776859504136</v>
      </c>
      <c r="G3331" s="25">
        <f t="shared" si="3360"/>
        <v>8.677685950413224</v>
      </c>
      <c r="H3331" s="25">
        <f t="shared" si="3360"/>
        <v>70.867768595041326</v>
      </c>
      <c r="I3331" s="25">
        <f t="shared" si="3360"/>
        <v>12.396694214876034</v>
      </c>
      <c r="J3331" s="26">
        <f t="shared" si="3360"/>
        <v>9.5041322314049594</v>
      </c>
      <c r="K3331" s="26">
        <f t="shared" si="3360"/>
        <v>18.181818181818183</v>
      </c>
      <c r="L3331" s="74">
        <f t="shared" si="3360"/>
        <v>45.661157024793383</v>
      </c>
      <c r="O3331" s="147"/>
      <c r="P3331" s="147"/>
      <c r="Q3331" s="147"/>
    </row>
    <row r="3332" spans="1:24" s="1" customFormat="1" ht="11.45" customHeight="1">
      <c r="A3332" s="190"/>
      <c r="B3332" s="193" t="s">
        <v>30</v>
      </c>
      <c r="C3332" s="71">
        <v>296</v>
      </c>
      <c r="D3332" s="71">
        <v>195</v>
      </c>
      <c r="E3332" s="71">
        <v>51</v>
      </c>
      <c r="F3332" s="71">
        <v>11</v>
      </c>
      <c r="G3332" s="71">
        <v>10</v>
      </c>
      <c r="H3332" s="71">
        <v>144</v>
      </c>
      <c r="I3332" s="71">
        <v>27</v>
      </c>
      <c r="J3332" s="71">
        <v>21</v>
      </c>
      <c r="K3332" s="71">
        <v>51</v>
      </c>
      <c r="L3332" s="72">
        <v>101</v>
      </c>
      <c r="N3332" s="55"/>
      <c r="O3332" s="148"/>
      <c r="P3332" s="148"/>
      <c r="Q3332" s="148"/>
      <c r="R3332" s="55"/>
      <c r="S3332" s="55"/>
      <c r="T3332" s="55"/>
      <c r="U3332" s="55"/>
      <c r="V3332" s="55"/>
      <c r="W3332" s="55"/>
      <c r="X3332" s="55"/>
    </row>
    <row r="3333" spans="1:24" s="1" customFormat="1" ht="11.45" customHeight="1">
      <c r="A3333" s="190"/>
      <c r="B3333" s="193"/>
      <c r="C3333" s="25">
        <f t="shared" ref="C3333:L3333" si="3361">C3332/$I$3217*100</f>
        <v>61.157024793388423</v>
      </c>
      <c r="D3333" s="25">
        <f t="shared" si="3361"/>
        <v>40.289256198347104</v>
      </c>
      <c r="E3333" s="25">
        <f t="shared" si="3361"/>
        <v>10.537190082644628</v>
      </c>
      <c r="F3333" s="25">
        <f t="shared" si="3361"/>
        <v>2.2727272727272729</v>
      </c>
      <c r="G3333" s="25">
        <f t="shared" si="3361"/>
        <v>2.0661157024793391</v>
      </c>
      <c r="H3333" s="25">
        <f t="shared" si="3361"/>
        <v>29.75206611570248</v>
      </c>
      <c r="I3333" s="25">
        <f t="shared" si="3361"/>
        <v>5.5785123966942152</v>
      </c>
      <c r="J3333" s="26">
        <f t="shared" si="3361"/>
        <v>4.338842975206612</v>
      </c>
      <c r="K3333" s="26">
        <f t="shared" si="3361"/>
        <v>10.537190082644628</v>
      </c>
      <c r="L3333" s="74">
        <f t="shared" si="3361"/>
        <v>20.867768595041323</v>
      </c>
      <c r="N3333" s="55"/>
      <c r="O3333" s="148"/>
      <c r="P3333" s="148"/>
      <c r="Q3333" s="148"/>
      <c r="R3333" s="55"/>
      <c r="S3333" s="55"/>
      <c r="T3333" s="55"/>
      <c r="U3333" s="55"/>
      <c r="V3333" s="55"/>
      <c r="W3333" s="55"/>
      <c r="X3333" s="55"/>
    </row>
    <row r="3334" spans="1:24" s="1" customFormat="1" ht="11.45" customHeight="1">
      <c r="A3334" s="190"/>
      <c r="B3334" s="184" t="s">
        <v>42</v>
      </c>
      <c r="C3334" s="71">
        <v>84</v>
      </c>
      <c r="D3334" s="71">
        <v>48</v>
      </c>
      <c r="E3334" s="71">
        <v>13</v>
      </c>
      <c r="F3334" s="71">
        <v>1</v>
      </c>
      <c r="G3334" s="71">
        <v>6</v>
      </c>
      <c r="H3334" s="71">
        <v>28</v>
      </c>
      <c r="I3334" s="71">
        <v>10</v>
      </c>
      <c r="J3334" s="71">
        <v>5</v>
      </c>
      <c r="K3334" s="71">
        <v>13</v>
      </c>
      <c r="L3334" s="72">
        <v>30</v>
      </c>
      <c r="O3334" s="148"/>
      <c r="P3334" s="148"/>
      <c r="Q3334" s="148"/>
    </row>
    <row r="3335" spans="1:24" s="1" customFormat="1" ht="11.45" customHeight="1">
      <c r="A3335" s="190"/>
      <c r="B3335" s="185"/>
      <c r="C3335" s="25">
        <f t="shared" ref="C3335:L3335" si="3362">C3334/$I$3217*100</f>
        <v>17.355371900826448</v>
      </c>
      <c r="D3335" s="25">
        <f t="shared" si="3362"/>
        <v>9.9173553719008272</v>
      </c>
      <c r="E3335" s="25">
        <f t="shared" si="3362"/>
        <v>2.6859504132231407</v>
      </c>
      <c r="F3335" s="25">
        <f t="shared" si="3362"/>
        <v>0.20661157024793389</v>
      </c>
      <c r="G3335" s="25">
        <f t="shared" si="3362"/>
        <v>1.2396694214876034</v>
      </c>
      <c r="H3335" s="25">
        <f t="shared" si="3362"/>
        <v>5.785123966942149</v>
      </c>
      <c r="I3335" s="25">
        <f t="shared" si="3362"/>
        <v>2.0661157024793391</v>
      </c>
      <c r="J3335" s="26">
        <f t="shared" si="3362"/>
        <v>1.0330578512396695</v>
      </c>
      <c r="K3335" s="26">
        <f t="shared" si="3362"/>
        <v>2.6859504132231407</v>
      </c>
      <c r="L3335" s="74">
        <f t="shared" si="3362"/>
        <v>6.1983471074380168</v>
      </c>
      <c r="O3335" s="148"/>
      <c r="P3335" s="148"/>
      <c r="Q3335" s="148"/>
    </row>
    <row r="3336" spans="1:24" s="1" customFormat="1" ht="11.45" customHeight="1">
      <c r="A3336" s="190"/>
      <c r="B3336" s="193" t="s">
        <v>24</v>
      </c>
      <c r="C3336" s="71">
        <v>21</v>
      </c>
      <c r="D3336" s="71">
        <v>9</v>
      </c>
      <c r="E3336" s="71">
        <v>2</v>
      </c>
      <c r="F3336" s="71">
        <v>0</v>
      </c>
      <c r="G3336" s="71">
        <v>0</v>
      </c>
      <c r="H3336" s="71">
        <v>12</v>
      </c>
      <c r="I3336" s="71">
        <v>2</v>
      </c>
      <c r="J3336" s="71">
        <v>1</v>
      </c>
      <c r="K3336" s="71">
        <v>5</v>
      </c>
      <c r="L3336" s="72">
        <v>9</v>
      </c>
      <c r="O3336" s="148"/>
      <c r="P3336" s="148"/>
      <c r="Q3336" s="148"/>
    </row>
    <row r="3337" spans="1:24" s="1" customFormat="1" ht="11.45" customHeight="1" thickBot="1">
      <c r="A3337" s="191"/>
      <c r="B3337" s="194"/>
      <c r="C3337" s="33">
        <f t="shared" ref="C3337:L3337" si="3363">C3336/$I$3271*100</f>
        <v>36.206896551724135</v>
      </c>
      <c r="D3337" s="33">
        <f t="shared" si="3363"/>
        <v>15.517241379310345</v>
      </c>
      <c r="E3337" s="33">
        <f t="shared" si="3363"/>
        <v>3.4482758620689653</v>
      </c>
      <c r="F3337" s="33">
        <f t="shared" si="3363"/>
        <v>0</v>
      </c>
      <c r="G3337" s="33">
        <f t="shared" si="3363"/>
        <v>0</v>
      </c>
      <c r="H3337" s="33">
        <f t="shared" si="3363"/>
        <v>20.689655172413794</v>
      </c>
      <c r="I3337" s="33">
        <f t="shared" si="3363"/>
        <v>3.4482758620689653</v>
      </c>
      <c r="J3337" s="34">
        <f t="shared" si="3363"/>
        <v>1.7241379310344827</v>
      </c>
      <c r="K3337" s="34">
        <f t="shared" si="3363"/>
        <v>8.6206896551724146</v>
      </c>
      <c r="L3337" s="77">
        <f t="shared" si="3363"/>
        <v>15.517241379310345</v>
      </c>
      <c r="O3337" s="148"/>
      <c r="P3337" s="148"/>
      <c r="Q3337" s="148"/>
    </row>
    <row r="3338" spans="1:24" s="1" customFormat="1" ht="11.45" customHeight="1">
      <c r="A3338" s="40"/>
      <c r="B3338" s="41"/>
      <c r="C3338" s="42"/>
      <c r="D3338" s="42"/>
      <c r="E3338" s="42"/>
      <c r="F3338" s="42"/>
      <c r="G3338" s="42"/>
      <c r="O3338" s="147"/>
      <c r="P3338" s="147"/>
      <c r="Q3338" s="147"/>
    </row>
    <row r="3339" spans="1:24" s="1" customFormat="1" ht="11.45" customHeight="1">
      <c r="A3339" s="40"/>
      <c r="B3339" s="41"/>
      <c r="C3339" s="42"/>
      <c r="D3339" s="42"/>
      <c r="E3339" s="42"/>
      <c r="F3339" s="42"/>
      <c r="G3339" s="42"/>
      <c r="O3339" s="147"/>
      <c r="P3339" s="147"/>
      <c r="Q3339" s="147"/>
    </row>
    <row r="3340" spans="1:24" s="3" customFormat="1" ht="30" customHeight="1" thickBot="1">
      <c r="A3340" s="196" t="s">
        <v>154</v>
      </c>
      <c r="B3340" s="196"/>
      <c r="C3340" s="196"/>
      <c r="D3340" s="196"/>
      <c r="E3340" s="196"/>
      <c r="F3340" s="196"/>
      <c r="G3340" s="196"/>
      <c r="H3340" s="196"/>
      <c r="I3340" s="196"/>
      <c r="J3340" s="196"/>
      <c r="K3340" s="196"/>
      <c r="L3340" s="196"/>
      <c r="M3340" s="1"/>
      <c r="N3340" s="1"/>
      <c r="O3340" s="147"/>
      <c r="P3340" s="147"/>
      <c r="Q3340" s="147"/>
      <c r="R3340" s="1"/>
    </row>
    <row r="3341" spans="1:24" s="1" customFormat="1" ht="10.15" customHeight="1">
      <c r="A3341" s="203"/>
      <c r="B3341" s="204"/>
      <c r="C3341" s="246" t="s">
        <v>57</v>
      </c>
      <c r="D3341" s="247" t="s">
        <v>110</v>
      </c>
      <c r="E3341" s="248"/>
      <c r="O3341" s="147"/>
      <c r="P3341" s="147"/>
      <c r="Q3341" s="147"/>
    </row>
    <row r="3342" spans="1:24" s="6" customFormat="1" ht="60" customHeight="1" thickBot="1">
      <c r="A3342" s="216" t="s">
        <v>33</v>
      </c>
      <c r="B3342" s="217"/>
      <c r="C3342" s="244"/>
      <c r="D3342" s="245"/>
      <c r="E3342" s="248"/>
      <c r="O3342" s="147"/>
      <c r="P3342" s="147"/>
      <c r="Q3342" s="147"/>
    </row>
    <row r="3343" spans="1:24" s="55" customFormat="1" ht="11.25" customHeight="1">
      <c r="A3343" s="199" t="s">
        <v>22</v>
      </c>
      <c r="B3343" s="200"/>
      <c r="C3343" s="7">
        <v>65</v>
      </c>
      <c r="D3343" s="10">
        <v>123</v>
      </c>
      <c r="E3343" s="108"/>
      <c r="O3343" s="147"/>
      <c r="P3343" s="147"/>
      <c r="Q3343" s="147"/>
    </row>
    <row r="3344" spans="1:24" s="55" customFormat="1" ht="11.25" customHeight="1" thickBot="1">
      <c r="A3344" s="201"/>
      <c r="B3344" s="202"/>
      <c r="C3344" s="56">
        <f t="shared" ref="C3344:D3344" si="3364">C3343/$I$3213*100</f>
        <v>2.9775538250114519</v>
      </c>
      <c r="D3344" s="70">
        <f t="shared" si="3364"/>
        <v>5.6344480073293628</v>
      </c>
      <c r="E3344" s="42"/>
      <c r="O3344" s="147"/>
      <c r="P3344" s="147"/>
      <c r="Q3344" s="147"/>
    </row>
    <row r="3345" spans="1:17" s="55" customFormat="1" ht="11.45" customHeight="1">
      <c r="A3345" s="189" t="s">
        <v>48</v>
      </c>
      <c r="B3345" s="192" t="s">
        <v>19</v>
      </c>
      <c r="C3345" s="71">
        <v>44</v>
      </c>
      <c r="D3345" s="76">
        <v>89</v>
      </c>
      <c r="E3345" s="108"/>
      <c r="O3345" s="147"/>
      <c r="P3345" s="147"/>
      <c r="Q3345" s="147"/>
    </row>
    <row r="3346" spans="1:17" s="55" customFormat="1" ht="11.45" customHeight="1">
      <c r="A3346" s="190"/>
      <c r="B3346" s="185"/>
      <c r="C3346" s="30">
        <f t="shared" ref="C3346:D3346" si="3365">C3345/$I$3215*100</f>
        <v>3.0157642220699108</v>
      </c>
      <c r="D3346" s="73">
        <f t="shared" si="3365"/>
        <v>6.1000685400959567</v>
      </c>
      <c r="E3346" s="42"/>
      <c r="O3346" s="147"/>
      <c r="P3346" s="147"/>
      <c r="Q3346" s="147"/>
    </row>
    <row r="3347" spans="1:17" s="55" customFormat="1" ht="11.45" customHeight="1">
      <c r="A3347" s="190"/>
      <c r="B3347" s="193" t="s">
        <v>20</v>
      </c>
      <c r="C3347" s="71">
        <v>16</v>
      </c>
      <c r="D3347" s="72">
        <v>23</v>
      </c>
      <c r="E3347" s="108"/>
      <c r="O3347" s="147"/>
      <c r="P3347" s="147"/>
      <c r="Q3347" s="147"/>
    </row>
    <row r="3348" spans="1:17" s="55" customFormat="1" ht="11.45" customHeight="1">
      <c r="A3348" s="190"/>
      <c r="B3348" s="193"/>
      <c r="C3348" s="26">
        <f t="shared" ref="C3348:D3348" si="3366">C3347/$I$3217*100</f>
        <v>3.3057851239669422</v>
      </c>
      <c r="D3348" s="74">
        <f t="shared" si="3366"/>
        <v>4.7520661157024797</v>
      </c>
      <c r="E3348" s="42"/>
      <c r="O3348" s="147"/>
      <c r="P3348" s="147"/>
      <c r="Q3348" s="147"/>
    </row>
    <row r="3349" spans="1:17" s="55" customFormat="1" ht="11.45" customHeight="1">
      <c r="A3349" s="190"/>
      <c r="B3349" s="184" t="s">
        <v>49</v>
      </c>
      <c r="C3349" s="71">
        <v>5</v>
      </c>
      <c r="D3349" s="72">
        <v>6</v>
      </c>
      <c r="E3349" s="108"/>
      <c r="O3349" s="147"/>
      <c r="P3349" s="147"/>
      <c r="Q3349" s="147"/>
    </row>
    <row r="3350" spans="1:17" s="55" customFormat="1" ht="11.45" customHeight="1">
      <c r="A3350" s="190"/>
      <c r="B3350" s="185"/>
      <c r="C3350" s="26">
        <f t="shared" ref="C3350:D3350" si="3367">C3349/$I$3217*100</f>
        <v>1.0330578512396695</v>
      </c>
      <c r="D3350" s="74">
        <f t="shared" si="3367"/>
        <v>1.2396694214876034</v>
      </c>
      <c r="E3350" s="42"/>
      <c r="O3350" s="147"/>
      <c r="P3350" s="147"/>
      <c r="Q3350" s="147"/>
    </row>
    <row r="3351" spans="1:17" s="55" customFormat="1" ht="11.45" customHeight="1">
      <c r="A3351" s="190"/>
      <c r="B3351" s="193" t="s">
        <v>50</v>
      </c>
      <c r="C3351" s="71">
        <v>0</v>
      </c>
      <c r="D3351" s="72">
        <v>5</v>
      </c>
      <c r="E3351" s="108"/>
      <c r="O3351" s="147"/>
      <c r="P3351" s="147"/>
      <c r="Q3351" s="147"/>
    </row>
    <row r="3352" spans="1:17" s="55" customFormat="1" ht="11.45" customHeight="1" thickBot="1">
      <c r="A3352" s="190"/>
      <c r="B3352" s="193"/>
      <c r="C3352" s="79">
        <f t="shared" ref="C3352:D3352" si="3368">C3351/$I$3221*100</f>
        <v>0</v>
      </c>
      <c r="D3352" s="80">
        <f t="shared" si="3368"/>
        <v>6.8493150684931505</v>
      </c>
      <c r="E3352" s="42"/>
      <c r="O3352" s="147"/>
      <c r="P3352" s="147"/>
      <c r="Q3352" s="147"/>
    </row>
    <row r="3353" spans="1:17" s="55" customFormat="1" ht="11.45" customHeight="1">
      <c r="A3353" s="189" t="s">
        <v>51</v>
      </c>
      <c r="B3353" s="192" t="s">
        <v>1</v>
      </c>
      <c r="C3353" s="71">
        <v>31</v>
      </c>
      <c r="D3353" s="76">
        <v>65</v>
      </c>
      <c r="E3353" s="108"/>
      <c r="O3353" s="147"/>
      <c r="P3353" s="147"/>
      <c r="Q3353" s="147"/>
    </row>
    <row r="3354" spans="1:17" s="55" customFormat="1" ht="11.45" customHeight="1">
      <c r="A3354" s="190"/>
      <c r="B3354" s="193"/>
      <c r="C3354" s="30">
        <f t="shared" ref="C3354:D3354" si="3369">C3353/$I$3215*100</f>
        <v>2.1247429746401645</v>
      </c>
      <c r="D3354" s="73">
        <f t="shared" si="3369"/>
        <v>4.4551062371487324</v>
      </c>
      <c r="E3354" s="42"/>
      <c r="O3354" s="147"/>
      <c r="P3354" s="147"/>
      <c r="Q3354" s="147"/>
    </row>
    <row r="3355" spans="1:17" s="55" customFormat="1" ht="11.45" customHeight="1">
      <c r="A3355" s="190"/>
      <c r="B3355" s="184" t="s">
        <v>2</v>
      </c>
      <c r="C3355" s="71">
        <v>34</v>
      </c>
      <c r="D3355" s="72">
        <v>58</v>
      </c>
      <c r="E3355" s="108"/>
      <c r="O3355" s="147"/>
      <c r="P3355" s="147"/>
      <c r="Q3355" s="147"/>
    </row>
    <row r="3356" spans="1:17" s="55" customFormat="1" ht="11.45" customHeight="1">
      <c r="A3356" s="190"/>
      <c r="B3356" s="185"/>
      <c r="C3356" s="26">
        <f t="shared" ref="C3356:D3356" si="3370">C3355/$I$3217*100</f>
        <v>7.0247933884297522</v>
      </c>
      <c r="D3356" s="74">
        <f t="shared" si="3370"/>
        <v>11.983471074380166</v>
      </c>
      <c r="E3356" s="42"/>
      <c r="O3356" s="147"/>
      <c r="P3356" s="147"/>
      <c r="Q3356" s="147"/>
    </row>
    <row r="3357" spans="1:17" s="55" customFormat="1" ht="11.45" customHeight="1">
      <c r="A3357" s="190"/>
      <c r="B3357" s="193" t="s">
        <v>5</v>
      </c>
      <c r="C3357" s="71">
        <v>0</v>
      </c>
      <c r="D3357" s="72">
        <v>0</v>
      </c>
      <c r="E3357" s="108"/>
      <c r="O3357" s="147"/>
      <c r="P3357" s="147"/>
      <c r="Q3357" s="147"/>
    </row>
    <row r="3358" spans="1:17" s="55" customFormat="1" ht="11.45" customHeight="1" thickBot="1">
      <c r="A3358" s="191"/>
      <c r="B3358" s="194"/>
      <c r="C3358" s="34">
        <f t="shared" ref="C3358:D3358" si="3371">C3357/$I$3227*100</f>
        <v>0</v>
      </c>
      <c r="D3358" s="77">
        <f t="shared" si="3371"/>
        <v>0</v>
      </c>
      <c r="E3358" s="42"/>
      <c r="O3358" s="147"/>
      <c r="P3358" s="147"/>
      <c r="Q3358" s="147"/>
    </row>
    <row r="3359" spans="1:17" s="55" customFormat="1" ht="11.45" customHeight="1">
      <c r="A3359" s="189" t="s">
        <v>52</v>
      </c>
      <c r="B3359" s="192" t="s">
        <v>6</v>
      </c>
      <c r="C3359" s="71">
        <v>1</v>
      </c>
      <c r="D3359" s="76">
        <v>14</v>
      </c>
      <c r="E3359" s="108"/>
      <c r="O3359" s="147"/>
      <c r="P3359" s="147"/>
      <c r="Q3359" s="147"/>
    </row>
    <row r="3360" spans="1:17" s="55" customFormat="1" ht="11.45" customHeight="1">
      <c r="A3360" s="190"/>
      <c r="B3360" s="185"/>
      <c r="C3360" s="30">
        <f t="shared" ref="C3360:D3360" si="3372">C3359/$I$3215*100</f>
        <v>6.8540095956134348E-2</v>
      </c>
      <c r="D3360" s="73">
        <f t="shared" si="3372"/>
        <v>0.95956134338588073</v>
      </c>
      <c r="E3360" s="42"/>
      <c r="O3360" s="147"/>
      <c r="P3360" s="147"/>
      <c r="Q3360" s="147"/>
    </row>
    <row r="3361" spans="1:17" s="55" customFormat="1" ht="11.45" customHeight="1">
      <c r="A3361" s="190"/>
      <c r="B3361" s="193" t="s">
        <v>7</v>
      </c>
      <c r="C3361" s="71">
        <v>12</v>
      </c>
      <c r="D3361" s="72">
        <v>32</v>
      </c>
      <c r="E3361" s="108"/>
      <c r="O3361" s="147"/>
      <c r="P3361" s="147"/>
      <c r="Q3361" s="147"/>
    </row>
    <row r="3362" spans="1:17" s="55" customFormat="1" ht="11.45" customHeight="1">
      <c r="A3362" s="190"/>
      <c r="B3362" s="193"/>
      <c r="C3362" s="26">
        <f t="shared" ref="C3362:D3362" si="3373">C3361/$I$3217*100</f>
        <v>2.4793388429752068</v>
      </c>
      <c r="D3362" s="74">
        <f t="shared" si="3373"/>
        <v>6.6115702479338845</v>
      </c>
      <c r="E3362" s="42"/>
      <c r="O3362" s="147"/>
      <c r="P3362" s="147"/>
      <c r="Q3362" s="147"/>
    </row>
    <row r="3363" spans="1:17" s="55" customFormat="1" ht="11.45" customHeight="1">
      <c r="A3363" s="190"/>
      <c r="B3363" s="184" t="s">
        <v>8</v>
      </c>
      <c r="C3363" s="71">
        <v>11</v>
      </c>
      <c r="D3363" s="72">
        <v>24</v>
      </c>
      <c r="E3363" s="108"/>
      <c r="O3363" s="147"/>
      <c r="P3363" s="147"/>
      <c r="Q3363" s="147"/>
    </row>
    <row r="3364" spans="1:17" s="55" customFormat="1" ht="11.45" customHeight="1">
      <c r="A3364" s="190"/>
      <c r="B3364" s="185"/>
      <c r="C3364" s="26">
        <f t="shared" ref="C3364:D3364" si="3374">C3363/$I$3217*100</f>
        <v>2.2727272727272729</v>
      </c>
      <c r="D3364" s="74">
        <f t="shared" si="3374"/>
        <v>4.9586776859504136</v>
      </c>
      <c r="E3364" s="42"/>
      <c r="O3364" s="147"/>
      <c r="P3364" s="147"/>
      <c r="Q3364" s="147"/>
    </row>
    <row r="3365" spans="1:17" s="55" customFormat="1" ht="11.45" customHeight="1">
      <c r="A3365" s="190"/>
      <c r="B3365" s="193" t="s">
        <v>9</v>
      </c>
      <c r="C3365" s="71">
        <v>16</v>
      </c>
      <c r="D3365" s="72">
        <v>20</v>
      </c>
      <c r="E3365" s="108"/>
      <c r="O3365" s="147"/>
      <c r="P3365" s="147"/>
      <c r="Q3365" s="147"/>
    </row>
    <row r="3366" spans="1:17" s="55" customFormat="1" ht="11.45" customHeight="1">
      <c r="A3366" s="190"/>
      <c r="B3366" s="193"/>
      <c r="C3366" s="26">
        <f t="shared" ref="C3366:D3366" si="3375">C3365/$I$3217*100</f>
        <v>3.3057851239669422</v>
      </c>
      <c r="D3366" s="74">
        <f t="shared" si="3375"/>
        <v>4.1322314049586781</v>
      </c>
      <c r="E3366" s="42"/>
      <c r="O3366" s="147"/>
      <c r="P3366" s="147"/>
      <c r="Q3366" s="147"/>
    </row>
    <row r="3367" spans="1:17" s="55" customFormat="1" ht="11.45" customHeight="1">
      <c r="A3367" s="190"/>
      <c r="B3367" s="184" t="s">
        <v>10</v>
      </c>
      <c r="C3367" s="71">
        <v>8</v>
      </c>
      <c r="D3367" s="72">
        <v>13</v>
      </c>
      <c r="E3367" s="108"/>
      <c r="O3367" s="147"/>
      <c r="P3367" s="147"/>
      <c r="Q3367" s="147"/>
    </row>
    <row r="3368" spans="1:17" s="55" customFormat="1" ht="11.45" customHeight="1">
      <c r="A3368" s="190"/>
      <c r="B3368" s="185"/>
      <c r="C3368" s="26">
        <f t="shared" ref="C3368:D3368" si="3376">C3367/$I$3217*100</f>
        <v>1.6528925619834711</v>
      </c>
      <c r="D3368" s="74">
        <f t="shared" si="3376"/>
        <v>2.6859504132231407</v>
      </c>
      <c r="E3368" s="42"/>
      <c r="O3368" s="147"/>
      <c r="P3368" s="147"/>
      <c r="Q3368" s="147"/>
    </row>
    <row r="3369" spans="1:17" s="55" customFormat="1" ht="11.45" customHeight="1">
      <c r="A3369" s="190"/>
      <c r="B3369" s="193" t="s">
        <v>11</v>
      </c>
      <c r="C3369" s="71">
        <v>4</v>
      </c>
      <c r="D3369" s="72">
        <v>7</v>
      </c>
      <c r="E3369" s="108"/>
      <c r="O3369" s="147"/>
      <c r="P3369" s="147"/>
      <c r="Q3369" s="147"/>
    </row>
    <row r="3370" spans="1:17" s="55" customFormat="1" ht="11.45" customHeight="1">
      <c r="A3370" s="190"/>
      <c r="B3370" s="193"/>
      <c r="C3370" s="26">
        <f t="shared" ref="C3370:D3370" si="3377">C3369/$I$3217*100</f>
        <v>0.82644628099173556</v>
      </c>
      <c r="D3370" s="74">
        <f t="shared" si="3377"/>
        <v>1.4462809917355373</v>
      </c>
      <c r="E3370" s="42"/>
      <c r="O3370" s="148"/>
      <c r="P3370" s="148"/>
      <c r="Q3370" s="148"/>
    </row>
    <row r="3371" spans="1:17" s="55" customFormat="1" ht="11.45" customHeight="1">
      <c r="A3371" s="190"/>
      <c r="B3371" s="184" t="s">
        <v>12</v>
      </c>
      <c r="C3371" s="71">
        <v>13</v>
      </c>
      <c r="D3371" s="72">
        <v>13</v>
      </c>
      <c r="E3371" s="108"/>
      <c r="O3371" s="148"/>
      <c r="P3371" s="148"/>
      <c r="Q3371" s="148"/>
    </row>
    <row r="3372" spans="1:17" s="55" customFormat="1" ht="11.45" customHeight="1">
      <c r="A3372" s="190"/>
      <c r="B3372" s="185"/>
      <c r="C3372" s="26">
        <f t="shared" ref="C3372:D3372" si="3378">C3371/$I$3217*100</f>
        <v>2.6859504132231407</v>
      </c>
      <c r="D3372" s="74">
        <f t="shared" si="3378"/>
        <v>2.6859504132231407</v>
      </c>
      <c r="E3372" s="42"/>
      <c r="O3372" s="148"/>
      <c r="P3372" s="148"/>
      <c r="Q3372" s="148"/>
    </row>
    <row r="3373" spans="1:17" s="55" customFormat="1" ht="11.45" customHeight="1">
      <c r="A3373" s="190"/>
      <c r="B3373" s="193" t="s">
        <v>24</v>
      </c>
      <c r="C3373" s="71">
        <v>0</v>
      </c>
      <c r="D3373" s="72">
        <v>0</v>
      </c>
      <c r="E3373" s="108"/>
      <c r="O3373" s="148"/>
      <c r="P3373" s="148"/>
      <c r="Q3373" s="148"/>
    </row>
    <row r="3374" spans="1:17" s="55" customFormat="1" ht="11.45" customHeight="1" thickBot="1">
      <c r="A3374" s="191"/>
      <c r="B3374" s="194"/>
      <c r="C3374" s="34">
        <f t="shared" ref="C3374:D3374" si="3379">C3373/$I$3243*100</f>
        <v>0</v>
      </c>
      <c r="D3374" s="77">
        <f t="shared" si="3379"/>
        <v>0</v>
      </c>
      <c r="E3374" s="42"/>
      <c r="O3374" s="148"/>
      <c r="P3374" s="148"/>
      <c r="Q3374" s="148"/>
    </row>
    <row r="3375" spans="1:17" s="55" customFormat="1" ht="11.45" customHeight="1" thickBot="1">
      <c r="A3375" s="211" t="s">
        <v>53</v>
      </c>
      <c r="B3375" s="192" t="s">
        <v>23</v>
      </c>
      <c r="C3375" s="71">
        <v>0</v>
      </c>
      <c r="D3375" s="76">
        <v>4</v>
      </c>
      <c r="E3375" s="108"/>
      <c r="O3375" s="148"/>
      <c r="P3375" s="148"/>
      <c r="Q3375" s="148"/>
    </row>
    <row r="3376" spans="1:17" s="55" customFormat="1" ht="11.45" customHeight="1" thickTop="1" thickBot="1">
      <c r="A3376" s="212"/>
      <c r="B3376" s="185"/>
      <c r="C3376" s="30">
        <f t="shared" ref="C3376:D3376" si="3380">C3375/$I$3215*100</f>
        <v>0</v>
      </c>
      <c r="D3376" s="73">
        <f t="shared" si="3380"/>
        <v>0.27416038382453739</v>
      </c>
      <c r="E3376" s="42"/>
      <c r="O3376" s="148"/>
      <c r="P3376" s="148"/>
      <c r="Q3376" s="148"/>
    </row>
    <row r="3377" spans="1:17" s="55" customFormat="1" ht="11.45" customHeight="1" thickTop="1" thickBot="1">
      <c r="A3377" s="212"/>
      <c r="B3377" s="193" t="s">
        <v>3</v>
      </c>
      <c r="C3377" s="71">
        <v>5</v>
      </c>
      <c r="D3377" s="72">
        <v>4</v>
      </c>
      <c r="E3377" s="108"/>
      <c r="O3377" s="148"/>
      <c r="P3377" s="148"/>
      <c r="Q3377" s="148"/>
    </row>
    <row r="3378" spans="1:17" s="55" customFormat="1" ht="11.45" customHeight="1" thickTop="1" thickBot="1">
      <c r="A3378" s="212"/>
      <c r="B3378" s="193"/>
      <c r="C3378" s="26">
        <f t="shared" ref="C3378:D3378" si="3381">C3377/$I$3217*100</f>
        <v>1.0330578512396695</v>
      </c>
      <c r="D3378" s="74">
        <f t="shared" si="3381"/>
        <v>0.82644628099173556</v>
      </c>
      <c r="E3378" s="42"/>
      <c r="O3378" s="148"/>
      <c r="P3378" s="148"/>
      <c r="Q3378" s="148"/>
    </row>
    <row r="3379" spans="1:17" s="55" customFormat="1" ht="11.45" customHeight="1" thickTop="1" thickBot="1">
      <c r="A3379" s="212"/>
      <c r="B3379" s="184" t="s">
        <v>13</v>
      </c>
      <c r="C3379" s="71">
        <v>33</v>
      </c>
      <c r="D3379" s="72">
        <v>71</v>
      </c>
      <c r="E3379" s="108"/>
      <c r="O3379" s="148"/>
      <c r="P3379" s="148"/>
      <c r="Q3379" s="148"/>
    </row>
    <row r="3380" spans="1:17" s="55" customFormat="1" ht="11.45" customHeight="1" thickTop="1" thickBot="1">
      <c r="A3380" s="212"/>
      <c r="B3380" s="185"/>
      <c r="C3380" s="26">
        <f t="shared" ref="C3380:D3380" si="3382">C3379/$I$3217*100</f>
        <v>6.8181818181818175</v>
      </c>
      <c r="D3380" s="74">
        <f t="shared" si="3382"/>
        <v>14.669421487603307</v>
      </c>
      <c r="E3380" s="42"/>
      <c r="O3380" s="148"/>
      <c r="P3380" s="148"/>
      <c r="Q3380" s="148"/>
    </row>
    <row r="3381" spans="1:17" s="55" customFormat="1" ht="11.45" customHeight="1" thickTop="1" thickBot="1">
      <c r="A3381" s="212"/>
      <c r="B3381" s="193" t="s">
        <v>14</v>
      </c>
      <c r="C3381" s="71">
        <v>4</v>
      </c>
      <c r="D3381" s="72">
        <v>3</v>
      </c>
      <c r="E3381" s="108"/>
      <c r="O3381" s="148"/>
      <c r="P3381" s="148"/>
      <c r="Q3381" s="148"/>
    </row>
    <row r="3382" spans="1:17" s="55" customFormat="1" ht="11.45" customHeight="1" thickTop="1" thickBot="1">
      <c r="A3382" s="212"/>
      <c r="B3382" s="193"/>
      <c r="C3382" s="26">
        <f t="shared" ref="C3382:D3382" si="3383">C3381/$I$3217*100</f>
        <v>0.82644628099173556</v>
      </c>
      <c r="D3382" s="74">
        <f t="shared" si="3383"/>
        <v>0.6198347107438017</v>
      </c>
      <c r="E3382" s="42"/>
      <c r="O3382" s="148"/>
      <c r="P3382" s="148"/>
      <c r="Q3382" s="148"/>
    </row>
    <row r="3383" spans="1:17" s="55" customFormat="1" ht="11.45" customHeight="1" thickTop="1" thickBot="1">
      <c r="A3383" s="212"/>
      <c r="B3383" s="184" t="s">
        <v>25</v>
      </c>
      <c r="C3383" s="71">
        <v>3</v>
      </c>
      <c r="D3383" s="72">
        <v>19</v>
      </c>
      <c r="E3383" s="108"/>
      <c r="O3383" s="148"/>
      <c r="P3383" s="148"/>
      <c r="Q3383" s="148"/>
    </row>
    <row r="3384" spans="1:17" s="55" customFormat="1" ht="11.45" customHeight="1" thickTop="1" thickBot="1">
      <c r="A3384" s="212"/>
      <c r="B3384" s="185"/>
      <c r="C3384" s="26">
        <f t="shared" ref="C3384:D3384" si="3384">C3383/$I$3217*100</f>
        <v>0.6198347107438017</v>
      </c>
      <c r="D3384" s="74">
        <f t="shared" si="3384"/>
        <v>3.9256198347107438</v>
      </c>
      <c r="E3384" s="42"/>
      <c r="O3384" s="148"/>
      <c r="P3384" s="148"/>
      <c r="Q3384" s="148"/>
    </row>
    <row r="3385" spans="1:17" s="1" customFormat="1" ht="11.45" customHeight="1" thickTop="1" thickBot="1">
      <c r="A3385" s="212"/>
      <c r="B3385" s="193" t="s">
        <v>26</v>
      </c>
      <c r="C3385" s="71">
        <v>13</v>
      </c>
      <c r="D3385" s="72">
        <v>17</v>
      </c>
      <c r="E3385" s="108"/>
      <c r="O3385" s="148"/>
      <c r="P3385" s="148"/>
      <c r="Q3385" s="148"/>
    </row>
    <row r="3386" spans="1:17" s="1" customFormat="1" ht="11.45" customHeight="1" thickTop="1" thickBot="1">
      <c r="A3386" s="212"/>
      <c r="B3386" s="193"/>
      <c r="C3386" s="26">
        <f t="shared" ref="C3386:D3386" si="3385">C3385/$I$3217*100</f>
        <v>2.6859504132231407</v>
      </c>
      <c r="D3386" s="74">
        <f t="shared" si="3385"/>
        <v>3.5123966942148761</v>
      </c>
      <c r="E3386" s="42"/>
      <c r="O3386" s="148"/>
      <c r="P3386" s="148"/>
      <c r="Q3386" s="148"/>
    </row>
    <row r="3387" spans="1:17" s="1" customFormat="1" ht="11.45" customHeight="1" thickTop="1" thickBot="1">
      <c r="A3387" s="212"/>
      <c r="B3387" s="184" t="s">
        <v>0</v>
      </c>
      <c r="C3387" s="71">
        <v>7</v>
      </c>
      <c r="D3387" s="72">
        <v>3</v>
      </c>
      <c r="E3387" s="108"/>
      <c r="O3387" s="148"/>
      <c r="P3387" s="148"/>
      <c r="Q3387" s="148"/>
    </row>
    <row r="3388" spans="1:17" s="1" customFormat="1" ht="11.45" customHeight="1" thickTop="1" thickBot="1">
      <c r="A3388" s="212"/>
      <c r="B3388" s="185"/>
      <c r="C3388" s="30">
        <f t="shared" ref="C3388:D3388" si="3386">C3387/$I$3257*100</f>
        <v>8.4337349397590362</v>
      </c>
      <c r="D3388" s="73">
        <f t="shared" si="3386"/>
        <v>3.6144578313253009</v>
      </c>
      <c r="E3388" s="42"/>
      <c r="O3388" s="150"/>
      <c r="P3388" s="150"/>
      <c r="Q3388" s="150"/>
    </row>
    <row r="3389" spans="1:17" s="1" customFormat="1" ht="11.45" customHeight="1" thickTop="1" thickBot="1">
      <c r="A3389" s="212"/>
      <c r="B3389" s="193" t="s">
        <v>24</v>
      </c>
      <c r="C3389" s="71">
        <v>0</v>
      </c>
      <c r="D3389" s="72">
        <v>2</v>
      </c>
      <c r="E3389" s="108"/>
      <c r="O3389" s="150"/>
      <c r="P3389" s="150"/>
      <c r="Q3389" s="150"/>
    </row>
    <row r="3390" spans="1:17" s="1" customFormat="1" ht="11.45" customHeight="1" thickTop="1" thickBot="1">
      <c r="A3390" s="213"/>
      <c r="B3390" s="194"/>
      <c r="C3390" s="34">
        <f t="shared" ref="C3390:D3390" si="3387">C3389/$I$3259*100</f>
        <v>0</v>
      </c>
      <c r="D3390" s="77">
        <f t="shared" si="3387"/>
        <v>4.0816326530612246</v>
      </c>
      <c r="E3390" s="42"/>
      <c r="O3390" s="148"/>
      <c r="P3390" s="148"/>
      <c r="Q3390" s="148"/>
    </row>
    <row r="3391" spans="1:17" s="1" customFormat="1" ht="11.45" customHeight="1">
      <c r="A3391" s="189" t="s">
        <v>21</v>
      </c>
      <c r="B3391" s="192" t="s">
        <v>27</v>
      </c>
      <c r="C3391" s="71">
        <v>16</v>
      </c>
      <c r="D3391" s="76">
        <v>31</v>
      </c>
      <c r="E3391" s="108"/>
      <c r="O3391" s="148"/>
      <c r="P3391" s="148"/>
      <c r="Q3391" s="148"/>
    </row>
    <row r="3392" spans="1:17" s="1" customFormat="1" ht="11.45" customHeight="1">
      <c r="A3392" s="190"/>
      <c r="B3392" s="185"/>
      <c r="C3392" s="30">
        <f t="shared" ref="C3392:D3392" si="3388">C3391/$I$3215*100</f>
        <v>1.0966415352981496</v>
      </c>
      <c r="D3392" s="73">
        <f t="shared" si="3388"/>
        <v>2.1247429746401645</v>
      </c>
      <c r="E3392" s="42"/>
      <c r="O3392" s="6"/>
      <c r="P3392" s="6"/>
      <c r="Q3392" s="6"/>
    </row>
    <row r="3393" spans="1:18" s="1" customFormat="1" ht="11.45" customHeight="1">
      <c r="A3393" s="190"/>
      <c r="B3393" s="193" t="s">
        <v>28</v>
      </c>
      <c r="C3393" s="71">
        <v>8</v>
      </c>
      <c r="D3393" s="72">
        <v>11</v>
      </c>
      <c r="E3393" s="108"/>
      <c r="O3393" s="147"/>
      <c r="P3393" s="147"/>
      <c r="Q3393" s="147"/>
    </row>
    <row r="3394" spans="1:18" s="1" customFormat="1" ht="11.45" customHeight="1">
      <c r="A3394" s="190"/>
      <c r="B3394" s="193"/>
      <c r="C3394" s="26">
        <f t="shared" ref="C3394:D3394" si="3389">C3393/$I$3217*100</f>
        <v>1.6528925619834711</v>
      </c>
      <c r="D3394" s="74">
        <f t="shared" si="3389"/>
        <v>2.2727272727272729</v>
      </c>
      <c r="E3394" s="42"/>
      <c r="O3394" s="147"/>
      <c r="P3394" s="147"/>
      <c r="Q3394" s="147"/>
    </row>
    <row r="3395" spans="1:18" s="1" customFormat="1" ht="11.45" customHeight="1">
      <c r="A3395" s="190"/>
      <c r="B3395" s="184" t="s">
        <v>29</v>
      </c>
      <c r="C3395" s="71">
        <v>23</v>
      </c>
      <c r="D3395" s="72">
        <v>50</v>
      </c>
      <c r="E3395" s="108"/>
      <c r="O3395" s="147"/>
      <c r="P3395" s="147"/>
      <c r="Q3395" s="147"/>
    </row>
    <row r="3396" spans="1:18" s="1" customFormat="1" ht="11.45" customHeight="1">
      <c r="A3396" s="190"/>
      <c r="B3396" s="185"/>
      <c r="C3396" s="26">
        <f t="shared" ref="C3396:D3396" si="3390">C3395/$I$3217*100</f>
        <v>4.7520661157024797</v>
      </c>
      <c r="D3396" s="74">
        <f t="shared" si="3390"/>
        <v>10.330578512396695</v>
      </c>
      <c r="E3396" s="42"/>
      <c r="O3396" s="147"/>
      <c r="P3396" s="147"/>
      <c r="Q3396" s="147"/>
    </row>
    <row r="3397" spans="1:18" s="1" customFormat="1" ht="11.45" customHeight="1">
      <c r="A3397" s="190"/>
      <c r="B3397" s="193" t="s">
        <v>30</v>
      </c>
      <c r="C3397" s="71">
        <v>8</v>
      </c>
      <c r="D3397" s="72">
        <v>20</v>
      </c>
      <c r="E3397" s="108"/>
      <c r="O3397" s="147"/>
      <c r="P3397" s="147"/>
      <c r="Q3397" s="147"/>
    </row>
    <row r="3398" spans="1:18" s="1" customFormat="1" ht="11.45" customHeight="1">
      <c r="A3398" s="190"/>
      <c r="B3398" s="193"/>
      <c r="C3398" s="26">
        <f t="shared" ref="C3398:D3398" si="3391">C3397/$I$3217*100</f>
        <v>1.6528925619834711</v>
      </c>
      <c r="D3398" s="74">
        <f t="shared" si="3391"/>
        <v>4.1322314049586781</v>
      </c>
      <c r="E3398" s="42"/>
      <c r="F3398" s="55"/>
      <c r="G3398" s="55"/>
      <c r="H3398" s="55"/>
      <c r="O3398" s="147"/>
      <c r="P3398" s="147"/>
      <c r="Q3398" s="147"/>
    </row>
    <row r="3399" spans="1:18" s="1" customFormat="1" ht="11.45" customHeight="1">
      <c r="A3399" s="190"/>
      <c r="B3399" s="184" t="s">
        <v>42</v>
      </c>
      <c r="C3399" s="71">
        <v>8</v>
      </c>
      <c r="D3399" s="72">
        <v>10</v>
      </c>
      <c r="E3399" s="108"/>
      <c r="O3399" s="147"/>
      <c r="P3399" s="147"/>
      <c r="Q3399" s="147"/>
    </row>
    <row r="3400" spans="1:18" s="1" customFormat="1" ht="11.45" customHeight="1">
      <c r="A3400" s="190"/>
      <c r="B3400" s="185"/>
      <c r="C3400" s="26">
        <f t="shared" ref="C3400:D3400" si="3392">C3399/$I$3217*100</f>
        <v>1.6528925619834711</v>
      </c>
      <c r="D3400" s="74">
        <f t="shared" si="3392"/>
        <v>2.0661157024793391</v>
      </c>
      <c r="E3400" s="42"/>
      <c r="O3400" s="147"/>
      <c r="P3400" s="147"/>
      <c r="Q3400" s="147"/>
    </row>
    <row r="3401" spans="1:18" s="1" customFormat="1" ht="11.45" customHeight="1">
      <c r="A3401" s="190"/>
      <c r="B3401" s="193" t="s">
        <v>24</v>
      </c>
      <c r="C3401" s="71">
        <v>8</v>
      </c>
      <c r="D3401" s="72">
        <v>10</v>
      </c>
      <c r="E3401" s="108"/>
      <c r="O3401" s="147"/>
      <c r="P3401" s="147"/>
      <c r="Q3401" s="147"/>
    </row>
    <row r="3402" spans="1:18" s="1" customFormat="1" ht="11.45" customHeight="1" thickBot="1">
      <c r="A3402" s="191"/>
      <c r="B3402" s="194"/>
      <c r="C3402" s="34">
        <f t="shared" ref="C3402:D3402" si="3393">C3401/$I$3271*100</f>
        <v>13.793103448275861</v>
      </c>
      <c r="D3402" s="77">
        <f t="shared" si="3393"/>
        <v>17.241379310344829</v>
      </c>
      <c r="E3402" s="42"/>
      <c r="O3402" s="147"/>
      <c r="P3402" s="147"/>
      <c r="Q3402" s="147"/>
    </row>
    <row r="3403" spans="1:18" s="1" customFormat="1" ht="11.45" customHeight="1">
      <c r="A3403" s="40"/>
      <c r="B3403" s="41"/>
      <c r="C3403" s="127"/>
      <c r="D3403" s="127"/>
      <c r="E3403" s="42"/>
      <c r="O3403" s="147"/>
      <c r="P3403" s="147"/>
      <c r="Q3403" s="147"/>
    </row>
    <row r="3404" spans="1:18" s="1" customFormat="1" ht="11.45" customHeight="1">
      <c r="A3404" s="40"/>
      <c r="B3404" s="41"/>
      <c r="C3404" s="127"/>
      <c r="D3404" s="127"/>
      <c r="E3404" s="42"/>
      <c r="O3404" s="147"/>
      <c r="P3404" s="147"/>
      <c r="Q3404" s="147"/>
    </row>
    <row r="3405" spans="1:18" s="3" customFormat="1" ht="30" customHeight="1" thickBot="1">
      <c r="A3405" s="177" t="s">
        <v>137</v>
      </c>
      <c r="B3405" s="177"/>
      <c r="C3405" s="177"/>
      <c r="D3405" s="177"/>
      <c r="E3405" s="177"/>
      <c r="F3405" s="177"/>
      <c r="G3405" s="177"/>
      <c r="H3405" s="177"/>
      <c r="I3405" s="177"/>
      <c r="J3405" s="177"/>
      <c r="K3405" s="177"/>
      <c r="L3405" s="177"/>
      <c r="M3405" s="1"/>
      <c r="N3405" s="1"/>
      <c r="O3405" s="147"/>
      <c r="P3405" s="147"/>
      <c r="Q3405" s="147"/>
      <c r="R3405" s="1"/>
    </row>
    <row r="3406" spans="1:18" s="1" customFormat="1" ht="10.15" customHeight="1">
      <c r="A3406" s="203"/>
      <c r="B3406" s="204"/>
      <c r="C3406" s="99">
        <v>1</v>
      </c>
      <c r="D3406" s="99">
        <v>2</v>
      </c>
      <c r="E3406" s="99">
        <v>3</v>
      </c>
      <c r="F3406" s="99">
        <v>4</v>
      </c>
      <c r="G3406" s="99">
        <v>5</v>
      </c>
      <c r="H3406" s="205" t="s">
        <v>45</v>
      </c>
      <c r="I3406" s="207" t="s">
        <v>4</v>
      </c>
      <c r="J3406" s="100" t="s">
        <v>46</v>
      </c>
      <c r="K3406" s="99">
        <v>3</v>
      </c>
      <c r="L3406" s="101" t="s">
        <v>47</v>
      </c>
      <c r="O3406" s="147"/>
      <c r="P3406" s="147"/>
      <c r="Q3406" s="147"/>
    </row>
    <row r="3407" spans="1:18" s="6" customFormat="1" ht="60" customHeight="1" thickBot="1">
      <c r="A3407" s="209" t="s">
        <v>33</v>
      </c>
      <c r="B3407" s="210"/>
      <c r="C3407" s="139" t="s">
        <v>15</v>
      </c>
      <c r="D3407" s="139" t="s">
        <v>16</v>
      </c>
      <c r="E3407" s="139" t="s">
        <v>43</v>
      </c>
      <c r="F3407" s="139" t="s">
        <v>17</v>
      </c>
      <c r="G3407" s="139" t="s">
        <v>18</v>
      </c>
      <c r="H3407" s="206"/>
      <c r="I3407" s="208"/>
      <c r="J3407" s="115" t="s">
        <v>15</v>
      </c>
      <c r="K3407" s="139" t="s">
        <v>133</v>
      </c>
      <c r="L3407" s="116" t="s">
        <v>18</v>
      </c>
      <c r="O3407" s="147"/>
      <c r="P3407" s="147"/>
      <c r="Q3407" s="147"/>
    </row>
    <row r="3408" spans="1:18" s="55" customFormat="1" ht="11.25" customHeight="1">
      <c r="A3408" s="219" t="s">
        <v>22</v>
      </c>
      <c r="B3408" s="220"/>
      <c r="C3408" s="111">
        <v>813</v>
      </c>
      <c r="D3408" s="111">
        <v>757</v>
      </c>
      <c r="E3408" s="111">
        <v>410</v>
      </c>
      <c r="F3408" s="111">
        <v>36</v>
      </c>
      <c r="G3408" s="111">
        <v>60</v>
      </c>
      <c r="H3408" s="111">
        <v>107</v>
      </c>
      <c r="I3408" s="110">
        <f t="shared" ref="I3408:I3467" si="3394">SUM(C3408:H3408)</f>
        <v>2183</v>
      </c>
      <c r="J3408" s="112">
        <f>C3408+D3408</f>
        <v>1570</v>
      </c>
      <c r="K3408" s="111">
        <f>E3408</f>
        <v>410</v>
      </c>
      <c r="L3408" s="113">
        <f>SUM(F3408:G3408)</f>
        <v>96</v>
      </c>
      <c r="O3408" s="147"/>
      <c r="P3408" s="147"/>
      <c r="Q3408" s="147"/>
    </row>
    <row r="3409" spans="1:17" s="55" customFormat="1" ht="11.25" customHeight="1" thickBot="1">
      <c r="A3409" s="201"/>
      <c r="B3409" s="202"/>
      <c r="C3409" s="56">
        <f>C3408/I3408*100</f>
        <v>37.242327072835543</v>
      </c>
      <c r="D3409" s="56">
        <f>D3408/I3408*100</f>
        <v>34.677049931287215</v>
      </c>
      <c r="E3409" s="56">
        <f>E3408/I3408*100</f>
        <v>18.781493357764546</v>
      </c>
      <c r="F3409" s="56">
        <f>F3408/I3408*100</f>
        <v>1.6491067338524967</v>
      </c>
      <c r="G3409" s="56">
        <f>G3408/I3408*100</f>
        <v>2.7485112230874944</v>
      </c>
      <c r="H3409" s="59">
        <f>H3408/I3408*100</f>
        <v>4.901511681172698</v>
      </c>
      <c r="I3409" s="58">
        <f t="shared" si="3394"/>
        <v>99.999999999999986</v>
      </c>
      <c r="J3409" s="57">
        <f>J3408/I3408*100</f>
        <v>71.919377004122765</v>
      </c>
      <c r="K3409" s="35">
        <f>K3408/I3408*100</f>
        <v>18.781493357764546</v>
      </c>
      <c r="L3409" s="31">
        <f>L3408/I3408*100</f>
        <v>4.3976179569399907</v>
      </c>
      <c r="O3409" s="147"/>
      <c r="P3409" s="147"/>
      <c r="Q3409" s="147"/>
    </row>
    <row r="3410" spans="1:17" s="55" customFormat="1" ht="11.45" customHeight="1">
      <c r="A3410" s="189" t="s">
        <v>48</v>
      </c>
      <c r="B3410" s="192" t="s">
        <v>19</v>
      </c>
      <c r="C3410" s="20">
        <v>568</v>
      </c>
      <c r="D3410" s="20">
        <v>516</v>
      </c>
      <c r="E3410" s="20">
        <v>250</v>
      </c>
      <c r="F3410" s="20">
        <v>24</v>
      </c>
      <c r="G3410" s="20">
        <v>41</v>
      </c>
      <c r="H3410" s="20">
        <v>60</v>
      </c>
      <c r="I3410" s="8">
        <f t="shared" si="3394"/>
        <v>1459</v>
      </c>
      <c r="J3410" s="9">
        <f>C3410+D3410</f>
        <v>1084</v>
      </c>
      <c r="K3410" s="7">
        <f>E3410</f>
        <v>250</v>
      </c>
      <c r="L3410" s="10">
        <f>SUM(F3410:G3410)</f>
        <v>65</v>
      </c>
      <c r="O3410" s="147"/>
      <c r="P3410" s="147"/>
      <c r="Q3410" s="147"/>
    </row>
    <row r="3411" spans="1:17" s="55" customFormat="1" ht="11.45" customHeight="1">
      <c r="A3411" s="190"/>
      <c r="B3411" s="185"/>
      <c r="C3411" s="46">
        <f>C3410/I3410*100</f>
        <v>38.930774503084301</v>
      </c>
      <c r="D3411" s="25">
        <f>D3410/I3410*100</f>
        <v>35.366689513365316</v>
      </c>
      <c r="E3411" s="25">
        <f>E3410/I3410*100</f>
        <v>17.135023989033584</v>
      </c>
      <c r="F3411" s="25">
        <f>F3410/I3410*100</f>
        <v>1.644962302947224</v>
      </c>
      <c r="G3411" s="25">
        <f>G3410/I3410*100</f>
        <v>2.8101439342015078</v>
      </c>
      <c r="H3411" s="26">
        <f>H3410/I3410*100</f>
        <v>4.1124057573680606</v>
      </c>
      <c r="I3411" s="27">
        <f t="shared" si="3394"/>
        <v>100</v>
      </c>
      <c r="J3411" s="38">
        <f>J3410/I3410*100</f>
        <v>74.297464016449624</v>
      </c>
      <c r="K3411" s="18">
        <f>K3410/I3410*100</f>
        <v>17.135023989033584</v>
      </c>
      <c r="L3411" s="19">
        <f>L3410/I3410*100</f>
        <v>4.4551062371487324</v>
      </c>
      <c r="O3411" s="147"/>
      <c r="P3411" s="147"/>
      <c r="Q3411" s="147"/>
    </row>
    <row r="3412" spans="1:17" s="55" customFormat="1" ht="11.45" customHeight="1">
      <c r="A3412" s="190"/>
      <c r="B3412" s="193" t="s">
        <v>20</v>
      </c>
      <c r="C3412" s="20">
        <v>168</v>
      </c>
      <c r="D3412" s="20">
        <v>149</v>
      </c>
      <c r="E3412" s="20">
        <v>113</v>
      </c>
      <c r="F3412" s="20">
        <v>7</v>
      </c>
      <c r="G3412" s="20">
        <v>9</v>
      </c>
      <c r="H3412" s="20">
        <v>38</v>
      </c>
      <c r="I3412" s="21">
        <f t="shared" si="3394"/>
        <v>484</v>
      </c>
      <c r="J3412" s="28">
        <f>C3412+D3412</f>
        <v>317</v>
      </c>
      <c r="K3412" s="23">
        <f>E3412</f>
        <v>113</v>
      </c>
      <c r="L3412" s="24">
        <f>SUM(F3412:G3412)</f>
        <v>16</v>
      </c>
      <c r="O3412" s="147"/>
      <c r="P3412" s="147"/>
      <c r="Q3412" s="147"/>
    </row>
    <row r="3413" spans="1:17" s="55" customFormat="1" ht="11.45" customHeight="1">
      <c r="A3413" s="190"/>
      <c r="B3413" s="193"/>
      <c r="C3413" s="29">
        <f>C3412/I3412*100</f>
        <v>34.710743801652896</v>
      </c>
      <c r="D3413" s="29">
        <f>D3412/I3412*100</f>
        <v>30.785123966942145</v>
      </c>
      <c r="E3413" s="29">
        <f>E3412/I3412*100</f>
        <v>23.347107438016529</v>
      </c>
      <c r="F3413" s="29">
        <f>F3412/I3412*100</f>
        <v>1.4462809917355373</v>
      </c>
      <c r="G3413" s="29">
        <f>G3412/I3412*100</f>
        <v>1.859504132231405</v>
      </c>
      <c r="H3413" s="30">
        <f>H3412/I3412*100</f>
        <v>7.8512396694214877</v>
      </c>
      <c r="I3413" s="27">
        <f t="shared" si="3394"/>
        <v>100.00000000000001</v>
      </c>
      <c r="J3413" s="38">
        <f>J3412/I3412*100</f>
        <v>65.495867768595033</v>
      </c>
      <c r="K3413" s="18">
        <f>K3412/I3412*100</f>
        <v>23.347107438016529</v>
      </c>
      <c r="L3413" s="19">
        <f>L3412/I3412*100</f>
        <v>3.3057851239669422</v>
      </c>
      <c r="O3413" s="147"/>
      <c r="P3413" s="147"/>
      <c r="Q3413" s="147"/>
    </row>
    <row r="3414" spans="1:17" s="55" customFormat="1" ht="11.45" customHeight="1">
      <c r="A3414" s="190"/>
      <c r="B3414" s="184" t="s">
        <v>49</v>
      </c>
      <c r="C3414" s="20">
        <v>54</v>
      </c>
      <c r="D3414" s="20">
        <v>64</v>
      </c>
      <c r="E3414" s="20">
        <v>29</v>
      </c>
      <c r="F3414" s="20">
        <v>4</v>
      </c>
      <c r="G3414" s="20">
        <v>9</v>
      </c>
      <c r="H3414" s="20">
        <v>7</v>
      </c>
      <c r="I3414" s="21">
        <f t="shared" si="3394"/>
        <v>167</v>
      </c>
      <c r="J3414" s="28">
        <f>C3414+D3414</f>
        <v>118</v>
      </c>
      <c r="K3414" s="23">
        <f>E3414</f>
        <v>29</v>
      </c>
      <c r="L3414" s="24">
        <f>SUM(F3414:G3414)</f>
        <v>13</v>
      </c>
      <c r="O3414" s="147"/>
      <c r="P3414" s="147"/>
      <c r="Q3414" s="147"/>
    </row>
    <row r="3415" spans="1:17" s="55" customFormat="1" ht="11.45" customHeight="1">
      <c r="A3415" s="190"/>
      <c r="B3415" s="185"/>
      <c r="C3415" s="25">
        <f>C3414/I3414*100</f>
        <v>32.335329341317362</v>
      </c>
      <c r="D3415" s="25">
        <f>D3414/I3414*100</f>
        <v>38.323353293413177</v>
      </c>
      <c r="E3415" s="25">
        <f>E3414/I3414*100</f>
        <v>17.365269461077844</v>
      </c>
      <c r="F3415" s="25">
        <f>F3414/I3414*100</f>
        <v>2.3952095808383236</v>
      </c>
      <c r="G3415" s="25">
        <f>G3414/I3414*100</f>
        <v>5.3892215568862278</v>
      </c>
      <c r="H3415" s="26">
        <f>H3414/I3414*100</f>
        <v>4.1916167664670656</v>
      </c>
      <c r="I3415" s="27">
        <f t="shared" si="3394"/>
        <v>100</v>
      </c>
      <c r="J3415" s="38">
        <f>J3414/I3414*100</f>
        <v>70.658682634730539</v>
      </c>
      <c r="K3415" s="18">
        <f>K3414/I3414*100</f>
        <v>17.365269461077844</v>
      </c>
      <c r="L3415" s="19">
        <f>L3414/I3414*100</f>
        <v>7.7844311377245514</v>
      </c>
      <c r="O3415" s="147"/>
      <c r="P3415" s="147"/>
      <c r="Q3415" s="147"/>
    </row>
    <row r="3416" spans="1:17" s="55" customFormat="1" ht="11.45" customHeight="1">
      <c r="A3416" s="190"/>
      <c r="B3416" s="193" t="s">
        <v>50</v>
      </c>
      <c r="C3416" s="20">
        <v>23</v>
      </c>
      <c r="D3416" s="20">
        <v>28</v>
      </c>
      <c r="E3416" s="20">
        <v>18</v>
      </c>
      <c r="F3416" s="20">
        <v>1</v>
      </c>
      <c r="G3416" s="20">
        <v>1</v>
      </c>
      <c r="H3416" s="20">
        <v>2</v>
      </c>
      <c r="I3416" s="21">
        <f t="shared" si="3394"/>
        <v>73</v>
      </c>
      <c r="J3416" s="28">
        <f>C3416+D3416</f>
        <v>51</v>
      </c>
      <c r="K3416" s="23">
        <f>E3416</f>
        <v>18</v>
      </c>
      <c r="L3416" s="24">
        <f>SUM(F3416:G3416)</f>
        <v>2</v>
      </c>
      <c r="O3416" s="147"/>
      <c r="P3416" s="147"/>
      <c r="Q3416" s="147"/>
    </row>
    <row r="3417" spans="1:17" s="55" customFormat="1" ht="11.45" customHeight="1" thickBot="1">
      <c r="A3417" s="190"/>
      <c r="B3417" s="193"/>
      <c r="C3417" s="33">
        <f>C3416/I3416*100</f>
        <v>31.506849315068493</v>
      </c>
      <c r="D3417" s="33">
        <f>D3416/I3416*100</f>
        <v>38.356164383561641</v>
      </c>
      <c r="E3417" s="33">
        <f>E3416/I3416*100</f>
        <v>24.657534246575342</v>
      </c>
      <c r="F3417" s="33">
        <f>F3416/I3416*100</f>
        <v>1.3698630136986301</v>
      </c>
      <c r="G3417" s="33">
        <f>G3416/I3416*100</f>
        <v>1.3698630136986301</v>
      </c>
      <c r="H3417" s="34">
        <f>H3416/I3416*100</f>
        <v>2.7397260273972601</v>
      </c>
      <c r="I3417" s="58">
        <f t="shared" si="3394"/>
        <v>100</v>
      </c>
      <c r="J3417" s="38">
        <f>J3416/I3416*100</f>
        <v>69.863013698630141</v>
      </c>
      <c r="K3417" s="18">
        <f>K3416/I3416*100</f>
        <v>24.657534246575342</v>
      </c>
      <c r="L3417" s="19">
        <f>L3416/I3416*100</f>
        <v>2.7397260273972601</v>
      </c>
      <c r="O3417" s="147"/>
      <c r="P3417" s="147"/>
      <c r="Q3417" s="147"/>
    </row>
    <row r="3418" spans="1:17" s="55" customFormat="1" ht="11.45" customHeight="1">
      <c r="A3418" s="189" t="s">
        <v>51</v>
      </c>
      <c r="B3418" s="192" t="s">
        <v>1</v>
      </c>
      <c r="C3418" s="20">
        <v>354</v>
      </c>
      <c r="D3418" s="20">
        <v>312</v>
      </c>
      <c r="E3418" s="20">
        <v>201</v>
      </c>
      <c r="F3418" s="20">
        <v>20</v>
      </c>
      <c r="G3418" s="20">
        <v>41</v>
      </c>
      <c r="H3418" s="20">
        <v>40</v>
      </c>
      <c r="I3418" s="8">
        <f t="shared" si="3394"/>
        <v>968</v>
      </c>
      <c r="J3418" s="9">
        <f>C3418+D3418</f>
        <v>666</v>
      </c>
      <c r="K3418" s="7">
        <f>E3418</f>
        <v>201</v>
      </c>
      <c r="L3418" s="10">
        <f>SUM(F3418:G3418)</f>
        <v>61</v>
      </c>
      <c r="O3418" s="147"/>
      <c r="P3418" s="147"/>
      <c r="Q3418" s="147"/>
    </row>
    <row r="3419" spans="1:17" s="55" customFormat="1" ht="11.45" customHeight="1">
      <c r="A3419" s="190"/>
      <c r="B3419" s="193"/>
      <c r="C3419" s="46">
        <f>C3418/I3418*100</f>
        <v>36.570247933884296</v>
      </c>
      <c r="D3419" s="25">
        <f>D3418/I3418*100</f>
        <v>32.231404958677686</v>
      </c>
      <c r="E3419" s="25">
        <f>E3418/I3418*100</f>
        <v>20.764462809917354</v>
      </c>
      <c r="F3419" s="25">
        <f>F3418/I3418*100</f>
        <v>2.0661157024793391</v>
      </c>
      <c r="G3419" s="25">
        <f>G3418/I3418*100</f>
        <v>4.2355371900826446</v>
      </c>
      <c r="H3419" s="26">
        <f>H3418/I3418*100</f>
        <v>4.1322314049586781</v>
      </c>
      <c r="I3419" s="27">
        <f t="shared" si="3394"/>
        <v>99.999999999999972</v>
      </c>
      <c r="J3419" s="38">
        <f>J3418/I3418*100</f>
        <v>68.801652892561975</v>
      </c>
      <c r="K3419" s="18">
        <f>K3418/I3418*100</f>
        <v>20.764462809917354</v>
      </c>
      <c r="L3419" s="19">
        <f>L3418/I3418*100</f>
        <v>6.3016528925619832</v>
      </c>
      <c r="O3419" s="147"/>
      <c r="P3419" s="147"/>
      <c r="Q3419" s="147"/>
    </row>
    <row r="3420" spans="1:17" s="55" customFormat="1" ht="11.45" customHeight="1">
      <c r="A3420" s="190"/>
      <c r="B3420" s="184" t="s">
        <v>2</v>
      </c>
      <c r="C3420" s="20">
        <v>453</v>
      </c>
      <c r="D3420" s="20">
        <v>439</v>
      </c>
      <c r="E3420" s="20">
        <v>208</v>
      </c>
      <c r="F3420" s="20">
        <v>16</v>
      </c>
      <c r="G3420" s="20">
        <v>18</v>
      </c>
      <c r="H3420" s="20">
        <v>43</v>
      </c>
      <c r="I3420" s="21">
        <f t="shared" si="3394"/>
        <v>1177</v>
      </c>
      <c r="J3420" s="28">
        <f>C3420+D3420</f>
        <v>892</v>
      </c>
      <c r="K3420" s="23">
        <f>E3420</f>
        <v>208</v>
      </c>
      <c r="L3420" s="24">
        <f>SUM(F3420:G3420)</f>
        <v>34</v>
      </c>
      <c r="O3420" s="147"/>
      <c r="P3420" s="147"/>
      <c r="Q3420" s="147"/>
    </row>
    <row r="3421" spans="1:17" s="55" customFormat="1" ht="11.45" customHeight="1">
      <c r="A3421" s="190"/>
      <c r="B3421" s="185"/>
      <c r="C3421" s="29">
        <f>C3420/I3420*100</f>
        <v>38.48768054375531</v>
      </c>
      <c r="D3421" s="29">
        <f>D3420/I3420*100</f>
        <v>37.298215802888699</v>
      </c>
      <c r="E3421" s="29">
        <f>E3420/I3420*100</f>
        <v>17.672047578589634</v>
      </c>
      <c r="F3421" s="29">
        <f>F3420/I3420*100</f>
        <v>1.3593882752761257</v>
      </c>
      <c r="G3421" s="29">
        <f>G3420/I3420*100</f>
        <v>1.5293118096856415</v>
      </c>
      <c r="H3421" s="30">
        <f>H3420/I3420*100</f>
        <v>3.653355989804588</v>
      </c>
      <c r="I3421" s="27">
        <f t="shared" si="3394"/>
        <v>100</v>
      </c>
      <c r="J3421" s="38">
        <f>J3420/I3420*100</f>
        <v>75.785896346644009</v>
      </c>
      <c r="K3421" s="18">
        <f>K3420/I3420*100</f>
        <v>17.672047578589634</v>
      </c>
      <c r="L3421" s="19">
        <f>L3420/I3420*100</f>
        <v>2.888700084961767</v>
      </c>
      <c r="O3421" s="147"/>
      <c r="P3421" s="147"/>
      <c r="Q3421" s="147"/>
    </row>
    <row r="3422" spans="1:17" s="55" customFormat="1" ht="11.45" customHeight="1">
      <c r="A3422" s="190"/>
      <c r="B3422" s="193" t="s">
        <v>5</v>
      </c>
      <c r="C3422" s="20">
        <v>6</v>
      </c>
      <c r="D3422" s="20">
        <v>6</v>
      </c>
      <c r="E3422" s="20">
        <v>1</v>
      </c>
      <c r="F3422" s="20">
        <v>0</v>
      </c>
      <c r="G3422" s="20">
        <v>1</v>
      </c>
      <c r="H3422" s="20">
        <v>24</v>
      </c>
      <c r="I3422" s="21">
        <f t="shared" si="3394"/>
        <v>38</v>
      </c>
      <c r="J3422" s="28">
        <f>C3422+D3422</f>
        <v>12</v>
      </c>
      <c r="K3422" s="23">
        <f>E3422</f>
        <v>1</v>
      </c>
      <c r="L3422" s="24">
        <f>SUM(F3422:G3422)</f>
        <v>1</v>
      </c>
      <c r="O3422" s="147"/>
      <c r="P3422" s="147"/>
      <c r="Q3422" s="147"/>
    </row>
    <row r="3423" spans="1:17" s="55" customFormat="1" ht="11.45" customHeight="1" thickBot="1">
      <c r="A3423" s="191"/>
      <c r="B3423" s="194"/>
      <c r="C3423" s="50">
        <f>C3422/I3422*100</f>
        <v>15.789473684210526</v>
      </c>
      <c r="D3423" s="50">
        <f>D3422/I3422*100</f>
        <v>15.789473684210526</v>
      </c>
      <c r="E3423" s="50">
        <f>E3422/I3422*100</f>
        <v>2.6315789473684208</v>
      </c>
      <c r="F3423" s="50">
        <f>F3422/I3422*100</f>
        <v>0</v>
      </c>
      <c r="G3423" s="50">
        <f>G3422/I3422*100</f>
        <v>2.6315789473684208</v>
      </c>
      <c r="H3423" s="64">
        <f>H3422/I3422*100</f>
        <v>63.157894736842103</v>
      </c>
      <c r="I3423" s="58">
        <f t="shared" si="3394"/>
        <v>100</v>
      </c>
      <c r="J3423" s="57">
        <f>J3422/I3422*100</f>
        <v>31.578947368421051</v>
      </c>
      <c r="K3423" s="35">
        <f>K3422/I3422*100</f>
        <v>2.6315789473684208</v>
      </c>
      <c r="L3423" s="31">
        <f>L3422/I3422*100</f>
        <v>2.6315789473684208</v>
      </c>
      <c r="O3423" s="147"/>
      <c r="P3423" s="147"/>
      <c r="Q3423" s="147"/>
    </row>
    <row r="3424" spans="1:17" s="55" customFormat="1" ht="11.45" customHeight="1">
      <c r="A3424" s="189" t="s">
        <v>52</v>
      </c>
      <c r="B3424" s="192" t="s">
        <v>6</v>
      </c>
      <c r="C3424" s="20">
        <v>27</v>
      </c>
      <c r="D3424" s="20">
        <v>28</v>
      </c>
      <c r="E3424" s="20">
        <v>6</v>
      </c>
      <c r="F3424" s="20">
        <v>2</v>
      </c>
      <c r="G3424" s="20">
        <v>1</v>
      </c>
      <c r="H3424" s="20">
        <v>0</v>
      </c>
      <c r="I3424" s="8">
        <f t="shared" si="3394"/>
        <v>64</v>
      </c>
      <c r="J3424" s="9">
        <f>C3424+D3424</f>
        <v>55</v>
      </c>
      <c r="K3424" s="7">
        <f>E3424</f>
        <v>6</v>
      </c>
      <c r="L3424" s="10">
        <f>SUM(F3424:G3424)</f>
        <v>3</v>
      </c>
    </row>
    <row r="3425" spans="1:17" s="55" customFormat="1" ht="11.45" customHeight="1">
      <c r="A3425" s="190"/>
      <c r="B3425" s="185"/>
      <c r="C3425" s="46">
        <f>C3424/I3424*100</f>
        <v>42.1875</v>
      </c>
      <c r="D3425" s="25">
        <f>D3424/I3424*100</f>
        <v>43.75</v>
      </c>
      <c r="E3425" s="25">
        <f>E3424/I3424*100</f>
        <v>9.375</v>
      </c>
      <c r="F3425" s="25">
        <f>F3424/I3424*100</f>
        <v>3.125</v>
      </c>
      <c r="G3425" s="25">
        <f>G3424/I3424*100</f>
        <v>1.5625</v>
      </c>
      <c r="H3425" s="26">
        <f>H3424/I3424*100</f>
        <v>0</v>
      </c>
      <c r="I3425" s="27">
        <f t="shared" si="3394"/>
        <v>100</v>
      </c>
      <c r="J3425" s="38">
        <f>J3424/I3424*100</f>
        <v>85.9375</v>
      </c>
      <c r="K3425" s="18">
        <f>K3424/I3424*100</f>
        <v>9.375</v>
      </c>
      <c r="L3425" s="19">
        <f>L3424/I3424*100</f>
        <v>4.6875</v>
      </c>
    </row>
    <row r="3426" spans="1:17" s="55" customFormat="1" ht="11.45" customHeight="1">
      <c r="A3426" s="190"/>
      <c r="B3426" s="193" t="s">
        <v>7</v>
      </c>
      <c r="C3426" s="20">
        <v>65</v>
      </c>
      <c r="D3426" s="20">
        <v>64</v>
      </c>
      <c r="E3426" s="20">
        <v>37</v>
      </c>
      <c r="F3426" s="20">
        <v>4</v>
      </c>
      <c r="G3426" s="20">
        <v>10</v>
      </c>
      <c r="H3426" s="20">
        <v>5</v>
      </c>
      <c r="I3426" s="21">
        <f t="shared" si="3394"/>
        <v>185</v>
      </c>
      <c r="J3426" s="28">
        <f>C3426+D3426</f>
        <v>129</v>
      </c>
      <c r="K3426" s="23">
        <f>E3426</f>
        <v>37</v>
      </c>
      <c r="L3426" s="24">
        <f>SUM(F3426:G3426)</f>
        <v>14</v>
      </c>
    </row>
    <row r="3427" spans="1:17" s="55" customFormat="1" ht="11.45" customHeight="1">
      <c r="A3427" s="190"/>
      <c r="B3427" s="193"/>
      <c r="C3427" s="29">
        <f>C3426/I3426*100</f>
        <v>35.135135135135137</v>
      </c>
      <c r="D3427" s="29">
        <f>D3426/I3426*100</f>
        <v>34.594594594594597</v>
      </c>
      <c r="E3427" s="29">
        <f>E3426/I3426*100</f>
        <v>20</v>
      </c>
      <c r="F3427" s="29">
        <f>F3426/I3426*100</f>
        <v>2.1621621621621623</v>
      </c>
      <c r="G3427" s="29">
        <f>G3426/I3426*100</f>
        <v>5.4054054054054053</v>
      </c>
      <c r="H3427" s="30">
        <f>H3426/I3426*100</f>
        <v>2.7027027027027026</v>
      </c>
      <c r="I3427" s="27">
        <f t="shared" si="3394"/>
        <v>100.00000000000001</v>
      </c>
      <c r="J3427" s="38">
        <f>J3426/I3426*100</f>
        <v>69.729729729729726</v>
      </c>
      <c r="K3427" s="18">
        <f>K3426/I3426*100</f>
        <v>20</v>
      </c>
      <c r="L3427" s="19">
        <f>L3426/I3426*100</f>
        <v>7.5675675675675684</v>
      </c>
    </row>
    <row r="3428" spans="1:17" s="55" customFormat="1" ht="11.45" customHeight="1">
      <c r="A3428" s="190"/>
      <c r="B3428" s="184" t="s">
        <v>8</v>
      </c>
      <c r="C3428" s="20">
        <v>76</v>
      </c>
      <c r="D3428" s="20">
        <v>99</v>
      </c>
      <c r="E3428" s="20">
        <v>43</v>
      </c>
      <c r="F3428" s="20">
        <v>5</v>
      </c>
      <c r="G3428" s="20">
        <v>20</v>
      </c>
      <c r="H3428" s="20">
        <v>4</v>
      </c>
      <c r="I3428" s="21">
        <f t="shared" si="3394"/>
        <v>247</v>
      </c>
      <c r="J3428" s="28">
        <f>C3428+D3428</f>
        <v>175</v>
      </c>
      <c r="K3428" s="23">
        <f>E3428</f>
        <v>43</v>
      </c>
      <c r="L3428" s="24">
        <f>SUM(F3428:G3428)</f>
        <v>25</v>
      </c>
    </row>
    <row r="3429" spans="1:17" s="55" customFormat="1" ht="11.45" customHeight="1">
      <c r="A3429" s="190"/>
      <c r="B3429" s="185"/>
      <c r="C3429" s="29">
        <f t="shared" ref="C3429" si="3395">C3428/I3428*100</f>
        <v>30.76923076923077</v>
      </c>
      <c r="D3429" s="29">
        <f t="shared" ref="D3429" si="3396">D3428/I3428*100</f>
        <v>40.08097165991903</v>
      </c>
      <c r="E3429" s="29">
        <f t="shared" ref="E3429" si="3397">E3428/I3428*100</f>
        <v>17.408906882591094</v>
      </c>
      <c r="F3429" s="29">
        <f t="shared" ref="F3429" si="3398">F3428/I3428*100</f>
        <v>2.0242914979757085</v>
      </c>
      <c r="G3429" s="29">
        <f t="shared" ref="G3429" si="3399">G3428/I3428*100</f>
        <v>8.097165991902834</v>
      </c>
      <c r="H3429" s="30">
        <f t="shared" ref="H3429" si="3400">H3428/I3428*100</f>
        <v>1.6194331983805668</v>
      </c>
      <c r="I3429" s="27">
        <f t="shared" si="3394"/>
        <v>100</v>
      </c>
      <c r="J3429" s="38">
        <f>J3428/I3428*100</f>
        <v>70.850202429149803</v>
      </c>
      <c r="K3429" s="18">
        <f>K3428/I3428*100</f>
        <v>17.408906882591094</v>
      </c>
      <c r="L3429" s="19">
        <f>L3428/I3428*100</f>
        <v>10.121457489878543</v>
      </c>
    </row>
    <row r="3430" spans="1:17" s="55" customFormat="1" ht="11.45" customHeight="1">
      <c r="A3430" s="190"/>
      <c r="B3430" s="193" t="s">
        <v>9</v>
      </c>
      <c r="C3430" s="20">
        <v>112</v>
      </c>
      <c r="D3430" s="20">
        <v>115</v>
      </c>
      <c r="E3430" s="20">
        <v>69</v>
      </c>
      <c r="F3430" s="20">
        <v>8</v>
      </c>
      <c r="G3430" s="20">
        <v>10</v>
      </c>
      <c r="H3430" s="20">
        <v>1</v>
      </c>
      <c r="I3430" s="21">
        <f t="shared" si="3394"/>
        <v>315</v>
      </c>
      <c r="J3430" s="28">
        <f>C3430+D3430</f>
        <v>227</v>
      </c>
      <c r="K3430" s="23">
        <f>E3430</f>
        <v>69</v>
      </c>
      <c r="L3430" s="24">
        <f>SUM(F3430:G3430)</f>
        <v>18</v>
      </c>
    </row>
    <row r="3431" spans="1:17" s="55" customFormat="1" ht="11.45" customHeight="1">
      <c r="A3431" s="190"/>
      <c r="B3431" s="193"/>
      <c r="C3431" s="29">
        <f t="shared" ref="C3431" si="3401">C3430/I3430*100</f>
        <v>35.555555555555557</v>
      </c>
      <c r="D3431" s="29">
        <f t="shared" ref="D3431" si="3402">D3430/I3430*100</f>
        <v>36.507936507936506</v>
      </c>
      <c r="E3431" s="29">
        <f t="shared" ref="E3431" si="3403">E3430/I3430*100</f>
        <v>21.904761904761905</v>
      </c>
      <c r="F3431" s="29">
        <f t="shared" ref="F3431" si="3404">F3430/I3430*100</f>
        <v>2.5396825396825395</v>
      </c>
      <c r="G3431" s="29">
        <f t="shared" ref="G3431" si="3405">G3430/I3430*100</f>
        <v>3.1746031746031744</v>
      </c>
      <c r="H3431" s="30">
        <f t="shared" ref="H3431" si="3406">H3430/I3430*100</f>
        <v>0.31746031746031744</v>
      </c>
      <c r="I3431" s="27">
        <f t="shared" si="3394"/>
        <v>100.00000000000001</v>
      </c>
      <c r="J3431" s="38">
        <f>J3430/I3430*100</f>
        <v>72.063492063492063</v>
      </c>
      <c r="K3431" s="18">
        <f>K3430/I3430*100</f>
        <v>21.904761904761905</v>
      </c>
      <c r="L3431" s="19">
        <f>L3430/I3430*100</f>
        <v>5.7142857142857144</v>
      </c>
      <c r="O3431" s="147"/>
      <c r="P3431" s="147"/>
      <c r="Q3431" s="147"/>
    </row>
    <row r="3432" spans="1:17" s="55" customFormat="1" ht="11.45" customHeight="1">
      <c r="A3432" s="190"/>
      <c r="B3432" s="184" t="s">
        <v>10</v>
      </c>
      <c r="C3432" s="20">
        <v>122</v>
      </c>
      <c r="D3432" s="20">
        <v>135</v>
      </c>
      <c r="E3432" s="20">
        <v>84</v>
      </c>
      <c r="F3432" s="20">
        <v>8</v>
      </c>
      <c r="G3432" s="20">
        <v>8</v>
      </c>
      <c r="H3432" s="20">
        <v>10</v>
      </c>
      <c r="I3432" s="21">
        <f t="shared" si="3394"/>
        <v>367</v>
      </c>
      <c r="J3432" s="28">
        <f>C3432+D3432</f>
        <v>257</v>
      </c>
      <c r="K3432" s="23">
        <f>E3432</f>
        <v>84</v>
      </c>
      <c r="L3432" s="24">
        <f>SUM(F3432:G3432)</f>
        <v>16</v>
      </c>
      <c r="O3432" s="147"/>
      <c r="P3432" s="147"/>
      <c r="Q3432" s="147"/>
    </row>
    <row r="3433" spans="1:17" s="55" customFormat="1" ht="11.45" customHeight="1">
      <c r="A3433" s="190"/>
      <c r="B3433" s="185"/>
      <c r="C3433" s="29">
        <f t="shared" ref="C3433" si="3407">C3432/I3432*100</f>
        <v>33.242506811989102</v>
      </c>
      <c r="D3433" s="29">
        <f t="shared" ref="D3433" si="3408">D3432/I3432*100</f>
        <v>36.78474114441417</v>
      </c>
      <c r="E3433" s="29">
        <f t="shared" ref="E3433" si="3409">E3432/I3432*100</f>
        <v>22.888283378746593</v>
      </c>
      <c r="F3433" s="29">
        <f t="shared" ref="F3433" si="3410">F3432/I3432*100</f>
        <v>2.1798365122615802</v>
      </c>
      <c r="G3433" s="29">
        <f t="shared" ref="G3433" si="3411">G3432/I3432*100</f>
        <v>2.1798365122615802</v>
      </c>
      <c r="H3433" s="30">
        <f t="shared" ref="H3433" si="3412">H3432/I3432*100</f>
        <v>2.7247956403269753</v>
      </c>
      <c r="I3433" s="27">
        <f t="shared" si="3394"/>
        <v>99.999999999999986</v>
      </c>
      <c r="J3433" s="38">
        <f>J3432/I3432*100</f>
        <v>70.027247956403272</v>
      </c>
      <c r="K3433" s="18">
        <f>K3432/I3432*100</f>
        <v>22.888283378746593</v>
      </c>
      <c r="L3433" s="19">
        <f>L3432/I3432*100</f>
        <v>4.3596730245231603</v>
      </c>
      <c r="O3433" s="147"/>
      <c r="P3433" s="147"/>
      <c r="Q3433" s="147"/>
    </row>
    <row r="3434" spans="1:17" s="55" customFormat="1" ht="11.45" customHeight="1">
      <c r="A3434" s="190"/>
      <c r="B3434" s="193" t="s">
        <v>11</v>
      </c>
      <c r="C3434" s="20">
        <v>159</v>
      </c>
      <c r="D3434" s="20">
        <v>130</v>
      </c>
      <c r="E3434" s="20">
        <v>72</v>
      </c>
      <c r="F3434" s="20">
        <v>4</v>
      </c>
      <c r="G3434" s="20">
        <v>4</v>
      </c>
      <c r="H3434" s="20">
        <v>25</v>
      </c>
      <c r="I3434" s="21">
        <f t="shared" si="3394"/>
        <v>394</v>
      </c>
      <c r="J3434" s="28">
        <f>C3434+D3434</f>
        <v>289</v>
      </c>
      <c r="K3434" s="23">
        <f>E3434</f>
        <v>72</v>
      </c>
      <c r="L3434" s="24">
        <f>SUM(F3434:G3434)</f>
        <v>8</v>
      </c>
      <c r="O3434" s="147"/>
      <c r="P3434" s="147"/>
      <c r="Q3434" s="147"/>
    </row>
    <row r="3435" spans="1:17" s="55" customFormat="1" ht="11.45" customHeight="1">
      <c r="A3435" s="190"/>
      <c r="B3435" s="193"/>
      <c r="C3435" s="29">
        <f t="shared" ref="C3435" si="3413">C3434/I3434*100</f>
        <v>40.35532994923858</v>
      </c>
      <c r="D3435" s="29">
        <f t="shared" ref="D3435" si="3414">D3434/I3434*100</f>
        <v>32.994923857868017</v>
      </c>
      <c r="E3435" s="29">
        <f t="shared" ref="E3435" si="3415">E3434/I3434*100</f>
        <v>18.274111675126903</v>
      </c>
      <c r="F3435" s="29">
        <f t="shared" ref="F3435" si="3416">F3434/I3434*100</f>
        <v>1.015228426395939</v>
      </c>
      <c r="G3435" s="29">
        <f t="shared" ref="G3435" si="3417">G3434/I3434*100</f>
        <v>1.015228426395939</v>
      </c>
      <c r="H3435" s="30">
        <f t="shared" ref="H3435" si="3418">H3434/I3434*100</f>
        <v>6.345177664974619</v>
      </c>
      <c r="I3435" s="27">
        <f t="shared" si="3394"/>
        <v>99.999999999999986</v>
      </c>
      <c r="J3435" s="38">
        <f>J3434/I3434*100</f>
        <v>73.350253807106597</v>
      </c>
      <c r="K3435" s="18">
        <f>K3434/I3434*100</f>
        <v>18.274111675126903</v>
      </c>
      <c r="L3435" s="19">
        <f>L3434/I3434*100</f>
        <v>2.030456852791878</v>
      </c>
      <c r="O3435" s="148"/>
      <c r="P3435" s="148"/>
      <c r="Q3435" s="148"/>
    </row>
    <row r="3436" spans="1:17" s="55" customFormat="1" ht="11.45" customHeight="1">
      <c r="A3436" s="190"/>
      <c r="B3436" s="184" t="s">
        <v>12</v>
      </c>
      <c r="C3436" s="20">
        <v>249</v>
      </c>
      <c r="D3436" s="20">
        <v>184</v>
      </c>
      <c r="E3436" s="20">
        <v>98</v>
      </c>
      <c r="F3436" s="20">
        <v>5</v>
      </c>
      <c r="G3436" s="20">
        <v>6</v>
      </c>
      <c r="H3436" s="20">
        <v>40</v>
      </c>
      <c r="I3436" s="21">
        <f t="shared" si="3394"/>
        <v>582</v>
      </c>
      <c r="J3436" s="28">
        <f>C3436+D3436</f>
        <v>433</v>
      </c>
      <c r="K3436" s="23">
        <f>E3436</f>
        <v>98</v>
      </c>
      <c r="L3436" s="24">
        <f>SUM(F3436:G3436)</f>
        <v>11</v>
      </c>
      <c r="O3436" s="148"/>
      <c r="P3436" s="148"/>
      <c r="Q3436" s="148"/>
    </row>
    <row r="3437" spans="1:17" s="55" customFormat="1" ht="11.45" customHeight="1">
      <c r="A3437" s="190"/>
      <c r="B3437" s="185"/>
      <c r="C3437" s="29">
        <f t="shared" ref="C3437" si="3419">C3436/I3436*100</f>
        <v>42.783505154639172</v>
      </c>
      <c r="D3437" s="29">
        <f t="shared" ref="D3437" si="3420">D3436/I3436*100</f>
        <v>31.615120274914087</v>
      </c>
      <c r="E3437" s="29">
        <f t="shared" ref="E3437" si="3421">E3436/I3436*100</f>
        <v>16.838487972508592</v>
      </c>
      <c r="F3437" s="29">
        <f t="shared" ref="F3437" si="3422">F3436/I3436*100</f>
        <v>0.85910652920962205</v>
      </c>
      <c r="G3437" s="29">
        <f t="shared" ref="G3437" si="3423">G3436/I3436*100</f>
        <v>1.0309278350515463</v>
      </c>
      <c r="H3437" s="30">
        <f t="shared" ref="H3437" si="3424">H3436/I3436*100</f>
        <v>6.8728522336769764</v>
      </c>
      <c r="I3437" s="27">
        <f t="shared" si="3394"/>
        <v>100</v>
      </c>
      <c r="J3437" s="38">
        <f>J3436/I3436*100</f>
        <v>74.398625429553263</v>
      </c>
      <c r="K3437" s="18">
        <f>K3436/I3436*100</f>
        <v>16.838487972508592</v>
      </c>
      <c r="L3437" s="19">
        <f>L3436/I3436*100</f>
        <v>1.8900343642611683</v>
      </c>
      <c r="O3437" s="148"/>
      <c r="P3437" s="148"/>
      <c r="Q3437" s="148"/>
    </row>
    <row r="3438" spans="1:17" s="55" customFormat="1" ht="11.45" customHeight="1">
      <c r="A3438" s="190"/>
      <c r="B3438" s="193" t="s">
        <v>24</v>
      </c>
      <c r="C3438" s="20">
        <v>3</v>
      </c>
      <c r="D3438" s="20">
        <v>2</v>
      </c>
      <c r="E3438" s="20">
        <v>1</v>
      </c>
      <c r="F3438" s="20">
        <v>0</v>
      </c>
      <c r="G3438" s="20">
        <v>1</v>
      </c>
      <c r="H3438" s="20">
        <v>22</v>
      </c>
      <c r="I3438" s="21">
        <f t="shared" si="3394"/>
        <v>29</v>
      </c>
      <c r="J3438" s="28">
        <f>C3438+D3438</f>
        <v>5</v>
      </c>
      <c r="K3438" s="23">
        <f>E3438</f>
        <v>1</v>
      </c>
      <c r="L3438" s="24">
        <f>SUM(F3438:G3438)</f>
        <v>1</v>
      </c>
      <c r="O3438" s="148"/>
      <c r="P3438" s="148"/>
      <c r="Q3438" s="148"/>
    </row>
    <row r="3439" spans="1:17" s="55" customFormat="1" ht="11.45" customHeight="1" thickBot="1">
      <c r="A3439" s="191"/>
      <c r="B3439" s="194"/>
      <c r="C3439" s="50">
        <f t="shared" ref="C3439" si="3425">C3438/I3438*100</f>
        <v>10.344827586206897</v>
      </c>
      <c r="D3439" s="50">
        <f t="shared" ref="D3439" si="3426">D3438/I3438*100</f>
        <v>6.8965517241379306</v>
      </c>
      <c r="E3439" s="50">
        <f t="shared" ref="E3439" si="3427">E3438/I3438*100</f>
        <v>3.4482758620689653</v>
      </c>
      <c r="F3439" s="50">
        <f t="shared" ref="F3439" si="3428">F3438/I3438*100</f>
        <v>0</v>
      </c>
      <c r="G3439" s="50">
        <f t="shared" ref="G3439" si="3429">G3438/I3438*100</f>
        <v>3.4482758620689653</v>
      </c>
      <c r="H3439" s="79">
        <f t="shared" ref="H3439" si="3430">H3438/I3438*100</f>
        <v>75.862068965517238</v>
      </c>
      <c r="I3439" s="58">
        <f t="shared" si="3394"/>
        <v>100</v>
      </c>
      <c r="J3439" s="57">
        <f>J3438/I3438*100</f>
        <v>17.241379310344829</v>
      </c>
      <c r="K3439" s="35">
        <f>K3438/I3438*100</f>
        <v>3.4482758620689653</v>
      </c>
      <c r="L3439" s="31">
        <f>L3438/I3438*100</f>
        <v>3.4482758620689653</v>
      </c>
    </row>
    <row r="3440" spans="1:17" s="55" customFormat="1" ht="11.45" customHeight="1" thickBot="1">
      <c r="A3440" s="211" t="s">
        <v>53</v>
      </c>
      <c r="B3440" s="192" t="s">
        <v>23</v>
      </c>
      <c r="C3440" s="20">
        <v>81</v>
      </c>
      <c r="D3440" s="20">
        <v>65</v>
      </c>
      <c r="E3440" s="20">
        <v>46</v>
      </c>
      <c r="F3440" s="20">
        <v>4</v>
      </c>
      <c r="G3440" s="20">
        <v>3</v>
      </c>
      <c r="H3440" s="20">
        <v>17</v>
      </c>
      <c r="I3440" s="110">
        <f t="shared" si="3394"/>
        <v>216</v>
      </c>
      <c r="J3440" s="9">
        <f>C3440+D3440</f>
        <v>146</v>
      </c>
      <c r="K3440" s="7">
        <f>E3440</f>
        <v>46</v>
      </c>
      <c r="L3440" s="10">
        <f>SUM(F3440:G3440)</f>
        <v>7</v>
      </c>
    </row>
    <row r="3441" spans="1:17" s="55" customFormat="1" ht="11.45" customHeight="1" thickTop="1" thickBot="1">
      <c r="A3441" s="212"/>
      <c r="B3441" s="185"/>
      <c r="C3441" s="46">
        <f>C3440/I3440*100</f>
        <v>37.5</v>
      </c>
      <c r="D3441" s="25">
        <f>D3440/I3440*100</f>
        <v>30.092592592592592</v>
      </c>
      <c r="E3441" s="25">
        <f>E3440/I3440*100</f>
        <v>21.296296296296298</v>
      </c>
      <c r="F3441" s="25">
        <f>F3440/I3440*100</f>
        <v>1.8518518518518516</v>
      </c>
      <c r="G3441" s="25">
        <f>G3440/I3440*100</f>
        <v>1.3888888888888888</v>
      </c>
      <c r="H3441" s="26">
        <f>H3440/I3440*100</f>
        <v>7.8703703703703702</v>
      </c>
      <c r="I3441" s="27">
        <f t="shared" si="3394"/>
        <v>99.999999999999986</v>
      </c>
      <c r="J3441" s="38">
        <f>J3440/I3440*100</f>
        <v>67.592592592592595</v>
      </c>
      <c r="K3441" s="18">
        <f>K3440/I3440*100</f>
        <v>21.296296296296298</v>
      </c>
      <c r="L3441" s="19">
        <f>L3440/I3440*100</f>
        <v>3.2407407407407405</v>
      </c>
      <c r="O3441" s="148"/>
      <c r="P3441" s="148"/>
      <c r="Q3441" s="148"/>
    </row>
    <row r="3442" spans="1:17" s="55" customFormat="1" ht="11.45" customHeight="1" thickTop="1" thickBot="1">
      <c r="A3442" s="212"/>
      <c r="B3442" s="193" t="s">
        <v>3</v>
      </c>
      <c r="C3442" s="20">
        <v>64</v>
      </c>
      <c r="D3442" s="20">
        <v>50</v>
      </c>
      <c r="E3442" s="20">
        <v>20</v>
      </c>
      <c r="F3442" s="20">
        <v>4</v>
      </c>
      <c r="G3442" s="20">
        <v>2</v>
      </c>
      <c r="H3442" s="20">
        <v>3</v>
      </c>
      <c r="I3442" s="21">
        <f t="shared" si="3394"/>
        <v>143</v>
      </c>
      <c r="J3442" s="28">
        <f>C3442+D3442</f>
        <v>114</v>
      </c>
      <c r="K3442" s="23">
        <f>E3442</f>
        <v>20</v>
      </c>
      <c r="L3442" s="24">
        <f>SUM(F3442:G3442)</f>
        <v>6</v>
      </c>
      <c r="O3442" s="148"/>
      <c r="P3442" s="148"/>
      <c r="Q3442" s="148"/>
    </row>
    <row r="3443" spans="1:17" s="55" customFormat="1" ht="11.45" customHeight="1" thickTop="1" thickBot="1">
      <c r="A3443" s="212"/>
      <c r="B3443" s="193"/>
      <c r="C3443" s="29">
        <f>C3442/I3442*100</f>
        <v>44.755244755244753</v>
      </c>
      <c r="D3443" s="29">
        <f>D3442/I3442*100</f>
        <v>34.965034965034967</v>
      </c>
      <c r="E3443" s="29">
        <f>E3442/I3442*100</f>
        <v>13.986013986013987</v>
      </c>
      <c r="F3443" s="29">
        <f>F3442/I3442*100</f>
        <v>2.7972027972027971</v>
      </c>
      <c r="G3443" s="29">
        <f>G3442/I3442*100</f>
        <v>1.3986013986013985</v>
      </c>
      <c r="H3443" s="30">
        <f>H3442/I3442*100</f>
        <v>2.0979020979020979</v>
      </c>
      <c r="I3443" s="27">
        <f t="shared" si="3394"/>
        <v>100</v>
      </c>
      <c r="J3443" s="38">
        <f>J3442/I3442*100</f>
        <v>79.72027972027972</v>
      </c>
      <c r="K3443" s="18">
        <f>K3442/I3442*100</f>
        <v>13.986013986013987</v>
      </c>
      <c r="L3443" s="19">
        <f>L3442/I3442*100</f>
        <v>4.1958041958041958</v>
      </c>
      <c r="O3443" s="148"/>
      <c r="P3443" s="148"/>
      <c r="Q3443" s="148"/>
    </row>
    <row r="3444" spans="1:17" s="55" customFormat="1" ht="11.45" customHeight="1" thickTop="1" thickBot="1">
      <c r="A3444" s="212"/>
      <c r="B3444" s="184" t="s">
        <v>13</v>
      </c>
      <c r="C3444" s="20">
        <v>308</v>
      </c>
      <c r="D3444" s="20">
        <v>347</v>
      </c>
      <c r="E3444" s="20">
        <v>178</v>
      </c>
      <c r="F3444" s="20">
        <v>17</v>
      </c>
      <c r="G3444" s="20">
        <v>34</v>
      </c>
      <c r="H3444" s="20">
        <v>19</v>
      </c>
      <c r="I3444" s="21">
        <f t="shared" si="3394"/>
        <v>903</v>
      </c>
      <c r="J3444" s="28">
        <f>C3444+D3444</f>
        <v>655</v>
      </c>
      <c r="K3444" s="23">
        <f>E3444</f>
        <v>178</v>
      </c>
      <c r="L3444" s="24">
        <f>SUM(F3444:G3444)</f>
        <v>51</v>
      </c>
      <c r="O3444" s="148"/>
      <c r="P3444" s="148"/>
      <c r="Q3444" s="148"/>
    </row>
    <row r="3445" spans="1:17" s="55" customFormat="1" ht="11.45" customHeight="1" thickTop="1" thickBot="1">
      <c r="A3445" s="212"/>
      <c r="B3445" s="185"/>
      <c r="C3445" s="29">
        <f t="shared" ref="C3445" si="3431">C3444/I3444*100</f>
        <v>34.108527131782942</v>
      </c>
      <c r="D3445" s="29">
        <f t="shared" ref="D3445" si="3432">D3444/I3444*100</f>
        <v>38.42746400885936</v>
      </c>
      <c r="E3445" s="29">
        <f t="shared" ref="E3445" si="3433">E3444/I3444*100</f>
        <v>19.712070874861574</v>
      </c>
      <c r="F3445" s="29">
        <f t="shared" ref="F3445" si="3434">F3444/I3444*100</f>
        <v>1.8826135105204873</v>
      </c>
      <c r="G3445" s="29">
        <f t="shared" ref="G3445" si="3435">G3444/I3444*100</f>
        <v>3.7652270210409746</v>
      </c>
      <c r="H3445" s="30">
        <f t="shared" ref="H3445" si="3436">H3444/I3444*100</f>
        <v>2.1040974529346621</v>
      </c>
      <c r="I3445" s="27">
        <f t="shared" si="3394"/>
        <v>100</v>
      </c>
      <c r="J3445" s="38">
        <f>J3444/I3444*100</f>
        <v>72.535991140642309</v>
      </c>
      <c r="K3445" s="18">
        <f>K3444/I3444*100</f>
        <v>19.712070874861574</v>
      </c>
      <c r="L3445" s="19">
        <f>L3444/I3444*100</f>
        <v>5.6478405315614619</v>
      </c>
      <c r="O3445" s="148"/>
      <c r="P3445" s="148"/>
      <c r="Q3445" s="148"/>
    </row>
    <row r="3446" spans="1:17" s="55" customFormat="1" ht="11.45" customHeight="1" thickTop="1" thickBot="1">
      <c r="A3446" s="212"/>
      <c r="B3446" s="193" t="s">
        <v>14</v>
      </c>
      <c r="C3446" s="20">
        <v>79</v>
      </c>
      <c r="D3446" s="20">
        <v>77</v>
      </c>
      <c r="E3446" s="20">
        <v>35</v>
      </c>
      <c r="F3446" s="20">
        <v>1</v>
      </c>
      <c r="G3446" s="20">
        <v>1</v>
      </c>
      <c r="H3446" s="20">
        <v>5</v>
      </c>
      <c r="I3446" s="21">
        <f t="shared" si="3394"/>
        <v>198</v>
      </c>
      <c r="J3446" s="28">
        <f>C3446+D3446</f>
        <v>156</v>
      </c>
      <c r="K3446" s="23">
        <f>E3446</f>
        <v>35</v>
      </c>
      <c r="L3446" s="24">
        <f>SUM(F3446:G3446)</f>
        <v>2</v>
      </c>
      <c r="O3446" s="148"/>
      <c r="P3446" s="148"/>
      <c r="Q3446" s="148"/>
    </row>
    <row r="3447" spans="1:17" s="55" customFormat="1" ht="11.45" customHeight="1" thickTop="1" thickBot="1">
      <c r="A3447" s="212"/>
      <c r="B3447" s="193"/>
      <c r="C3447" s="29">
        <f t="shared" ref="C3447" si="3437">C3446/I3446*100</f>
        <v>39.898989898989903</v>
      </c>
      <c r="D3447" s="29">
        <f t="shared" ref="D3447" si="3438">D3446/I3446*100</f>
        <v>38.888888888888893</v>
      </c>
      <c r="E3447" s="29">
        <f t="shared" ref="E3447" si="3439">E3446/I3446*100</f>
        <v>17.676767676767678</v>
      </c>
      <c r="F3447" s="29">
        <f t="shared" ref="F3447" si="3440">F3446/I3446*100</f>
        <v>0.50505050505050508</v>
      </c>
      <c r="G3447" s="29">
        <f t="shared" ref="G3447" si="3441">G3446/I3446*100</f>
        <v>0.50505050505050508</v>
      </c>
      <c r="H3447" s="30">
        <f t="shared" ref="H3447" si="3442">H3446/I3446*100</f>
        <v>2.5252525252525251</v>
      </c>
      <c r="I3447" s="27">
        <f t="shared" si="3394"/>
        <v>100.00000000000001</v>
      </c>
      <c r="J3447" s="38">
        <f>J3446/I3446*100</f>
        <v>78.787878787878782</v>
      </c>
      <c r="K3447" s="18">
        <f>K3446/I3446*100</f>
        <v>17.676767676767678</v>
      </c>
      <c r="L3447" s="19">
        <f>L3446/I3446*100</f>
        <v>1.0101010101010102</v>
      </c>
      <c r="O3447" s="148"/>
      <c r="P3447" s="148"/>
      <c r="Q3447" s="148"/>
    </row>
    <row r="3448" spans="1:17" s="55" customFormat="1" ht="11.45" customHeight="1" thickTop="1" thickBot="1">
      <c r="A3448" s="212"/>
      <c r="B3448" s="184" t="s">
        <v>25</v>
      </c>
      <c r="C3448" s="20">
        <v>40</v>
      </c>
      <c r="D3448" s="20">
        <v>34</v>
      </c>
      <c r="E3448" s="20">
        <v>12</v>
      </c>
      <c r="F3448" s="20">
        <v>4</v>
      </c>
      <c r="G3448" s="20">
        <v>2</v>
      </c>
      <c r="H3448" s="20">
        <v>1</v>
      </c>
      <c r="I3448" s="21">
        <f t="shared" si="3394"/>
        <v>93</v>
      </c>
      <c r="J3448" s="28">
        <f>C3448+D3448</f>
        <v>74</v>
      </c>
      <c r="K3448" s="23">
        <f>E3448</f>
        <v>12</v>
      </c>
      <c r="L3448" s="24">
        <f>SUM(F3448:G3448)</f>
        <v>6</v>
      </c>
      <c r="O3448" s="148"/>
      <c r="P3448" s="148"/>
      <c r="Q3448" s="148"/>
    </row>
    <row r="3449" spans="1:17" s="55" customFormat="1" ht="11.45" customHeight="1" thickTop="1" thickBot="1">
      <c r="A3449" s="212"/>
      <c r="B3449" s="185"/>
      <c r="C3449" s="29">
        <f t="shared" ref="C3449" si="3443">C3448/I3448*100</f>
        <v>43.01075268817204</v>
      </c>
      <c r="D3449" s="29">
        <f t="shared" ref="D3449" si="3444">D3448/I3448*100</f>
        <v>36.55913978494624</v>
      </c>
      <c r="E3449" s="29">
        <f t="shared" ref="E3449" si="3445">E3448/I3448*100</f>
        <v>12.903225806451612</v>
      </c>
      <c r="F3449" s="29">
        <f t="shared" ref="F3449" si="3446">F3448/I3448*100</f>
        <v>4.3010752688172049</v>
      </c>
      <c r="G3449" s="29">
        <f t="shared" ref="G3449" si="3447">G3448/I3448*100</f>
        <v>2.1505376344086025</v>
      </c>
      <c r="H3449" s="30">
        <f t="shared" ref="H3449" si="3448">H3448/I3448*100</f>
        <v>1.0752688172043012</v>
      </c>
      <c r="I3449" s="27">
        <f t="shared" si="3394"/>
        <v>100</v>
      </c>
      <c r="J3449" s="38">
        <f>J3448/I3448*100</f>
        <v>79.569892473118273</v>
      </c>
      <c r="K3449" s="18">
        <f>K3448/I3448*100</f>
        <v>12.903225806451612</v>
      </c>
      <c r="L3449" s="19">
        <f>L3448/I3448*100</f>
        <v>6.4516129032258061</v>
      </c>
    </row>
    <row r="3450" spans="1:17" s="1" customFormat="1" ht="11.45" customHeight="1" thickTop="1" thickBot="1">
      <c r="A3450" s="212"/>
      <c r="B3450" s="193" t="s">
        <v>26</v>
      </c>
      <c r="C3450" s="20">
        <v>204</v>
      </c>
      <c r="D3450" s="20">
        <v>153</v>
      </c>
      <c r="E3450" s="20">
        <v>91</v>
      </c>
      <c r="F3450" s="20">
        <v>5</v>
      </c>
      <c r="G3450" s="20">
        <v>13</v>
      </c>
      <c r="H3450" s="20">
        <v>32</v>
      </c>
      <c r="I3450" s="21">
        <f t="shared" si="3394"/>
        <v>498</v>
      </c>
      <c r="J3450" s="28">
        <f>C3450+D3450</f>
        <v>357</v>
      </c>
      <c r="K3450" s="23">
        <f>E3450</f>
        <v>91</v>
      </c>
      <c r="L3450" s="24">
        <f>SUM(F3450:G3450)</f>
        <v>18</v>
      </c>
    </row>
    <row r="3451" spans="1:17" s="1" customFormat="1" ht="11.45" customHeight="1" thickTop="1" thickBot="1">
      <c r="A3451" s="212"/>
      <c r="B3451" s="193"/>
      <c r="C3451" s="29">
        <f t="shared" ref="C3451" si="3449">C3450/I3450*100</f>
        <v>40.963855421686745</v>
      </c>
      <c r="D3451" s="29">
        <f t="shared" ref="D3451" si="3450">D3450/I3450*100</f>
        <v>30.722891566265059</v>
      </c>
      <c r="E3451" s="29">
        <f t="shared" ref="E3451" si="3451">E3450/I3450*100</f>
        <v>18.273092369477911</v>
      </c>
      <c r="F3451" s="29">
        <f t="shared" ref="F3451" si="3452">F3450/I3450*100</f>
        <v>1.0040160642570282</v>
      </c>
      <c r="G3451" s="29">
        <f t="shared" ref="G3451" si="3453">G3450/I3450*100</f>
        <v>2.6104417670682731</v>
      </c>
      <c r="H3451" s="30">
        <f t="shared" ref="H3451" si="3454">H3450/I3450*100</f>
        <v>6.425702811244979</v>
      </c>
      <c r="I3451" s="27">
        <f t="shared" si="3394"/>
        <v>99.999999999999986</v>
      </c>
      <c r="J3451" s="38">
        <f>J3450/I3450*100</f>
        <v>71.686746987951807</v>
      </c>
      <c r="K3451" s="18">
        <f>K3450/I3450*100</f>
        <v>18.273092369477911</v>
      </c>
      <c r="L3451" s="19">
        <f>L3450/I3450*100</f>
        <v>3.6144578313253009</v>
      </c>
    </row>
    <row r="3452" spans="1:17" s="1" customFormat="1" ht="11.45" customHeight="1" thickTop="1" thickBot="1">
      <c r="A3452" s="212"/>
      <c r="B3452" s="184" t="s">
        <v>0</v>
      </c>
      <c r="C3452" s="20">
        <v>26</v>
      </c>
      <c r="D3452" s="20">
        <v>24</v>
      </c>
      <c r="E3452" s="20">
        <v>23</v>
      </c>
      <c r="F3452" s="20">
        <v>0</v>
      </c>
      <c r="G3452" s="20">
        <v>4</v>
      </c>
      <c r="H3452" s="20">
        <v>6</v>
      </c>
      <c r="I3452" s="21">
        <f t="shared" si="3394"/>
        <v>83</v>
      </c>
      <c r="J3452" s="28">
        <f>C3452+D3452</f>
        <v>50</v>
      </c>
      <c r="K3452" s="23">
        <f>E3452</f>
        <v>23</v>
      </c>
      <c r="L3452" s="24">
        <f>SUM(F3452:G3452)</f>
        <v>4</v>
      </c>
    </row>
    <row r="3453" spans="1:17" s="1" customFormat="1" ht="11.45" customHeight="1" thickTop="1" thickBot="1">
      <c r="A3453" s="212"/>
      <c r="B3453" s="185"/>
      <c r="C3453" s="29">
        <f t="shared" ref="C3453" si="3455">C3452/I3452*100</f>
        <v>31.325301204819279</v>
      </c>
      <c r="D3453" s="29">
        <f t="shared" ref="D3453" si="3456">D3452/I3452*100</f>
        <v>28.915662650602407</v>
      </c>
      <c r="E3453" s="29">
        <f t="shared" ref="E3453" si="3457">E3452/I3452*100</f>
        <v>27.710843373493976</v>
      </c>
      <c r="F3453" s="29">
        <f t="shared" ref="F3453" si="3458">F3452/I3452*100</f>
        <v>0</v>
      </c>
      <c r="G3453" s="29">
        <f t="shared" ref="G3453" si="3459">G3452/I3452*100</f>
        <v>4.8192771084337354</v>
      </c>
      <c r="H3453" s="30">
        <f t="shared" ref="H3453" si="3460">H3452/I3452*100</f>
        <v>7.2289156626506017</v>
      </c>
      <c r="I3453" s="27">
        <f t="shared" si="3394"/>
        <v>100</v>
      </c>
      <c r="J3453" s="38">
        <f>J3452/I3452*100</f>
        <v>60.24096385542169</v>
      </c>
      <c r="K3453" s="18">
        <f>K3452/I3452*100</f>
        <v>27.710843373493976</v>
      </c>
      <c r="L3453" s="19">
        <f>L3452/I3452*100</f>
        <v>4.8192771084337354</v>
      </c>
    </row>
    <row r="3454" spans="1:17" s="1" customFormat="1" ht="11.45" customHeight="1" thickTop="1" thickBot="1">
      <c r="A3454" s="212"/>
      <c r="B3454" s="193" t="s">
        <v>24</v>
      </c>
      <c r="C3454" s="20">
        <v>11</v>
      </c>
      <c r="D3454" s="20">
        <v>7</v>
      </c>
      <c r="E3454" s="20">
        <v>5</v>
      </c>
      <c r="F3454" s="20">
        <v>1</v>
      </c>
      <c r="G3454" s="20">
        <v>1</v>
      </c>
      <c r="H3454" s="20">
        <v>24</v>
      </c>
      <c r="I3454" s="21">
        <f t="shared" si="3394"/>
        <v>49</v>
      </c>
      <c r="J3454" s="28">
        <f>C3454+D3454</f>
        <v>18</v>
      </c>
      <c r="K3454" s="23">
        <f>E3454</f>
        <v>5</v>
      </c>
      <c r="L3454" s="24">
        <f>SUM(F3454:G3454)</f>
        <v>2</v>
      </c>
    </row>
    <row r="3455" spans="1:17" s="1" customFormat="1" ht="11.45" customHeight="1" thickTop="1" thickBot="1">
      <c r="A3455" s="213"/>
      <c r="B3455" s="194"/>
      <c r="C3455" s="50">
        <f t="shared" ref="C3455" si="3461">C3454/I3454*100</f>
        <v>22.448979591836736</v>
      </c>
      <c r="D3455" s="50">
        <f t="shared" ref="D3455" si="3462">D3454/I3454*100</f>
        <v>14.285714285714285</v>
      </c>
      <c r="E3455" s="50">
        <f t="shared" ref="E3455" si="3463">E3454/I3454*100</f>
        <v>10.204081632653061</v>
      </c>
      <c r="F3455" s="50">
        <f t="shared" ref="F3455" si="3464">F3454/I3454*100</f>
        <v>2.0408163265306123</v>
      </c>
      <c r="G3455" s="50">
        <f t="shared" ref="G3455" si="3465">G3454/I3454*100</f>
        <v>2.0408163265306123</v>
      </c>
      <c r="H3455" s="79">
        <f t="shared" ref="H3455" si="3466">H3454/I3454*100</f>
        <v>48.979591836734691</v>
      </c>
      <c r="I3455" s="58">
        <f t="shared" si="3394"/>
        <v>100</v>
      </c>
      <c r="J3455" s="57">
        <f>J3454/I3454*100</f>
        <v>36.734693877551024</v>
      </c>
      <c r="K3455" s="35">
        <f>K3454/I3454*100</f>
        <v>10.204081632653061</v>
      </c>
      <c r="L3455" s="31">
        <f>L3454/I3454*100</f>
        <v>4.0816326530612246</v>
      </c>
      <c r="O3455" s="148"/>
      <c r="P3455" s="148"/>
      <c r="Q3455" s="148"/>
    </row>
    <row r="3456" spans="1:17" s="1" customFormat="1" ht="11.45" customHeight="1">
      <c r="A3456" s="189" t="s">
        <v>21</v>
      </c>
      <c r="B3456" s="192" t="s">
        <v>27</v>
      </c>
      <c r="C3456" s="20">
        <v>96</v>
      </c>
      <c r="D3456" s="20">
        <v>102</v>
      </c>
      <c r="E3456" s="20">
        <v>68</v>
      </c>
      <c r="F3456" s="20">
        <v>4</v>
      </c>
      <c r="G3456" s="20">
        <v>9</v>
      </c>
      <c r="H3456" s="20">
        <v>17</v>
      </c>
      <c r="I3456" s="8">
        <f t="shared" si="3394"/>
        <v>296</v>
      </c>
      <c r="J3456" s="9">
        <f>C3456+D3456</f>
        <v>198</v>
      </c>
      <c r="K3456" s="7">
        <f>E3456</f>
        <v>68</v>
      </c>
      <c r="L3456" s="10">
        <f>SUM(F3456:G3456)</f>
        <v>13</v>
      </c>
      <c r="O3456" s="148"/>
      <c r="P3456" s="148"/>
      <c r="Q3456" s="148"/>
    </row>
    <row r="3457" spans="1:20" s="1" customFormat="1" ht="11.45" customHeight="1">
      <c r="A3457" s="190"/>
      <c r="B3457" s="185"/>
      <c r="C3457" s="46">
        <f>C3456/I3456*100</f>
        <v>32.432432432432435</v>
      </c>
      <c r="D3457" s="25">
        <f>D3456/I3456*100</f>
        <v>34.45945945945946</v>
      </c>
      <c r="E3457" s="25">
        <f>E3456/I3456*100</f>
        <v>22.972972972972975</v>
      </c>
      <c r="F3457" s="25">
        <f>F3456/I3456*100</f>
        <v>1.3513513513513513</v>
      </c>
      <c r="G3457" s="25">
        <f>G3456/I3456*100</f>
        <v>3.0405405405405408</v>
      </c>
      <c r="H3457" s="26">
        <f>H3456/I3456*100</f>
        <v>5.7432432432432439</v>
      </c>
      <c r="I3457" s="27">
        <f t="shared" si="3394"/>
        <v>100.00000000000001</v>
      </c>
      <c r="J3457" s="38">
        <f>J3456/I3456*100</f>
        <v>66.891891891891902</v>
      </c>
      <c r="K3457" s="18">
        <f>K3456/I3456*100</f>
        <v>22.972972972972975</v>
      </c>
      <c r="L3457" s="19">
        <f>L3456/I3456*100</f>
        <v>4.3918918918918921</v>
      </c>
      <c r="O3457" s="148"/>
      <c r="P3457" s="148"/>
      <c r="Q3457" s="148"/>
    </row>
    <row r="3458" spans="1:20" s="1" customFormat="1" ht="11.45" customHeight="1">
      <c r="A3458" s="190"/>
      <c r="B3458" s="193" t="s">
        <v>28</v>
      </c>
      <c r="C3458" s="20">
        <v>143</v>
      </c>
      <c r="D3458" s="20">
        <v>129</v>
      </c>
      <c r="E3458" s="20">
        <v>50</v>
      </c>
      <c r="F3458" s="20">
        <v>2</v>
      </c>
      <c r="G3458" s="20">
        <v>7</v>
      </c>
      <c r="H3458" s="20">
        <v>11</v>
      </c>
      <c r="I3458" s="21">
        <f t="shared" si="3394"/>
        <v>342</v>
      </c>
      <c r="J3458" s="28">
        <f>C3458+D3458</f>
        <v>272</v>
      </c>
      <c r="K3458" s="23">
        <f>E3458</f>
        <v>50</v>
      </c>
      <c r="L3458" s="24">
        <f>SUM(F3458:G3458)</f>
        <v>9</v>
      </c>
      <c r="O3458" s="6"/>
      <c r="P3458" s="6"/>
      <c r="Q3458" s="6"/>
    </row>
    <row r="3459" spans="1:20" s="1" customFormat="1" ht="11.45" customHeight="1">
      <c r="A3459" s="190"/>
      <c r="B3459" s="193"/>
      <c r="C3459" s="29">
        <f>C3458/I3458*100</f>
        <v>41.812865497076025</v>
      </c>
      <c r="D3459" s="29">
        <f>D3458/I3458*100</f>
        <v>37.719298245614034</v>
      </c>
      <c r="E3459" s="29">
        <f>E3458/I3458*100</f>
        <v>14.619883040935672</v>
      </c>
      <c r="F3459" s="29">
        <f>F3458/I3458*100</f>
        <v>0.58479532163742687</v>
      </c>
      <c r="G3459" s="29">
        <f>G3458/I3458*100</f>
        <v>2.0467836257309941</v>
      </c>
      <c r="H3459" s="30">
        <f>H3458/I3458*100</f>
        <v>3.2163742690058479</v>
      </c>
      <c r="I3459" s="27">
        <f t="shared" si="3394"/>
        <v>100.00000000000001</v>
      </c>
      <c r="J3459" s="38">
        <f>J3458/I3458*100</f>
        <v>79.532163742690059</v>
      </c>
      <c r="K3459" s="18">
        <f>K3458/I3458*100</f>
        <v>14.619883040935672</v>
      </c>
      <c r="L3459" s="19">
        <f>L3458/I3458*100</f>
        <v>2.6315789473684208</v>
      </c>
      <c r="O3459" s="147"/>
      <c r="P3459" s="147"/>
      <c r="Q3459" s="147"/>
    </row>
    <row r="3460" spans="1:20" s="1" customFormat="1" ht="11.45" customHeight="1">
      <c r="A3460" s="190"/>
      <c r="B3460" s="184" t="s">
        <v>29</v>
      </c>
      <c r="C3460" s="20">
        <v>357</v>
      </c>
      <c r="D3460" s="20">
        <v>339</v>
      </c>
      <c r="E3460" s="20">
        <v>178</v>
      </c>
      <c r="F3460" s="20">
        <v>21</v>
      </c>
      <c r="G3460" s="20">
        <v>25</v>
      </c>
      <c r="H3460" s="20">
        <v>27</v>
      </c>
      <c r="I3460" s="21">
        <f t="shared" si="3394"/>
        <v>947</v>
      </c>
      <c r="J3460" s="28">
        <f>C3460+D3460</f>
        <v>696</v>
      </c>
      <c r="K3460" s="23">
        <f>E3460</f>
        <v>178</v>
      </c>
      <c r="L3460" s="24">
        <f>SUM(F3460:G3460)</f>
        <v>46</v>
      </c>
      <c r="O3460" s="147"/>
      <c r="P3460" s="147"/>
      <c r="Q3460" s="147"/>
    </row>
    <row r="3461" spans="1:20" s="1" customFormat="1" ht="11.45" customHeight="1">
      <c r="A3461" s="190"/>
      <c r="B3461" s="185"/>
      <c r="C3461" s="29">
        <f t="shared" ref="C3461" si="3467">C3460/I3460*100</f>
        <v>37.697993664202741</v>
      </c>
      <c r="D3461" s="29">
        <f t="shared" ref="D3461" si="3468">D3460/I3460*100</f>
        <v>35.797254487856392</v>
      </c>
      <c r="E3461" s="29">
        <f t="shared" ref="E3461" si="3469">E3460/I3460*100</f>
        <v>18.796198521647305</v>
      </c>
      <c r="F3461" s="29">
        <f t="shared" ref="F3461" si="3470">F3460/I3460*100</f>
        <v>2.2175290390707496</v>
      </c>
      <c r="G3461" s="29">
        <f t="shared" ref="G3461" si="3471">G3460/I3460*100</f>
        <v>2.6399155227032733</v>
      </c>
      <c r="H3461" s="30">
        <f t="shared" ref="H3461" si="3472">H3460/I3460*100</f>
        <v>2.8511087645195352</v>
      </c>
      <c r="I3461" s="27">
        <f t="shared" si="3394"/>
        <v>100.00000000000001</v>
      </c>
      <c r="J3461" s="38">
        <f>J3460/I3460*100</f>
        <v>73.495248152059133</v>
      </c>
      <c r="K3461" s="18">
        <f>K3460/I3460*100</f>
        <v>18.796198521647305</v>
      </c>
      <c r="L3461" s="19">
        <f>L3460/I3460*100</f>
        <v>4.8574445617740238</v>
      </c>
      <c r="N3461" s="55"/>
      <c r="O3461" s="148"/>
      <c r="P3461" s="148"/>
      <c r="Q3461" s="148"/>
      <c r="R3461" s="55"/>
      <c r="S3461" s="55"/>
      <c r="T3461" s="55"/>
    </row>
    <row r="3462" spans="1:20" s="1" customFormat="1" ht="11.45" customHeight="1">
      <c r="A3462" s="190"/>
      <c r="B3462" s="193" t="s">
        <v>30</v>
      </c>
      <c r="C3462" s="20">
        <v>159</v>
      </c>
      <c r="D3462" s="20">
        <v>142</v>
      </c>
      <c r="E3462" s="20">
        <v>69</v>
      </c>
      <c r="F3462" s="20">
        <v>7</v>
      </c>
      <c r="G3462" s="20">
        <v>14</v>
      </c>
      <c r="H3462" s="20">
        <v>19</v>
      </c>
      <c r="I3462" s="21">
        <f t="shared" si="3394"/>
        <v>410</v>
      </c>
      <c r="J3462" s="28">
        <f>C3462+D3462</f>
        <v>301</v>
      </c>
      <c r="K3462" s="23">
        <f>E3462</f>
        <v>69</v>
      </c>
      <c r="L3462" s="24">
        <f>SUM(F3462:G3462)</f>
        <v>21</v>
      </c>
      <c r="O3462" s="148"/>
      <c r="P3462" s="148"/>
      <c r="Q3462" s="148"/>
    </row>
    <row r="3463" spans="1:20" s="1" customFormat="1" ht="11.45" customHeight="1">
      <c r="A3463" s="190"/>
      <c r="B3463" s="193"/>
      <c r="C3463" s="29">
        <f t="shared" ref="C3463" si="3473">C3462/I3462*100</f>
        <v>38.780487804878049</v>
      </c>
      <c r="D3463" s="29">
        <f t="shared" ref="D3463" si="3474">D3462/I3462*100</f>
        <v>34.634146341463413</v>
      </c>
      <c r="E3463" s="29">
        <f t="shared" ref="E3463" si="3475">E3462/I3462*100</f>
        <v>16.829268292682929</v>
      </c>
      <c r="F3463" s="29">
        <f t="shared" ref="F3463" si="3476">F3462/I3462*100</f>
        <v>1.7073170731707319</v>
      </c>
      <c r="G3463" s="29">
        <f t="shared" ref="G3463" si="3477">G3462/I3462*100</f>
        <v>3.4146341463414638</v>
      </c>
      <c r="H3463" s="30">
        <f t="shared" ref="H3463" si="3478">H3462/I3462*100</f>
        <v>4.6341463414634143</v>
      </c>
      <c r="I3463" s="27">
        <f t="shared" si="3394"/>
        <v>100</v>
      </c>
      <c r="J3463" s="38">
        <f>J3462/I3462*100</f>
        <v>73.414634146341456</v>
      </c>
      <c r="K3463" s="18">
        <f>K3462/I3462*100</f>
        <v>16.829268292682929</v>
      </c>
      <c r="L3463" s="19">
        <f>L3462/I3462*100</f>
        <v>5.1219512195121952</v>
      </c>
      <c r="O3463" s="148"/>
      <c r="P3463" s="148"/>
      <c r="Q3463" s="148"/>
    </row>
    <row r="3464" spans="1:20" s="1" customFormat="1" ht="11.45" customHeight="1">
      <c r="A3464" s="190"/>
      <c r="B3464" s="184" t="s">
        <v>42</v>
      </c>
      <c r="C3464" s="20">
        <v>45</v>
      </c>
      <c r="D3464" s="20">
        <v>37</v>
      </c>
      <c r="E3464" s="20">
        <v>37</v>
      </c>
      <c r="F3464" s="20">
        <v>0</v>
      </c>
      <c r="G3464" s="20">
        <v>3</v>
      </c>
      <c r="H3464" s="20">
        <v>8</v>
      </c>
      <c r="I3464" s="21">
        <f t="shared" si="3394"/>
        <v>130</v>
      </c>
      <c r="J3464" s="28">
        <f>C3464+D3464</f>
        <v>82</v>
      </c>
      <c r="K3464" s="23">
        <f>E3464</f>
        <v>37</v>
      </c>
      <c r="L3464" s="24">
        <f>SUM(F3464:G3464)</f>
        <v>3</v>
      </c>
      <c r="O3464" s="148"/>
      <c r="P3464" s="148"/>
      <c r="Q3464" s="148"/>
    </row>
    <row r="3465" spans="1:20" s="1" customFormat="1" ht="11.45" customHeight="1">
      <c r="A3465" s="190"/>
      <c r="B3465" s="185"/>
      <c r="C3465" s="29">
        <f t="shared" ref="C3465" si="3479">C3464/I3464*100</f>
        <v>34.615384615384613</v>
      </c>
      <c r="D3465" s="29">
        <f t="shared" ref="D3465" si="3480">D3464/I3464*100</f>
        <v>28.46153846153846</v>
      </c>
      <c r="E3465" s="29">
        <f t="shared" ref="E3465" si="3481">E3464/I3464*100</f>
        <v>28.46153846153846</v>
      </c>
      <c r="F3465" s="29">
        <f t="shared" ref="F3465" si="3482">F3464/I3464*100</f>
        <v>0</v>
      </c>
      <c r="G3465" s="29">
        <f t="shared" ref="G3465" si="3483">G3464/I3464*100</f>
        <v>2.3076923076923079</v>
      </c>
      <c r="H3465" s="30">
        <f t="shared" ref="H3465" si="3484">H3464/I3464*100</f>
        <v>6.1538461538461542</v>
      </c>
      <c r="I3465" s="27">
        <f t="shared" si="3394"/>
        <v>100</v>
      </c>
      <c r="J3465" s="38">
        <f>J3464/I3464*100</f>
        <v>63.076923076923073</v>
      </c>
      <c r="K3465" s="18">
        <f>K3464/I3464*100</f>
        <v>28.46153846153846</v>
      </c>
      <c r="L3465" s="19">
        <f>L3464/I3464*100</f>
        <v>2.3076923076923079</v>
      </c>
      <c r="O3465" s="148"/>
      <c r="P3465" s="148"/>
      <c r="Q3465" s="148"/>
    </row>
    <row r="3466" spans="1:20" s="1" customFormat="1" ht="11.45" customHeight="1">
      <c r="A3466" s="190"/>
      <c r="B3466" s="193" t="s">
        <v>24</v>
      </c>
      <c r="C3466" s="20">
        <v>13</v>
      </c>
      <c r="D3466" s="20">
        <v>8</v>
      </c>
      <c r="E3466" s="20">
        <v>8</v>
      </c>
      <c r="F3466" s="20">
        <v>2</v>
      </c>
      <c r="G3466" s="20">
        <v>2</v>
      </c>
      <c r="H3466" s="20">
        <v>25</v>
      </c>
      <c r="I3466" s="21">
        <f t="shared" si="3394"/>
        <v>58</v>
      </c>
      <c r="J3466" s="22">
        <f>C3466+D3466</f>
        <v>21</v>
      </c>
      <c r="K3466" s="23">
        <f>E3466</f>
        <v>8</v>
      </c>
      <c r="L3466" s="24">
        <f>SUM(F3466:G3466)</f>
        <v>4</v>
      </c>
      <c r="O3466" s="148"/>
      <c r="P3466" s="148"/>
      <c r="Q3466" s="148"/>
    </row>
    <row r="3467" spans="1:20" s="1" customFormat="1" ht="11.45" customHeight="1" thickBot="1">
      <c r="A3467" s="191"/>
      <c r="B3467" s="194"/>
      <c r="C3467" s="33">
        <f>C3466/I3466*100</f>
        <v>22.413793103448278</v>
      </c>
      <c r="D3467" s="33">
        <f>D3466/I3466*100</f>
        <v>13.793103448275861</v>
      </c>
      <c r="E3467" s="33">
        <f>E3466/I3466*100</f>
        <v>13.793103448275861</v>
      </c>
      <c r="F3467" s="33">
        <f>F3466/I3466*100</f>
        <v>3.4482758620689653</v>
      </c>
      <c r="G3467" s="33">
        <f>G3466/I3466*100</f>
        <v>3.4482758620689653</v>
      </c>
      <c r="H3467" s="34">
        <f>H3466/I3466*100</f>
        <v>43.103448275862064</v>
      </c>
      <c r="I3467" s="58">
        <f t="shared" si="3394"/>
        <v>100</v>
      </c>
      <c r="J3467" s="14">
        <f>J3466/I3466*100</f>
        <v>36.206896551724135</v>
      </c>
      <c r="K3467" s="15">
        <f>K3466/I3466*100</f>
        <v>13.793103448275861</v>
      </c>
      <c r="L3467" s="16">
        <f>L3466/I3466*100</f>
        <v>6.8965517241379306</v>
      </c>
      <c r="O3467" s="147"/>
      <c r="P3467" s="147"/>
      <c r="Q3467" s="147"/>
    </row>
    <row r="3468" spans="1:20" s="54" customFormat="1" ht="11.25" customHeight="1">
      <c r="A3468" s="40"/>
      <c r="B3468" s="41"/>
      <c r="C3468" s="53"/>
      <c r="D3468" s="53"/>
      <c r="E3468" s="53"/>
      <c r="F3468" s="53"/>
      <c r="G3468" s="53"/>
      <c r="H3468" s="53"/>
      <c r="I3468" s="53"/>
      <c r="J3468" s="53"/>
      <c r="K3468" s="53"/>
      <c r="L3468" s="53"/>
      <c r="M3468" s="166"/>
      <c r="N3468" s="166"/>
      <c r="O3468" s="147"/>
      <c r="P3468" s="147"/>
      <c r="Q3468" s="147"/>
      <c r="R3468" s="166"/>
    </row>
    <row r="3469" spans="1:20" s="54" customFormat="1" ht="11.25" customHeight="1">
      <c r="A3469" s="40"/>
      <c r="B3469" s="41"/>
      <c r="C3469" s="53"/>
      <c r="D3469" s="53"/>
      <c r="E3469" s="53"/>
      <c r="F3469" s="53"/>
      <c r="G3469" s="53"/>
      <c r="H3469" s="53"/>
      <c r="I3469" s="53"/>
      <c r="J3469" s="53"/>
      <c r="K3469" s="53"/>
      <c r="L3469" s="53"/>
      <c r="M3469" s="166"/>
      <c r="N3469" s="166"/>
      <c r="O3469" s="147"/>
      <c r="P3469" s="147"/>
      <c r="Q3469" s="147"/>
      <c r="R3469" s="166"/>
    </row>
    <row r="3470" spans="1:20" s="3" customFormat="1" ht="30" customHeight="1" thickBot="1">
      <c r="A3470" s="235" t="s">
        <v>138</v>
      </c>
      <c r="B3470" s="235"/>
      <c r="C3470" s="235"/>
      <c r="D3470" s="235"/>
      <c r="E3470" s="235"/>
      <c r="F3470" s="235"/>
      <c r="G3470" s="235"/>
      <c r="H3470" s="235"/>
      <c r="I3470" s="235"/>
      <c r="J3470" s="235"/>
      <c r="K3470" s="235"/>
      <c r="L3470" s="235"/>
      <c r="M3470" s="1"/>
      <c r="N3470" s="1"/>
      <c r="O3470" s="147"/>
      <c r="P3470" s="147"/>
      <c r="Q3470" s="147"/>
      <c r="R3470" s="1"/>
    </row>
    <row r="3471" spans="1:20" s="1" customFormat="1" ht="10.15" customHeight="1">
      <c r="A3471" s="203"/>
      <c r="B3471" s="204"/>
      <c r="C3471" s="99">
        <v>1</v>
      </c>
      <c r="D3471" s="99">
        <v>2</v>
      </c>
      <c r="E3471" s="99">
        <v>3</v>
      </c>
      <c r="F3471" s="99">
        <v>4</v>
      </c>
      <c r="G3471" s="99">
        <v>5</v>
      </c>
      <c r="H3471" s="205" t="s">
        <v>45</v>
      </c>
      <c r="I3471" s="207" t="s">
        <v>4</v>
      </c>
      <c r="J3471" s="100" t="s">
        <v>46</v>
      </c>
      <c r="K3471" s="99">
        <v>3</v>
      </c>
      <c r="L3471" s="101" t="s">
        <v>47</v>
      </c>
      <c r="O3471" s="147"/>
      <c r="P3471" s="147"/>
      <c r="Q3471" s="147"/>
    </row>
    <row r="3472" spans="1:20" s="6" customFormat="1" ht="60" customHeight="1" thickBot="1">
      <c r="A3472" s="209" t="s">
        <v>33</v>
      </c>
      <c r="B3472" s="210"/>
      <c r="C3472" s="139" t="s">
        <v>15</v>
      </c>
      <c r="D3472" s="139" t="s">
        <v>16</v>
      </c>
      <c r="E3472" s="139" t="s">
        <v>43</v>
      </c>
      <c r="F3472" s="139" t="s">
        <v>17</v>
      </c>
      <c r="G3472" s="139" t="s">
        <v>18</v>
      </c>
      <c r="H3472" s="206"/>
      <c r="I3472" s="208"/>
      <c r="J3472" s="115" t="s">
        <v>15</v>
      </c>
      <c r="K3472" s="139" t="s">
        <v>133</v>
      </c>
      <c r="L3472" s="116" t="s">
        <v>18</v>
      </c>
      <c r="O3472" s="147"/>
      <c r="P3472" s="147"/>
      <c r="Q3472" s="147"/>
    </row>
    <row r="3473" spans="1:17" s="55" customFormat="1" ht="11.25" customHeight="1">
      <c r="A3473" s="219" t="s">
        <v>22</v>
      </c>
      <c r="B3473" s="220"/>
      <c r="C3473" s="111">
        <v>642</v>
      </c>
      <c r="D3473" s="111">
        <v>835</v>
      </c>
      <c r="E3473" s="111">
        <v>453</v>
      </c>
      <c r="F3473" s="111">
        <v>70</v>
      </c>
      <c r="G3473" s="111">
        <v>86</v>
      </c>
      <c r="H3473" s="111">
        <v>97</v>
      </c>
      <c r="I3473" s="110">
        <f t="shared" ref="I3473:I3532" si="3485">SUM(C3473:H3473)</f>
        <v>2183</v>
      </c>
      <c r="J3473" s="112">
        <f>C3473+D3473</f>
        <v>1477</v>
      </c>
      <c r="K3473" s="111">
        <f>E3473</f>
        <v>453</v>
      </c>
      <c r="L3473" s="113">
        <f>SUM(F3473:G3473)</f>
        <v>156</v>
      </c>
      <c r="O3473" s="147"/>
      <c r="P3473" s="147"/>
      <c r="Q3473" s="147"/>
    </row>
    <row r="3474" spans="1:17" s="55" customFormat="1" ht="11.25" customHeight="1" thickBot="1">
      <c r="A3474" s="201"/>
      <c r="B3474" s="202"/>
      <c r="C3474" s="56">
        <f>C3473/I3473*100</f>
        <v>29.409070087036188</v>
      </c>
      <c r="D3474" s="56">
        <f>D3473/I3473*100</f>
        <v>38.250114521300958</v>
      </c>
      <c r="E3474" s="56">
        <f>E3473/I3473*100</f>
        <v>20.751259734310583</v>
      </c>
      <c r="F3474" s="56">
        <f>F3473/I3473*100</f>
        <v>3.2065964269354099</v>
      </c>
      <c r="G3474" s="56">
        <f>G3473/I3473*100</f>
        <v>3.9395327530920752</v>
      </c>
      <c r="H3474" s="59">
        <f>H3473/I3473*100</f>
        <v>4.443426477324782</v>
      </c>
      <c r="I3474" s="58">
        <f t="shared" si="3485"/>
        <v>99.999999999999986</v>
      </c>
      <c r="J3474" s="57">
        <f>J3473/I3473*100</f>
        <v>67.659184608337156</v>
      </c>
      <c r="K3474" s="35">
        <f>K3473/I3473*100</f>
        <v>20.751259734310583</v>
      </c>
      <c r="L3474" s="31">
        <f>L3473/I3473*100</f>
        <v>7.1461291800274855</v>
      </c>
      <c r="O3474" s="147"/>
      <c r="P3474" s="147"/>
      <c r="Q3474" s="147"/>
    </row>
    <row r="3475" spans="1:17" s="55" customFormat="1" ht="11.45" customHeight="1">
      <c r="A3475" s="189" t="s">
        <v>48</v>
      </c>
      <c r="B3475" s="192" t="s">
        <v>19</v>
      </c>
      <c r="C3475" s="20">
        <v>437</v>
      </c>
      <c r="D3475" s="20">
        <v>553</v>
      </c>
      <c r="E3475" s="20">
        <v>300</v>
      </c>
      <c r="F3475" s="20">
        <v>50</v>
      </c>
      <c r="G3475" s="20">
        <v>63</v>
      </c>
      <c r="H3475" s="20">
        <v>56</v>
      </c>
      <c r="I3475" s="8">
        <f t="shared" si="3485"/>
        <v>1459</v>
      </c>
      <c r="J3475" s="9">
        <f>C3475+D3475</f>
        <v>990</v>
      </c>
      <c r="K3475" s="7">
        <f>E3475</f>
        <v>300</v>
      </c>
      <c r="L3475" s="10">
        <f>SUM(F3475:G3475)</f>
        <v>113</v>
      </c>
      <c r="O3475" s="147"/>
      <c r="P3475" s="147"/>
      <c r="Q3475" s="147"/>
    </row>
    <row r="3476" spans="1:17" s="55" customFormat="1" ht="11.45" customHeight="1">
      <c r="A3476" s="190"/>
      <c r="B3476" s="185"/>
      <c r="C3476" s="46">
        <f>C3475/I3475*100</f>
        <v>29.952021932830707</v>
      </c>
      <c r="D3476" s="25">
        <f>D3475/I3475*100</f>
        <v>37.902673063742284</v>
      </c>
      <c r="E3476" s="25">
        <f>E3475/I3475*100</f>
        <v>20.562028786840301</v>
      </c>
      <c r="F3476" s="25">
        <f>F3475/I3475*100</f>
        <v>3.4270047978067169</v>
      </c>
      <c r="G3476" s="25">
        <f>G3475/I3475*100</f>
        <v>4.3180260452364632</v>
      </c>
      <c r="H3476" s="26">
        <f>H3475/I3475*100</f>
        <v>3.8382453735435229</v>
      </c>
      <c r="I3476" s="27">
        <f t="shared" si="3485"/>
        <v>100</v>
      </c>
      <c r="J3476" s="38">
        <f>J3475/I3475*100</f>
        <v>67.854694996572988</v>
      </c>
      <c r="K3476" s="18">
        <f>K3475/I3475*100</f>
        <v>20.562028786840301</v>
      </c>
      <c r="L3476" s="19">
        <f>L3475/I3475*100</f>
        <v>7.74503084304318</v>
      </c>
      <c r="O3476" s="147"/>
      <c r="P3476" s="147"/>
      <c r="Q3476" s="147"/>
    </row>
    <row r="3477" spans="1:17" s="55" customFormat="1" ht="11.45" customHeight="1">
      <c r="A3477" s="190"/>
      <c r="B3477" s="193" t="s">
        <v>20</v>
      </c>
      <c r="C3477" s="20">
        <v>146</v>
      </c>
      <c r="D3477" s="20">
        <v>172</v>
      </c>
      <c r="E3477" s="20">
        <v>105</v>
      </c>
      <c r="F3477" s="20">
        <v>11</v>
      </c>
      <c r="G3477" s="20">
        <v>16</v>
      </c>
      <c r="H3477" s="20">
        <v>34</v>
      </c>
      <c r="I3477" s="21">
        <f t="shared" si="3485"/>
        <v>484</v>
      </c>
      <c r="J3477" s="28">
        <f>C3477+D3477</f>
        <v>318</v>
      </c>
      <c r="K3477" s="23">
        <f>E3477</f>
        <v>105</v>
      </c>
      <c r="L3477" s="24">
        <f>SUM(F3477:G3477)</f>
        <v>27</v>
      </c>
      <c r="O3477" s="147"/>
      <c r="P3477" s="147"/>
      <c r="Q3477" s="147"/>
    </row>
    <row r="3478" spans="1:17" s="55" customFormat="1" ht="11.45" customHeight="1">
      <c r="A3478" s="190"/>
      <c r="B3478" s="193"/>
      <c r="C3478" s="29">
        <f>C3477/I3477*100</f>
        <v>30.165289256198346</v>
      </c>
      <c r="D3478" s="29">
        <f>D3477/I3477*100</f>
        <v>35.537190082644628</v>
      </c>
      <c r="E3478" s="29">
        <f>E3477/I3477*100</f>
        <v>21.694214876033058</v>
      </c>
      <c r="F3478" s="29">
        <f>F3477/I3477*100</f>
        <v>2.2727272727272729</v>
      </c>
      <c r="G3478" s="29">
        <f>G3477/I3477*100</f>
        <v>3.3057851239669422</v>
      </c>
      <c r="H3478" s="30">
        <f>H3477/I3477*100</f>
        <v>7.0247933884297522</v>
      </c>
      <c r="I3478" s="27">
        <f t="shared" si="3485"/>
        <v>100</v>
      </c>
      <c r="J3478" s="38">
        <f>J3477/I3477*100</f>
        <v>65.702479338842977</v>
      </c>
      <c r="K3478" s="18">
        <f>K3477/I3477*100</f>
        <v>21.694214876033058</v>
      </c>
      <c r="L3478" s="19">
        <f>L3477/I3477*100</f>
        <v>5.5785123966942152</v>
      </c>
      <c r="O3478" s="147"/>
      <c r="P3478" s="147"/>
      <c r="Q3478" s="147"/>
    </row>
    <row r="3479" spans="1:17" s="55" customFormat="1" ht="11.45" customHeight="1">
      <c r="A3479" s="190"/>
      <c r="B3479" s="184" t="s">
        <v>49</v>
      </c>
      <c r="C3479" s="20">
        <v>43</v>
      </c>
      <c r="D3479" s="20">
        <v>74</v>
      </c>
      <c r="E3479" s="20">
        <v>33</v>
      </c>
      <c r="F3479" s="20">
        <v>6</v>
      </c>
      <c r="G3479" s="20">
        <v>6</v>
      </c>
      <c r="H3479" s="20">
        <v>5</v>
      </c>
      <c r="I3479" s="21">
        <f t="shared" si="3485"/>
        <v>167</v>
      </c>
      <c r="J3479" s="28">
        <f>C3479+D3479</f>
        <v>117</v>
      </c>
      <c r="K3479" s="23">
        <f>E3479</f>
        <v>33</v>
      </c>
      <c r="L3479" s="24">
        <f>SUM(F3479:G3479)</f>
        <v>12</v>
      </c>
      <c r="O3479" s="147"/>
      <c r="P3479" s="147"/>
      <c r="Q3479" s="147"/>
    </row>
    <row r="3480" spans="1:17" s="55" customFormat="1" ht="11.45" customHeight="1">
      <c r="A3480" s="190"/>
      <c r="B3480" s="185"/>
      <c r="C3480" s="25">
        <f>C3479/I3479*100</f>
        <v>25.748502994011975</v>
      </c>
      <c r="D3480" s="25">
        <f>D3479/I3479*100</f>
        <v>44.311377245508979</v>
      </c>
      <c r="E3480" s="25">
        <f>E3479/I3479*100</f>
        <v>19.760479041916167</v>
      </c>
      <c r="F3480" s="25">
        <f>F3479/I3479*100</f>
        <v>3.5928143712574849</v>
      </c>
      <c r="G3480" s="25">
        <f>G3479/I3479*100</f>
        <v>3.5928143712574849</v>
      </c>
      <c r="H3480" s="26">
        <f>H3479/I3479*100</f>
        <v>2.9940119760479043</v>
      </c>
      <c r="I3480" s="27">
        <f t="shared" si="3485"/>
        <v>100</v>
      </c>
      <c r="J3480" s="38">
        <f>J3479/I3479*100</f>
        <v>70.05988023952095</v>
      </c>
      <c r="K3480" s="18">
        <f>K3479/I3479*100</f>
        <v>19.760479041916167</v>
      </c>
      <c r="L3480" s="19">
        <f>L3479/I3479*100</f>
        <v>7.1856287425149699</v>
      </c>
      <c r="O3480" s="147"/>
      <c r="P3480" s="147"/>
      <c r="Q3480" s="147"/>
    </row>
    <row r="3481" spans="1:17" s="55" customFormat="1" ht="11.45" customHeight="1">
      <c r="A3481" s="190"/>
      <c r="B3481" s="193" t="s">
        <v>50</v>
      </c>
      <c r="C3481" s="20">
        <v>16</v>
      </c>
      <c r="D3481" s="20">
        <v>36</v>
      </c>
      <c r="E3481" s="20">
        <v>15</v>
      </c>
      <c r="F3481" s="20">
        <v>3</v>
      </c>
      <c r="G3481" s="20">
        <v>1</v>
      </c>
      <c r="H3481" s="20">
        <v>2</v>
      </c>
      <c r="I3481" s="21">
        <f t="shared" si="3485"/>
        <v>73</v>
      </c>
      <c r="J3481" s="28">
        <f>C3481+D3481</f>
        <v>52</v>
      </c>
      <c r="K3481" s="23">
        <f>E3481</f>
        <v>15</v>
      </c>
      <c r="L3481" s="24">
        <f>SUM(F3481:G3481)</f>
        <v>4</v>
      </c>
      <c r="O3481" s="147"/>
      <c r="P3481" s="147"/>
      <c r="Q3481" s="147"/>
    </row>
    <row r="3482" spans="1:17" s="55" customFormat="1" ht="11.45" customHeight="1" thickBot="1">
      <c r="A3482" s="190"/>
      <c r="B3482" s="193"/>
      <c r="C3482" s="33">
        <f>C3481/I3481*100</f>
        <v>21.917808219178081</v>
      </c>
      <c r="D3482" s="33">
        <f>D3481/I3481*100</f>
        <v>49.315068493150683</v>
      </c>
      <c r="E3482" s="33">
        <f>E3481/I3481*100</f>
        <v>20.547945205479451</v>
      </c>
      <c r="F3482" s="33">
        <f>F3481/I3481*100</f>
        <v>4.10958904109589</v>
      </c>
      <c r="G3482" s="33">
        <f>G3481/I3481*100</f>
        <v>1.3698630136986301</v>
      </c>
      <c r="H3482" s="34">
        <f>H3481/I3481*100</f>
        <v>2.7397260273972601</v>
      </c>
      <c r="I3482" s="58">
        <f t="shared" si="3485"/>
        <v>99.999999999999986</v>
      </c>
      <c r="J3482" s="38">
        <f>J3481/I3481*100</f>
        <v>71.232876712328761</v>
      </c>
      <c r="K3482" s="18">
        <f>K3481/I3481*100</f>
        <v>20.547945205479451</v>
      </c>
      <c r="L3482" s="19">
        <f>L3481/I3481*100</f>
        <v>5.4794520547945202</v>
      </c>
      <c r="O3482" s="147"/>
      <c r="P3482" s="147"/>
      <c r="Q3482" s="147"/>
    </row>
    <row r="3483" spans="1:17" s="55" customFormat="1" ht="11.45" customHeight="1">
      <c r="A3483" s="189" t="s">
        <v>51</v>
      </c>
      <c r="B3483" s="192" t="s">
        <v>1</v>
      </c>
      <c r="C3483" s="20">
        <v>256</v>
      </c>
      <c r="D3483" s="20">
        <v>355</v>
      </c>
      <c r="E3483" s="20">
        <v>222</v>
      </c>
      <c r="F3483" s="20">
        <v>42</v>
      </c>
      <c r="G3483" s="20">
        <v>52</v>
      </c>
      <c r="H3483" s="20">
        <v>41</v>
      </c>
      <c r="I3483" s="8">
        <f t="shared" si="3485"/>
        <v>968</v>
      </c>
      <c r="J3483" s="9">
        <f>C3483+D3483</f>
        <v>611</v>
      </c>
      <c r="K3483" s="7">
        <f>E3483</f>
        <v>222</v>
      </c>
      <c r="L3483" s="10">
        <f>SUM(F3483:G3483)</f>
        <v>94</v>
      </c>
      <c r="O3483" s="147"/>
      <c r="P3483" s="147"/>
      <c r="Q3483" s="147"/>
    </row>
    <row r="3484" spans="1:17" s="55" customFormat="1" ht="11.45" customHeight="1">
      <c r="A3484" s="190"/>
      <c r="B3484" s="193"/>
      <c r="C3484" s="46">
        <f>C3483/I3483*100</f>
        <v>26.446280991735538</v>
      </c>
      <c r="D3484" s="25">
        <f>D3483/I3483*100</f>
        <v>36.673553719008268</v>
      </c>
      <c r="E3484" s="25">
        <f>E3483/I3483*100</f>
        <v>22.933884297520663</v>
      </c>
      <c r="F3484" s="25">
        <f>F3483/I3483*100</f>
        <v>4.338842975206612</v>
      </c>
      <c r="G3484" s="25">
        <f>G3483/I3483*100</f>
        <v>5.3719008264462813</v>
      </c>
      <c r="H3484" s="26">
        <f>H3483/I3483*100</f>
        <v>4.2355371900826446</v>
      </c>
      <c r="I3484" s="27">
        <f t="shared" si="3485"/>
        <v>100</v>
      </c>
      <c r="J3484" s="38">
        <f>J3483/I3483*100</f>
        <v>63.119834710743802</v>
      </c>
      <c r="K3484" s="18">
        <f>K3483/I3483*100</f>
        <v>22.933884297520663</v>
      </c>
      <c r="L3484" s="19">
        <f>L3483/I3483*100</f>
        <v>9.7107438016528924</v>
      </c>
      <c r="O3484" s="147"/>
      <c r="P3484" s="147"/>
      <c r="Q3484" s="147"/>
    </row>
    <row r="3485" spans="1:17" s="55" customFormat="1" ht="11.45" customHeight="1">
      <c r="A3485" s="190"/>
      <c r="B3485" s="184" t="s">
        <v>2</v>
      </c>
      <c r="C3485" s="20">
        <v>381</v>
      </c>
      <c r="D3485" s="20">
        <v>475</v>
      </c>
      <c r="E3485" s="20">
        <v>227</v>
      </c>
      <c r="F3485" s="20">
        <v>28</v>
      </c>
      <c r="G3485" s="20">
        <v>34</v>
      </c>
      <c r="H3485" s="20">
        <v>32</v>
      </c>
      <c r="I3485" s="21">
        <f t="shared" si="3485"/>
        <v>1177</v>
      </c>
      <c r="J3485" s="28">
        <f>C3485+D3485</f>
        <v>856</v>
      </c>
      <c r="K3485" s="23">
        <f>E3485</f>
        <v>227</v>
      </c>
      <c r="L3485" s="24">
        <f>SUM(F3485:G3485)</f>
        <v>62</v>
      </c>
      <c r="O3485" s="147"/>
      <c r="P3485" s="147"/>
      <c r="Q3485" s="147"/>
    </row>
    <row r="3486" spans="1:17" s="55" customFormat="1" ht="11.45" customHeight="1">
      <c r="A3486" s="190"/>
      <c r="B3486" s="185"/>
      <c r="C3486" s="29">
        <f>C3485/I3485*100</f>
        <v>32.370433305012746</v>
      </c>
      <c r="D3486" s="29">
        <f>D3485/I3485*100</f>
        <v>40.356839422259981</v>
      </c>
      <c r="E3486" s="29">
        <f>E3485/I3485*100</f>
        <v>19.286321155480035</v>
      </c>
      <c r="F3486" s="29">
        <f>F3485/I3485*100</f>
        <v>2.3789294817332203</v>
      </c>
      <c r="G3486" s="29">
        <f>G3485/I3485*100</f>
        <v>2.888700084961767</v>
      </c>
      <c r="H3486" s="30">
        <f>H3485/I3485*100</f>
        <v>2.7187765505522514</v>
      </c>
      <c r="I3486" s="27">
        <f t="shared" si="3485"/>
        <v>100</v>
      </c>
      <c r="J3486" s="38">
        <f>J3485/I3485*100</f>
        <v>72.727272727272734</v>
      </c>
      <c r="K3486" s="18">
        <f>K3485/I3485*100</f>
        <v>19.286321155480035</v>
      </c>
      <c r="L3486" s="19">
        <f>L3485/I3485*100</f>
        <v>5.2676295666949873</v>
      </c>
      <c r="O3486" s="147"/>
      <c r="P3486" s="147"/>
      <c r="Q3486" s="147"/>
    </row>
    <row r="3487" spans="1:17" s="55" customFormat="1" ht="11.45" customHeight="1">
      <c r="A3487" s="190"/>
      <c r="B3487" s="193" t="s">
        <v>5</v>
      </c>
      <c r="C3487" s="20">
        <v>5</v>
      </c>
      <c r="D3487" s="20">
        <v>5</v>
      </c>
      <c r="E3487" s="20">
        <v>4</v>
      </c>
      <c r="F3487" s="20">
        <v>0</v>
      </c>
      <c r="G3487" s="20">
        <v>0</v>
      </c>
      <c r="H3487" s="20">
        <v>24</v>
      </c>
      <c r="I3487" s="21">
        <f t="shared" si="3485"/>
        <v>38</v>
      </c>
      <c r="J3487" s="28">
        <f>C3487+D3487</f>
        <v>10</v>
      </c>
      <c r="K3487" s="23">
        <f>E3487</f>
        <v>4</v>
      </c>
      <c r="L3487" s="24">
        <f>SUM(F3487:G3487)</f>
        <v>0</v>
      </c>
      <c r="O3487" s="147"/>
      <c r="P3487" s="147"/>
      <c r="Q3487" s="147"/>
    </row>
    <row r="3488" spans="1:17" s="55" customFormat="1" ht="11.45" customHeight="1" thickBot="1">
      <c r="A3488" s="191"/>
      <c r="B3488" s="194"/>
      <c r="C3488" s="50">
        <f>C3487/I3487*100</f>
        <v>13.157894736842104</v>
      </c>
      <c r="D3488" s="50">
        <f>D3487/I3487*100</f>
        <v>13.157894736842104</v>
      </c>
      <c r="E3488" s="50">
        <f>E3487/I3487*100</f>
        <v>10.526315789473683</v>
      </c>
      <c r="F3488" s="50">
        <f>F3487/I3487*100</f>
        <v>0</v>
      </c>
      <c r="G3488" s="50">
        <f>G3487/I3487*100</f>
        <v>0</v>
      </c>
      <c r="H3488" s="64">
        <f>H3487/I3487*100</f>
        <v>63.157894736842103</v>
      </c>
      <c r="I3488" s="58">
        <f t="shared" si="3485"/>
        <v>100</v>
      </c>
      <c r="J3488" s="57">
        <f>J3487/I3487*100</f>
        <v>26.315789473684209</v>
      </c>
      <c r="K3488" s="35">
        <f>K3487/I3487*100</f>
        <v>10.526315789473683</v>
      </c>
      <c r="L3488" s="31">
        <f>L3487/I3487*100</f>
        <v>0</v>
      </c>
      <c r="O3488" s="147"/>
      <c r="P3488" s="147"/>
      <c r="Q3488" s="147"/>
    </row>
    <row r="3489" spans="1:17" s="55" customFormat="1" ht="11.45" customHeight="1">
      <c r="A3489" s="189" t="s">
        <v>52</v>
      </c>
      <c r="B3489" s="192" t="s">
        <v>6</v>
      </c>
      <c r="C3489" s="20">
        <v>12</v>
      </c>
      <c r="D3489" s="20">
        <v>21</v>
      </c>
      <c r="E3489" s="20">
        <v>19</v>
      </c>
      <c r="F3489" s="20">
        <v>5</v>
      </c>
      <c r="G3489" s="20">
        <v>6</v>
      </c>
      <c r="H3489" s="20">
        <v>1</v>
      </c>
      <c r="I3489" s="8">
        <f t="shared" si="3485"/>
        <v>64</v>
      </c>
      <c r="J3489" s="9">
        <f>C3489+D3489</f>
        <v>33</v>
      </c>
      <c r="K3489" s="7">
        <f>E3489</f>
        <v>19</v>
      </c>
      <c r="L3489" s="10">
        <f>SUM(F3489:G3489)</f>
        <v>11</v>
      </c>
    </row>
    <row r="3490" spans="1:17" s="55" customFormat="1" ht="11.45" customHeight="1">
      <c r="A3490" s="190"/>
      <c r="B3490" s="185"/>
      <c r="C3490" s="46">
        <f>C3489/I3489*100</f>
        <v>18.75</v>
      </c>
      <c r="D3490" s="25">
        <f>D3489/I3489*100</f>
        <v>32.8125</v>
      </c>
      <c r="E3490" s="25">
        <f>E3489/I3489*100</f>
        <v>29.6875</v>
      </c>
      <c r="F3490" s="25">
        <f>F3489/I3489*100</f>
        <v>7.8125</v>
      </c>
      <c r="G3490" s="25">
        <f>G3489/I3489*100</f>
        <v>9.375</v>
      </c>
      <c r="H3490" s="26">
        <f>H3489/I3489*100</f>
        <v>1.5625</v>
      </c>
      <c r="I3490" s="27">
        <f t="shared" si="3485"/>
        <v>100</v>
      </c>
      <c r="J3490" s="38">
        <f>J3489/I3489*100</f>
        <v>51.5625</v>
      </c>
      <c r="K3490" s="18">
        <f>K3489/I3489*100</f>
        <v>29.6875</v>
      </c>
      <c r="L3490" s="19">
        <f>L3489/I3489*100</f>
        <v>17.1875</v>
      </c>
    </row>
    <row r="3491" spans="1:17" s="55" customFormat="1" ht="11.45" customHeight="1">
      <c r="A3491" s="190"/>
      <c r="B3491" s="193" t="s">
        <v>7</v>
      </c>
      <c r="C3491" s="20">
        <v>28</v>
      </c>
      <c r="D3491" s="20">
        <v>59</v>
      </c>
      <c r="E3491" s="20">
        <v>73</v>
      </c>
      <c r="F3491" s="20">
        <v>5</v>
      </c>
      <c r="G3491" s="20">
        <v>15</v>
      </c>
      <c r="H3491" s="20">
        <v>5</v>
      </c>
      <c r="I3491" s="21">
        <f t="shared" si="3485"/>
        <v>185</v>
      </c>
      <c r="J3491" s="28">
        <f>C3491+D3491</f>
        <v>87</v>
      </c>
      <c r="K3491" s="23">
        <f>E3491</f>
        <v>73</v>
      </c>
      <c r="L3491" s="24">
        <f>SUM(F3491:G3491)</f>
        <v>20</v>
      </c>
    </row>
    <row r="3492" spans="1:17" s="55" customFormat="1" ht="11.45" customHeight="1">
      <c r="A3492" s="190"/>
      <c r="B3492" s="193"/>
      <c r="C3492" s="29">
        <f>C3491/I3491*100</f>
        <v>15.135135135135137</v>
      </c>
      <c r="D3492" s="29">
        <f>D3491/I3491*100</f>
        <v>31.891891891891895</v>
      </c>
      <c r="E3492" s="29">
        <f>E3491/I3491*100</f>
        <v>39.45945945945946</v>
      </c>
      <c r="F3492" s="29">
        <f>F3491/I3491*100</f>
        <v>2.7027027027027026</v>
      </c>
      <c r="G3492" s="29">
        <f>G3491/I3491*100</f>
        <v>8.1081081081081088</v>
      </c>
      <c r="H3492" s="30">
        <f>H3491/I3491*100</f>
        <v>2.7027027027027026</v>
      </c>
      <c r="I3492" s="27">
        <f t="shared" si="3485"/>
        <v>100.00000000000001</v>
      </c>
      <c r="J3492" s="38">
        <f>J3491/I3491*100</f>
        <v>47.027027027027032</v>
      </c>
      <c r="K3492" s="18">
        <f>K3491/I3491*100</f>
        <v>39.45945945945946</v>
      </c>
      <c r="L3492" s="19">
        <f>L3491/I3491*100</f>
        <v>10.810810810810811</v>
      </c>
    </row>
    <row r="3493" spans="1:17" s="55" customFormat="1" ht="11.45" customHeight="1">
      <c r="A3493" s="190"/>
      <c r="B3493" s="184" t="s">
        <v>8</v>
      </c>
      <c r="C3493" s="20">
        <v>51</v>
      </c>
      <c r="D3493" s="20">
        <v>93</v>
      </c>
      <c r="E3493" s="20">
        <v>70</v>
      </c>
      <c r="F3493" s="20">
        <v>6</v>
      </c>
      <c r="G3493" s="20">
        <v>24</v>
      </c>
      <c r="H3493" s="20">
        <v>3</v>
      </c>
      <c r="I3493" s="21">
        <f t="shared" si="3485"/>
        <v>247</v>
      </c>
      <c r="J3493" s="28">
        <f>C3493+D3493</f>
        <v>144</v>
      </c>
      <c r="K3493" s="23">
        <f>E3493</f>
        <v>70</v>
      </c>
      <c r="L3493" s="24">
        <f>SUM(F3493:G3493)</f>
        <v>30</v>
      </c>
    </row>
    <row r="3494" spans="1:17" s="55" customFormat="1" ht="11.45" customHeight="1">
      <c r="A3494" s="190"/>
      <c r="B3494" s="185"/>
      <c r="C3494" s="29">
        <f t="shared" ref="C3494" si="3486">C3493/I3493*100</f>
        <v>20.647773279352226</v>
      </c>
      <c r="D3494" s="29">
        <f t="shared" ref="D3494" si="3487">D3493/I3493*100</f>
        <v>37.651821862348179</v>
      </c>
      <c r="E3494" s="29">
        <f t="shared" ref="E3494" si="3488">E3493/I3493*100</f>
        <v>28.340080971659919</v>
      </c>
      <c r="F3494" s="29">
        <f t="shared" ref="F3494" si="3489">F3493/I3493*100</f>
        <v>2.42914979757085</v>
      </c>
      <c r="G3494" s="29">
        <f t="shared" ref="G3494" si="3490">G3493/I3493*100</f>
        <v>9.7165991902834001</v>
      </c>
      <c r="H3494" s="30">
        <f t="shared" ref="H3494" si="3491">H3493/I3493*100</f>
        <v>1.214574898785425</v>
      </c>
      <c r="I3494" s="27">
        <f t="shared" si="3485"/>
        <v>100</v>
      </c>
      <c r="J3494" s="38">
        <f>J3493/I3493*100</f>
        <v>58.299595141700401</v>
      </c>
      <c r="K3494" s="18">
        <f>K3493/I3493*100</f>
        <v>28.340080971659919</v>
      </c>
      <c r="L3494" s="19">
        <f>L3493/I3493*100</f>
        <v>12.145748987854251</v>
      </c>
    </row>
    <row r="3495" spans="1:17" s="55" customFormat="1" ht="11.45" customHeight="1">
      <c r="A3495" s="190"/>
      <c r="B3495" s="193" t="s">
        <v>9</v>
      </c>
      <c r="C3495" s="20">
        <v>84</v>
      </c>
      <c r="D3495" s="20">
        <v>114</v>
      </c>
      <c r="E3495" s="20">
        <v>85</v>
      </c>
      <c r="F3495" s="20">
        <v>13</v>
      </c>
      <c r="G3495" s="20">
        <v>18</v>
      </c>
      <c r="H3495" s="20">
        <v>1</v>
      </c>
      <c r="I3495" s="21">
        <f t="shared" si="3485"/>
        <v>315</v>
      </c>
      <c r="J3495" s="28">
        <f>C3495+D3495</f>
        <v>198</v>
      </c>
      <c r="K3495" s="23">
        <f>E3495</f>
        <v>85</v>
      </c>
      <c r="L3495" s="24">
        <f>SUM(F3495:G3495)</f>
        <v>31</v>
      </c>
    </row>
    <row r="3496" spans="1:17" s="55" customFormat="1" ht="11.45" customHeight="1">
      <c r="A3496" s="190"/>
      <c r="B3496" s="193"/>
      <c r="C3496" s="29">
        <f t="shared" ref="C3496" si="3492">C3495/I3495*100</f>
        <v>26.666666666666668</v>
      </c>
      <c r="D3496" s="29">
        <f t="shared" ref="D3496" si="3493">D3495/I3495*100</f>
        <v>36.19047619047619</v>
      </c>
      <c r="E3496" s="29">
        <f t="shared" ref="E3496" si="3494">E3495/I3495*100</f>
        <v>26.984126984126984</v>
      </c>
      <c r="F3496" s="29">
        <f t="shared" ref="F3496" si="3495">F3495/I3495*100</f>
        <v>4.1269841269841265</v>
      </c>
      <c r="G3496" s="29">
        <f t="shared" ref="G3496" si="3496">G3495/I3495*100</f>
        <v>5.7142857142857144</v>
      </c>
      <c r="H3496" s="30">
        <f t="shared" ref="H3496" si="3497">H3495/I3495*100</f>
        <v>0.31746031746031744</v>
      </c>
      <c r="I3496" s="27">
        <f t="shared" si="3485"/>
        <v>100</v>
      </c>
      <c r="J3496" s="38">
        <f>J3495/I3495*100</f>
        <v>62.857142857142854</v>
      </c>
      <c r="K3496" s="18">
        <f>K3495/I3495*100</f>
        <v>26.984126984126984</v>
      </c>
      <c r="L3496" s="19">
        <f>L3495/I3495*100</f>
        <v>9.8412698412698418</v>
      </c>
      <c r="O3496" s="147"/>
      <c r="P3496" s="147"/>
      <c r="Q3496" s="147"/>
    </row>
    <row r="3497" spans="1:17" s="55" customFormat="1" ht="11.45" customHeight="1">
      <c r="A3497" s="190"/>
      <c r="B3497" s="184" t="s">
        <v>10</v>
      </c>
      <c r="C3497" s="20">
        <v>98</v>
      </c>
      <c r="D3497" s="20">
        <v>156</v>
      </c>
      <c r="E3497" s="20">
        <v>78</v>
      </c>
      <c r="F3497" s="20">
        <v>18</v>
      </c>
      <c r="G3497" s="20">
        <v>9</v>
      </c>
      <c r="H3497" s="20">
        <v>8</v>
      </c>
      <c r="I3497" s="21">
        <f t="shared" si="3485"/>
        <v>367</v>
      </c>
      <c r="J3497" s="28">
        <f>C3497+D3497</f>
        <v>254</v>
      </c>
      <c r="K3497" s="23">
        <f>E3497</f>
        <v>78</v>
      </c>
      <c r="L3497" s="24">
        <f>SUM(F3497:G3497)</f>
        <v>27</v>
      </c>
      <c r="O3497" s="147"/>
      <c r="P3497" s="147"/>
      <c r="Q3497" s="147"/>
    </row>
    <row r="3498" spans="1:17" s="55" customFormat="1" ht="11.45" customHeight="1">
      <c r="A3498" s="190"/>
      <c r="B3498" s="185"/>
      <c r="C3498" s="29">
        <f t="shared" ref="C3498" si="3498">C3497/I3497*100</f>
        <v>26.702997275204361</v>
      </c>
      <c r="D3498" s="29">
        <f t="shared" ref="D3498" si="3499">D3497/I3497*100</f>
        <v>42.506811989100818</v>
      </c>
      <c r="E3498" s="29">
        <f t="shared" ref="E3498" si="3500">E3497/I3497*100</f>
        <v>21.253405994550409</v>
      </c>
      <c r="F3498" s="29">
        <f t="shared" ref="F3498" si="3501">F3497/I3497*100</f>
        <v>4.9046321525885563</v>
      </c>
      <c r="G3498" s="29">
        <f t="shared" ref="G3498" si="3502">G3497/I3497*100</f>
        <v>2.4523160762942782</v>
      </c>
      <c r="H3498" s="30">
        <f t="shared" ref="H3498" si="3503">H3497/I3497*100</f>
        <v>2.1798365122615802</v>
      </c>
      <c r="I3498" s="27">
        <f t="shared" si="3485"/>
        <v>100</v>
      </c>
      <c r="J3498" s="38">
        <f>J3497/I3497*100</f>
        <v>69.209809264305179</v>
      </c>
      <c r="K3498" s="18">
        <f>K3497/I3497*100</f>
        <v>21.253405994550409</v>
      </c>
      <c r="L3498" s="19">
        <f>L3497/I3497*100</f>
        <v>7.3569482288828345</v>
      </c>
      <c r="O3498" s="147"/>
      <c r="P3498" s="147"/>
      <c r="Q3498" s="147"/>
    </row>
    <row r="3499" spans="1:17" s="55" customFormat="1" ht="11.45" customHeight="1">
      <c r="A3499" s="190"/>
      <c r="B3499" s="193" t="s">
        <v>11</v>
      </c>
      <c r="C3499" s="20">
        <v>127</v>
      </c>
      <c r="D3499" s="20">
        <v>172</v>
      </c>
      <c r="E3499" s="20">
        <v>54</v>
      </c>
      <c r="F3499" s="20">
        <v>12</v>
      </c>
      <c r="G3499" s="20">
        <v>4</v>
      </c>
      <c r="H3499" s="20">
        <v>25</v>
      </c>
      <c r="I3499" s="21">
        <f t="shared" si="3485"/>
        <v>394</v>
      </c>
      <c r="J3499" s="28">
        <f>C3499+D3499</f>
        <v>299</v>
      </c>
      <c r="K3499" s="23">
        <f>E3499</f>
        <v>54</v>
      </c>
      <c r="L3499" s="24">
        <f>SUM(F3499:G3499)</f>
        <v>16</v>
      </c>
      <c r="O3499" s="147"/>
      <c r="P3499" s="147"/>
      <c r="Q3499" s="147"/>
    </row>
    <row r="3500" spans="1:17" s="55" customFormat="1" ht="11.45" customHeight="1">
      <c r="A3500" s="190"/>
      <c r="B3500" s="193"/>
      <c r="C3500" s="29">
        <f t="shared" ref="C3500" si="3504">C3499/I3499*100</f>
        <v>32.233502538071065</v>
      </c>
      <c r="D3500" s="29">
        <f t="shared" ref="D3500" si="3505">D3499/I3499*100</f>
        <v>43.654822335025379</v>
      </c>
      <c r="E3500" s="29">
        <f t="shared" ref="E3500" si="3506">E3499/I3499*100</f>
        <v>13.705583756345177</v>
      </c>
      <c r="F3500" s="29">
        <f t="shared" ref="F3500" si="3507">F3499/I3499*100</f>
        <v>3.0456852791878175</v>
      </c>
      <c r="G3500" s="29">
        <f t="shared" ref="G3500" si="3508">G3499/I3499*100</f>
        <v>1.015228426395939</v>
      </c>
      <c r="H3500" s="30">
        <f t="shared" ref="H3500" si="3509">H3499/I3499*100</f>
        <v>6.345177664974619</v>
      </c>
      <c r="I3500" s="27">
        <f t="shared" si="3485"/>
        <v>100</v>
      </c>
      <c r="J3500" s="38">
        <f>J3499/I3499*100</f>
        <v>75.888324873096451</v>
      </c>
      <c r="K3500" s="18">
        <f>K3499/I3499*100</f>
        <v>13.705583756345177</v>
      </c>
      <c r="L3500" s="19">
        <f>L3499/I3499*100</f>
        <v>4.0609137055837561</v>
      </c>
      <c r="O3500" s="147"/>
      <c r="P3500" s="147"/>
      <c r="Q3500" s="147"/>
    </row>
    <row r="3501" spans="1:17" s="55" customFormat="1" ht="11.45" customHeight="1">
      <c r="A3501" s="190"/>
      <c r="B3501" s="184" t="s">
        <v>12</v>
      </c>
      <c r="C3501" s="20">
        <v>240</v>
      </c>
      <c r="D3501" s="20">
        <v>218</v>
      </c>
      <c r="E3501" s="20">
        <v>71</v>
      </c>
      <c r="F3501" s="20">
        <v>11</v>
      </c>
      <c r="G3501" s="20">
        <v>10</v>
      </c>
      <c r="H3501" s="20">
        <v>32</v>
      </c>
      <c r="I3501" s="21">
        <f t="shared" si="3485"/>
        <v>582</v>
      </c>
      <c r="J3501" s="28">
        <f>C3501+D3501</f>
        <v>458</v>
      </c>
      <c r="K3501" s="23">
        <f>E3501</f>
        <v>71</v>
      </c>
      <c r="L3501" s="24">
        <f>SUM(F3501:G3501)</f>
        <v>21</v>
      </c>
      <c r="O3501" s="148"/>
      <c r="P3501" s="148"/>
      <c r="Q3501" s="148"/>
    </row>
    <row r="3502" spans="1:17" s="55" customFormat="1" ht="11.45" customHeight="1">
      <c r="A3502" s="190"/>
      <c r="B3502" s="185"/>
      <c r="C3502" s="29">
        <f t="shared" ref="C3502" si="3510">C3501/I3501*100</f>
        <v>41.237113402061851</v>
      </c>
      <c r="D3502" s="29">
        <f t="shared" ref="D3502" si="3511">D3501/I3501*100</f>
        <v>37.457044673539521</v>
      </c>
      <c r="E3502" s="29">
        <f t="shared" ref="E3502" si="3512">E3501/I3501*100</f>
        <v>12.199312714776632</v>
      </c>
      <c r="F3502" s="29">
        <f t="shared" ref="F3502" si="3513">F3501/I3501*100</f>
        <v>1.8900343642611683</v>
      </c>
      <c r="G3502" s="29">
        <f t="shared" ref="G3502" si="3514">G3501/I3501*100</f>
        <v>1.7182130584192441</v>
      </c>
      <c r="H3502" s="30">
        <f t="shared" ref="H3502" si="3515">H3501/I3501*100</f>
        <v>5.4982817869415808</v>
      </c>
      <c r="I3502" s="27">
        <f t="shared" si="3485"/>
        <v>99.999999999999972</v>
      </c>
      <c r="J3502" s="38">
        <f>J3501/I3501*100</f>
        <v>78.694158075601379</v>
      </c>
      <c r="K3502" s="18">
        <f>K3501/I3501*100</f>
        <v>12.199312714776632</v>
      </c>
      <c r="L3502" s="19">
        <f>L3501/I3501*100</f>
        <v>3.608247422680412</v>
      </c>
      <c r="O3502" s="148"/>
      <c r="P3502" s="148"/>
      <c r="Q3502" s="148"/>
    </row>
    <row r="3503" spans="1:17" s="55" customFormat="1" ht="11.45" customHeight="1">
      <c r="A3503" s="190"/>
      <c r="B3503" s="193" t="s">
        <v>24</v>
      </c>
      <c r="C3503" s="20">
        <v>2</v>
      </c>
      <c r="D3503" s="20">
        <v>2</v>
      </c>
      <c r="E3503" s="20">
        <v>3</v>
      </c>
      <c r="F3503" s="20">
        <v>0</v>
      </c>
      <c r="G3503" s="20">
        <v>0</v>
      </c>
      <c r="H3503" s="20">
        <v>22</v>
      </c>
      <c r="I3503" s="21">
        <f t="shared" si="3485"/>
        <v>29</v>
      </c>
      <c r="J3503" s="28">
        <f>C3503+D3503</f>
        <v>4</v>
      </c>
      <c r="K3503" s="23">
        <f>E3503</f>
        <v>3</v>
      </c>
      <c r="L3503" s="24">
        <f>SUM(F3503:G3503)</f>
        <v>0</v>
      </c>
      <c r="O3503" s="148"/>
      <c r="P3503" s="148"/>
      <c r="Q3503" s="148"/>
    </row>
    <row r="3504" spans="1:17" s="55" customFormat="1" ht="11.45" customHeight="1" thickBot="1">
      <c r="A3504" s="191"/>
      <c r="B3504" s="194"/>
      <c r="C3504" s="50">
        <f t="shared" ref="C3504" si="3516">C3503/I3503*100</f>
        <v>6.8965517241379306</v>
      </c>
      <c r="D3504" s="50">
        <f t="shared" ref="D3504" si="3517">D3503/I3503*100</f>
        <v>6.8965517241379306</v>
      </c>
      <c r="E3504" s="50">
        <f t="shared" ref="E3504" si="3518">E3503/I3503*100</f>
        <v>10.344827586206897</v>
      </c>
      <c r="F3504" s="50">
        <f t="shared" ref="F3504" si="3519">F3503/I3503*100</f>
        <v>0</v>
      </c>
      <c r="G3504" s="50">
        <f t="shared" ref="G3504" si="3520">G3503/I3503*100</f>
        <v>0</v>
      </c>
      <c r="H3504" s="79">
        <f t="shared" ref="H3504" si="3521">H3503/I3503*100</f>
        <v>75.862068965517238</v>
      </c>
      <c r="I3504" s="58">
        <f t="shared" si="3485"/>
        <v>100</v>
      </c>
      <c r="J3504" s="57">
        <f>J3503/I3503*100</f>
        <v>13.793103448275861</v>
      </c>
      <c r="K3504" s="35">
        <f>K3503/I3503*100</f>
        <v>10.344827586206897</v>
      </c>
      <c r="L3504" s="31">
        <f>L3503/I3503*100</f>
        <v>0</v>
      </c>
    </row>
    <row r="3505" spans="1:20" s="55" customFormat="1" ht="11.45" customHeight="1" thickBot="1">
      <c r="A3505" s="211" t="s">
        <v>53</v>
      </c>
      <c r="B3505" s="192" t="s">
        <v>23</v>
      </c>
      <c r="C3505" s="20">
        <v>65</v>
      </c>
      <c r="D3505" s="20">
        <v>95</v>
      </c>
      <c r="E3505" s="20">
        <v>33</v>
      </c>
      <c r="F3505" s="20">
        <v>7</v>
      </c>
      <c r="G3505" s="20">
        <v>3</v>
      </c>
      <c r="H3505" s="20">
        <v>13</v>
      </c>
      <c r="I3505" s="110">
        <f t="shared" si="3485"/>
        <v>216</v>
      </c>
      <c r="J3505" s="9">
        <f>C3505+D3505</f>
        <v>160</v>
      </c>
      <c r="K3505" s="7">
        <f>E3505</f>
        <v>33</v>
      </c>
      <c r="L3505" s="10">
        <f>SUM(F3505:G3505)</f>
        <v>10</v>
      </c>
    </row>
    <row r="3506" spans="1:20" s="55" customFormat="1" ht="11.45" customHeight="1" thickTop="1" thickBot="1">
      <c r="A3506" s="212"/>
      <c r="B3506" s="185"/>
      <c r="C3506" s="46">
        <f>C3505/I3505*100</f>
        <v>30.092592592592592</v>
      </c>
      <c r="D3506" s="25">
        <f>D3505/I3505*100</f>
        <v>43.981481481481481</v>
      </c>
      <c r="E3506" s="25">
        <f>E3505/I3505*100</f>
        <v>15.277777777777779</v>
      </c>
      <c r="F3506" s="25">
        <f>F3505/I3505*100</f>
        <v>3.2407407407407405</v>
      </c>
      <c r="G3506" s="25">
        <f>G3505/I3505*100</f>
        <v>1.3888888888888888</v>
      </c>
      <c r="H3506" s="26">
        <f>H3505/I3505*100</f>
        <v>6.0185185185185182</v>
      </c>
      <c r="I3506" s="27">
        <f t="shared" si="3485"/>
        <v>99.999999999999986</v>
      </c>
      <c r="J3506" s="38">
        <f>J3505/I3505*100</f>
        <v>74.074074074074076</v>
      </c>
      <c r="K3506" s="18">
        <f>K3505/I3505*100</f>
        <v>15.277777777777779</v>
      </c>
      <c r="L3506" s="19">
        <f>L3505/I3505*100</f>
        <v>4.6296296296296298</v>
      </c>
    </row>
    <row r="3507" spans="1:20" s="55" customFormat="1" ht="11.45" customHeight="1" thickTop="1" thickBot="1">
      <c r="A3507" s="212"/>
      <c r="B3507" s="193" t="s">
        <v>3</v>
      </c>
      <c r="C3507" s="20">
        <v>49</v>
      </c>
      <c r="D3507" s="20">
        <v>52</v>
      </c>
      <c r="E3507" s="20">
        <v>24</v>
      </c>
      <c r="F3507" s="20">
        <v>6</v>
      </c>
      <c r="G3507" s="20">
        <v>8</v>
      </c>
      <c r="H3507" s="20">
        <v>4</v>
      </c>
      <c r="I3507" s="21">
        <f t="shared" si="3485"/>
        <v>143</v>
      </c>
      <c r="J3507" s="28">
        <f>C3507+D3507</f>
        <v>101</v>
      </c>
      <c r="K3507" s="23">
        <f>E3507</f>
        <v>24</v>
      </c>
      <c r="L3507" s="24">
        <f>SUM(F3507:G3507)</f>
        <v>14</v>
      </c>
    </row>
    <row r="3508" spans="1:20" s="55" customFormat="1" ht="11.45" customHeight="1" thickTop="1" thickBot="1">
      <c r="A3508" s="212"/>
      <c r="B3508" s="193"/>
      <c r="C3508" s="29">
        <f>C3507/I3507*100</f>
        <v>34.265734265734267</v>
      </c>
      <c r="D3508" s="29">
        <f>D3507/I3507*100</f>
        <v>36.363636363636367</v>
      </c>
      <c r="E3508" s="29">
        <f>E3507/I3507*100</f>
        <v>16.783216783216783</v>
      </c>
      <c r="F3508" s="29">
        <f>F3507/I3507*100</f>
        <v>4.1958041958041958</v>
      </c>
      <c r="G3508" s="29">
        <f>G3507/I3507*100</f>
        <v>5.5944055944055942</v>
      </c>
      <c r="H3508" s="30">
        <f>H3507/I3507*100</f>
        <v>2.7972027972027971</v>
      </c>
      <c r="I3508" s="27">
        <f t="shared" si="3485"/>
        <v>100.00000000000003</v>
      </c>
      <c r="J3508" s="38">
        <f>J3507/I3507*100</f>
        <v>70.629370629370626</v>
      </c>
      <c r="K3508" s="18">
        <f>K3507/I3507*100</f>
        <v>16.783216783216783</v>
      </c>
      <c r="L3508" s="19">
        <f>L3507/I3507*100</f>
        <v>9.79020979020979</v>
      </c>
    </row>
    <row r="3509" spans="1:20" s="55" customFormat="1" ht="11.45" customHeight="1" thickTop="1" thickBot="1">
      <c r="A3509" s="212"/>
      <c r="B3509" s="184" t="s">
        <v>13</v>
      </c>
      <c r="C3509" s="20">
        <v>214</v>
      </c>
      <c r="D3509" s="20">
        <v>355</v>
      </c>
      <c r="E3509" s="20">
        <v>235</v>
      </c>
      <c r="F3509" s="20">
        <v>31</v>
      </c>
      <c r="G3509" s="20">
        <v>49</v>
      </c>
      <c r="H3509" s="20">
        <v>19</v>
      </c>
      <c r="I3509" s="21">
        <f t="shared" si="3485"/>
        <v>903</v>
      </c>
      <c r="J3509" s="28">
        <f>C3509+D3509</f>
        <v>569</v>
      </c>
      <c r="K3509" s="23">
        <f>E3509</f>
        <v>235</v>
      </c>
      <c r="L3509" s="24">
        <f>SUM(F3509:G3509)</f>
        <v>80</v>
      </c>
    </row>
    <row r="3510" spans="1:20" s="55" customFormat="1" ht="11.45" customHeight="1" thickTop="1" thickBot="1">
      <c r="A3510" s="212"/>
      <c r="B3510" s="185"/>
      <c r="C3510" s="29">
        <f t="shared" ref="C3510" si="3522">C3509/I3509*100</f>
        <v>23.698781838316719</v>
      </c>
      <c r="D3510" s="29">
        <f t="shared" ref="D3510" si="3523">D3509/I3509*100</f>
        <v>39.313399778516057</v>
      </c>
      <c r="E3510" s="29">
        <f t="shared" ref="E3510" si="3524">E3509/I3509*100</f>
        <v>26.024363233665561</v>
      </c>
      <c r="F3510" s="29">
        <f t="shared" ref="F3510" si="3525">F3509/I3509*100</f>
        <v>3.4330011074197122</v>
      </c>
      <c r="G3510" s="29">
        <f t="shared" ref="G3510" si="3526">G3509/I3509*100</f>
        <v>5.4263565891472867</v>
      </c>
      <c r="H3510" s="30">
        <f t="shared" ref="H3510" si="3527">H3509/I3509*100</f>
        <v>2.1040974529346621</v>
      </c>
      <c r="I3510" s="27">
        <f t="shared" si="3485"/>
        <v>100</v>
      </c>
      <c r="J3510" s="38">
        <f>J3509/I3509*100</f>
        <v>63.012181616832777</v>
      </c>
      <c r="K3510" s="18">
        <f>K3509/I3509*100</f>
        <v>26.024363233665561</v>
      </c>
      <c r="L3510" s="19">
        <f>L3509/I3509*100</f>
        <v>8.8593576965669989</v>
      </c>
    </row>
    <row r="3511" spans="1:20" s="55" customFormat="1" ht="11.45" customHeight="1" thickTop="1" thickBot="1">
      <c r="A3511" s="212"/>
      <c r="B3511" s="193" t="s">
        <v>14</v>
      </c>
      <c r="C3511" s="20">
        <v>80</v>
      </c>
      <c r="D3511" s="20">
        <v>80</v>
      </c>
      <c r="E3511" s="20">
        <v>30</v>
      </c>
      <c r="F3511" s="20">
        <v>4</v>
      </c>
      <c r="G3511" s="20">
        <v>0</v>
      </c>
      <c r="H3511" s="20">
        <v>4</v>
      </c>
      <c r="I3511" s="21">
        <f t="shared" si="3485"/>
        <v>198</v>
      </c>
      <c r="J3511" s="28">
        <f>C3511+D3511</f>
        <v>160</v>
      </c>
      <c r="K3511" s="23">
        <f>E3511</f>
        <v>30</v>
      </c>
      <c r="L3511" s="24">
        <f>SUM(F3511:G3511)</f>
        <v>4</v>
      </c>
      <c r="O3511" s="148"/>
      <c r="P3511" s="148"/>
      <c r="Q3511" s="148"/>
    </row>
    <row r="3512" spans="1:20" s="55" customFormat="1" ht="11.45" customHeight="1" thickTop="1" thickBot="1">
      <c r="A3512" s="212"/>
      <c r="B3512" s="193"/>
      <c r="C3512" s="29">
        <f t="shared" ref="C3512" si="3528">C3511/I3511*100</f>
        <v>40.404040404040401</v>
      </c>
      <c r="D3512" s="29">
        <f t="shared" ref="D3512" si="3529">D3511/I3511*100</f>
        <v>40.404040404040401</v>
      </c>
      <c r="E3512" s="29">
        <f t="shared" ref="E3512" si="3530">E3511/I3511*100</f>
        <v>15.151515151515152</v>
      </c>
      <c r="F3512" s="29">
        <f t="shared" ref="F3512" si="3531">F3511/I3511*100</f>
        <v>2.0202020202020203</v>
      </c>
      <c r="G3512" s="29">
        <f t="shared" ref="G3512" si="3532">G3511/I3511*100</f>
        <v>0</v>
      </c>
      <c r="H3512" s="30">
        <f t="shared" ref="H3512" si="3533">H3511/I3511*100</f>
        <v>2.0202020202020203</v>
      </c>
      <c r="I3512" s="27">
        <f t="shared" si="3485"/>
        <v>100</v>
      </c>
      <c r="J3512" s="38">
        <f>J3511/I3511*100</f>
        <v>80.808080808080803</v>
      </c>
      <c r="K3512" s="18">
        <f>K3511/I3511*100</f>
        <v>15.151515151515152</v>
      </c>
      <c r="L3512" s="19">
        <f>L3511/I3511*100</f>
        <v>2.0202020202020203</v>
      </c>
      <c r="O3512" s="148"/>
      <c r="P3512" s="148"/>
      <c r="Q3512" s="148"/>
    </row>
    <row r="3513" spans="1:20" s="55" customFormat="1" ht="11.45" customHeight="1" thickTop="1" thickBot="1">
      <c r="A3513" s="212"/>
      <c r="B3513" s="184" t="s">
        <v>25</v>
      </c>
      <c r="C3513" s="20">
        <v>14</v>
      </c>
      <c r="D3513" s="20">
        <v>32</v>
      </c>
      <c r="E3513" s="20">
        <v>29</v>
      </c>
      <c r="F3513" s="20">
        <v>6</v>
      </c>
      <c r="G3513" s="20">
        <v>10</v>
      </c>
      <c r="H3513" s="20">
        <v>2</v>
      </c>
      <c r="I3513" s="21">
        <f t="shared" si="3485"/>
        <v>93</v>
      </c>
      <c r="J3513" s="28">
        <f>C3513+D3513</f>
        <v>46</v>
      </c>
      <c r="K3513" s="23">
        <f>E3513</f>
        <v>29</v>
      </c>
      <c r="L3513" s="24">
        <f>SUM(F3513:G3513)</f>
        <v>16</v>
      </c>
      <c r="O3513" s="148"/>
      <c r="P3513" s="148"/>
      <c r="Q3513" s="148"/>
    </row>
    <row r="3514" spans="1:20" s="55" customFormat="1" ht="11.45" customHeight="1" thickTop="1" thickBot="1">
      <c r="A3514" s="212"/>
      <c r="B3514" s="185"/>
      <c r="C3514" s="29">
        <f t="shared" ref="C3514" si="3534">C3513/I3513*100</f>
        <v>15.053763440860216</v>
      </c>
      <c r="D3514" s="29">
        <f t="shared" ref="D3514" si="3535">D3513/I3513*100</f>
        <v>34.408602150537639</v>
      </c>
      <c r="E3514" s="29">
        <f t="shared" ref="E3514" si="3536">E3513/I3513*100</f>
        <v>31.182795698924732</v>
      </c>
      <c r="F3514" s="29">
        <f t="shared" ref="F3514" si="3537">F3513/I3513*100</f>
        <v>6.4516129032258061</v>
      </c>
      <c r="G3514" s="29">
        <f t="shared" ref="G3514" si="3538">G3513/I3513*100</f>
        <v>10.75268817204301</v>
      </c>
      <c r="H3514" s="30">
        <f t="shared" ref="H3514" si="3539">H3513/I3513*100</f>
        <v>2.1505376344086025</v>
      </c>
      <c r="I3514" s="27">
        <f t="shared" si="3485"/>
        <v>100.00000000000001</v>
      </c>
      <c r="J3514" s="38">
        <f>J3513/I3513*100</f>
        <v>49.462365591397848</v>
      </c>
      <c r="K3514" s="18">
        <f>K3513/I3513*100</f>
        <v>31.182795698924732</v>
      </c>
      <c r="L3514" s="19">
        <f>L3513/I3513*100</f>
        <v>17.20430107526882</v>
      </c>
      <c r="O3514" s="148"/>
      <c r="P3514" s="148"/>
      <c r="Q3514" s="148"/>
    </row>
    <row r="3515" spans="1:20" s="1" customFormat="1" ht="11.45" customHeight="1" thickTop="1" thickBot="1">
      <c r="A3515" s="212"/>
      <c r="B3515" s="193" t="s">
        <v>26</v>
      </c>
      <c r="C3515" s="20">
        <v>185</v>
      </c>
      <c r="D3515" s="20">
        <v>183</v>
      </c>
      <c r="E3515" s="20">
        <v>77</v>
      </c>
      <c r="F3515" s="20">
        <v>14</v>
      </c>
      <c r="G3515" s="20">
        <v>11</v>
      </c>
      <c r="H3515" s="20">
        <v>28</v>
      </c>
      <c r="I3515" s="21">
        <f t="shared" si="3485"/>
        <v>498</v>
      </c>
      <c r="J3515" s="28">
        <f>C3515+D3515</f>
        <v>368</v>
      </c>
      <c r="K3515" s="23">
        <f>E3515</f>
        <v>77</v>
      </c>
      <c r="L3515" s="24">
        <f>SUM(F3515:G3515)</f>
        <v>25</v>
      </c>
      <c r="N3515" s="55"/>
      <c r="O3515" s="148"/>
      <c r="P3515" s="148"/>
      <c r="Q3515" s="148"/>
      <c r="R3515" s="55"/>
      <c r="S3515" s="55"/>
      <c r="T3515" s="55"/>
    </row>
    <row r="3516" spans="1:20" s="1" customFormat="1" ht="11.45" customHeight="1" thickTop="1" thickBot="1">
      <c r="A3516" s="212"/>
      <c r="B3516" s="193"/>
      <c r="C3516" s="29">
        <f t="shared" ref="C3516" si="3540">C3515/I3515*100</f>
        <v>37.148594377510044</v>
      </c>
      <c r="D3516" s="29">
        <f t="shared" ref="D3516" si="3541">D3515/I3515*100</f>
        <v>36.746987951807228</v>
      </c>
      <c r="E3516" s="29">
        <f t="shared" ref="E3516" si="3542">E3515/I3515*100</f>
        <v>15.461847389558233</v>
      </c>
      <c r="F3516" s="29">
        <f t="shared" ref="F3516" si="3543">F3515/I3515*100</f>
        <v>2.8112449799196786</v>
      </c>
      <c r="G3516" s="29">
        <f t="shared" ref="G3516" si="3544">G3515/I3515*100</f>
        <v>2.2088353413654618</v>
      </c>
      <c r="H3516" s="30">
        <f t="shared" ref="H3516" si="3545">H3515/I3515*100</f>
        <v>5.6224899598393572</v>
      </c>
      <c r="I3516" s="27">
        <f t="shared" si="3485"/>
        <v>100</v>
      </c>
      <c r="J3516" s="38">
        <f>J3515/I3515*100</f>
        <v>73.895582329317264</v>
      </c>
      <c r="K3516" s="18">
        <f>K3515/I3515*100</f>
        <v>15.461847389558233</v>
      </c>
      <c r="L3516" s="19">
        <f>L3515/I3515*100</f>
        <v>5.0200803212851408</v>
      </c>
      <c r="N3516" s="55"/>
      <c r="O3516" s="148"/>
      <c r="P3516" s="148"/>
      <c r="Q3516" s="148"/>
      <c r="R3516" s="55"/>
      <c r="S3516" s="55"/>
      <c r="T3516" s="55"/>
    </row>
    <row r="3517" spans="1:20" s="1" customFormat="1" ht="11.45" customHeight="1" thickTop="1" thickBot="1">
      <c r="A3517" s="212"/>
      <c r="B3517" s="184" t="s">
        <v>0</v>
      </c>
      <c r="C3517" s="20">
        <v>23</v>
      </c>
      <c r="D3517" s="20">
        <v>32</v>
      </c>
      <c r="E3517" s="20">
        <v>19</v>
      </c>
      <c r="F3517" s="20">
        <v>1</v>
      </c>
      <c r="G3517" s="20">
        <v>5</v>
      </c>
      <c r="H3517" s="20">
        <v>3</v>
      </c>
      <c r="I3517" s="21">
        <f t="shared" si="3485"/>
        <v>83</v>
      </c>
      <c r="J3517" s="28">
        <f>C3517+D3517</f>
        <v>55</v>
      </c>
      <c r="K3517" s="23">
        <f>E3517</f>
        <v>19</v>
      </c>
      <c r="L3517" s="24">
        <f>SUM(F3517:G3517)</f>
        <v>6</v>
      </c>
      <c r="N3517" s="55"/>
      <c r="O3517" s="148"/>
      <c r="P3517" s="148"/>
      <c r="Q3517" s="148"/>
      <c r="R3517" s="55"/>
      <c r="S3517" s="55"/>
      <c r="T3517" s="55"/>
    </row>
    <row r="3518" spans="1:20" s="1" customFormat="1" ht="11.45" customHeight="1" thickTop="1" thickBot="1">
      <c r="A3518" s="212"/>
      <c r="B3518" s="185"/>
      <c r="C3518" s="29">
        <f t="shared" ref="C3518" si="3546">C3517/I3517*100</f>
        <v>27.710843373493976</v>
      </c>
      <c r="D3518" s="29">
        <f t="shared" ref="D3518" si="3547">D3517/I3517*100</f>
        <v>38.554216867469883</v>
      </c>
      <c r="E3518" s="29">
        <f t="shared" ref="E3518" si="3548">E3517/I3517*100</f>
        <v>22.891566265060241</v>
      </c>
      <c r="F3518" s="29">
        <f t="shared" ref="F3518" si="3549">F3517/I3517*100</f>
        <v>1.2048192771084338</v>
      </c>
      <c r="G3518" s="29">
        <f t="shared" ref="G3518" si="3550">G3517/I3517*100</f>
        <v>6.024096385542169</v>
      </c>
      <c r="H3518" s="30">
        <f t="shared" ref="H3518" si="3551">H3517/I3517*100</f>
        <v>3.6144578313253009</v>
      </c>
      <c r="I3518" s="27">
        <f t="shared" si="3485"/>
        <v>100</v>
      </c>
      <c r="J3518" s="38">
        <f>J3517/I3517*100</f>
        <v>66.265060240963862</v>
      </c>
      <c r="K3518" s="18">
        <f>K3517/I3517*100</f>
        <v>22.891566265060241</v>
      </c>
      <c r="L3518" s="19">
        <f>L3517/I3517*100</f>
        <v>7.2289156626506017</v>
      </c>
      <c r="N3518" s="55"/>
      <c r="O3518" s="148"/>
      <c r="P3518" s="148"/>
      <c r="Q3518" s="148"/>
      <c r="R3518" s="55"/>
      <c r="S3518" s="55"/>
      <c r="T3518" s="55"/>
    </row>
    <row r="3519" spans="1:20" s="1" customFormat="1" ht="11.45" customHeight="1" thickTop="1" thickBot="1">
      <c r="A3519" s="212"/>
      <c r="B3519" s="193" t="s">
        <v>24</v>
      </c>
      <c r="C3519" s="20">
        <v>12</v>
      </c>
      <c r="D3519" s="20">
        <v>6</v>
      </c>
      <c r="E3519" s="20">
        <v>6</v>
      </c>
      <c r="F3519" s="20">
        <v>1</v>
      </c>
      <c r="G3519" s="20">
        <v>0</v>
      </c>
      <c r="H3519" s="20">
        <v>24</v>
      </c>
      <c r="I3519" s="21">
        <f t="shared" si="3485"/>
        <v>49</v>
      </c>
      <c r="J3519" s="28">
        <f>C3519+D3519</f>
        <v>18</v>
      </c>
      <c r="K3519" s="23">
        <f>E3519</f>
        <v>6</v>
      </c>
      <c r="L3519" s="24">
        <f>SUM(F3519:G3519)</f>
        <v>1</v>
      </c>
    </row>
    <row r="3520" spans="1:20" s="1" customFormat="1" ht="11.45" customHeight="1" thickTop="1" thickBot="1">
      <c r="A3520" s="213"/>
      <c r="B3520" s="194"/>
      <c r="C3520" s="50">
        <f t="shared" ref="C3520" si="3552">C3519/I3519*100</f>
        <v>24.489795918367346</v>
      </c>
      <c r="D3520" s="50">
        <f t="shared" ref="D3520" si="3553">D3519/I3519*100</f>
        <v>12.244897959183673</v>
      </c>
      <c r="E3520" s="50">
        <f t="shared" ref="E3520" si="3554">E3519/I3519*100</f>
        <v>12.244897959183673</v>
      </c>
      <c r="F3520" s="50">
        <f t="shared" ref="F3520" si="3555">F3519/I3519*100</f>
        <v>2.0408163265306123</v>
      </c>
      <c r="G3520" s="50">
        <f t="shared" ref="G3520" si="3556">G3519/I3519*100</f>
        <v>0</v>
      </c>
      <c r="H3520" s="79">
        <f t="shared" ref="H3520" si="3557">H3519/I3519*100</f>
        <v>48.979591836734691</v>
      </c>
      <c r="I3520" s="58">
        <f t="shared" si="3485"/>
        <v>100</v>
      </c>
      <c r="J3520" s="57">
        <f>J3519/I3519*100</f>
        <v>36.734693877551024</v>
      </c>
      <c r="K3520" s="35">
        <f>K3519/I3519*100</f>
        <v>12.244897959183673</v>
      </c>
      <c r="L3520" s="31">
        <f>L3519/I3519*100</f>
        <v>2.0408163265306123</v>
      </c>
      <c r="O3520" s="150"/>
      <c r="P3520" s="150"/>
      <c r="Q3520" s="150"/>
    </row>
    <row r="3521" spans="1:20" s="1" customFormat="1" ht="11.45" customHeight="1">
      <c r="A3521" s="189" t="s">
        <v>21</v>
      </c>
      <c r="B3521" s="192" t="s">
        <v>27</v>
      </c>
      <c r="C3521" s="20">
        <v>77</v>
      </c>
      <c r="D3521" s="20">
        <v>83</v>
      </c>
      <c r="E3521" s="20">
        <v>88</v>
      </c>
      <c r="F3521" s="20">
        <v>11</v>
      </c>
      <c r="G3521" s="20">
        <v>20</v>
      </c>
      <c r="H3521" s="20">
        <v>17</v>
      </c>
      <c r="I3521" s="8">
        <f t="shared" si="3485"/>
        <v>296</v>
      </c>
      <c r="J3521" s="9">
        <f>C3521+D3521</f>
        <v>160</v>
      </c>
      <c r="K3521" s="7">
        <f>E3521</f>
        <v>88</v>
      </c>
      <c r="L3521" s="10">
        <f>SUM(F3521:G3521)</f>
        <v>31</v>
      </c>
      <c r="O3521" s="148"/>
      <c r="P3521" s="148"/>
      <c r="Q3521" s="148"/>
    </row>
    <row r="3522" spans="1:20" s="1" customFormat="1" ht="11.45" customHeight="1">
      <c r="A3522" s="190"/>
      <c r="B3522" s="185"/>
      <c r="C3522" s="46">
        <f>C3521/I3521*100</f>
        <v>26.013513513513516</v>
      </c>
      <c r="D3522" s="25">
        <f>D3521/I3521*100</f>
        <v>28.040540540540544</v>
      </c>
      <c r="E3522" s="25">
        <f>E3521/I3521*100</f>
        <v>29.72972972972973</v>
      </c>
      <c r="F3522" s="25">
        <f>F3521/I3521*100</f>
        <v>3.7162162162162162</v>
      </c>
      <c r="G3522" s="25">
        <f>G3521/I3521*100</f>
        <v>6.756756756756757</v>
      </c>
      <c r="H3522" s="26">
        <f>H3521/I3521*100</f>
        <v>5.7432432432432439</v>
      </c>
      <c r="I3522" s="27">
        <f t="shared" si="3485"/>
        <v>100</v>
      </c>
      <c r="J3522" s="38">
        <f>J3521/I3521*100</f>
        <v>54.054054054054056</v>
      </c>
      <c r="K3522" s="18">
        <f>K3521/I3521*100</f>
        <v>29.72972972972973</v>
      </c>
      <c r="L3522" s="19">
        <f>L3521/I3521*100</f>
        <v>10.472972972972974</v>
      </c>
      <c r="O3522" s="148"/>
      <c r="P3522" s="148"/>
      <c r="Q3522" s="148"/>
    </row>
    <row r="3523" spans="1:20" s="1" customFormat="1" ht="11.45" customHeight="1">
      <c r="A3523" s="190"/>
      <c r="B3523" s="193" t="s">
        <v>28</v>
      </c>
      <c r="C3523" s="20">
        <v>112</v>
      </c>
      <c r="D3523" s="20">
        <v>147</v>
      </c>
      <c r="E3523" s="20">
        <v>53</v>
      </c>
      <c r="F3523" s="20">
        <v>12</v>
      </c>
      <c r="G3523" s="20">
        <v>11</v>
      </c>
      <c r="H3523" s="20">
        <v>7</v>
      </c>
      <c r="I3523" s="21">
        <f t="shared" si="3485"/>
        <v>342</v>
      </c>
      <c r="J3523" s="28">
        <f>C3523+D3523</f>
        <v>259</v>
      </c>
      <c r="K3523" s="23">
        <f>E3523</f>
        <v>53</v>
      </c>
      <c r="L3523" s="24">
        <f>SUM(F3523:G3523)</f>
        <v>23</v>
      </c>
      <c r="O3523" s="148"/>
      <c r="P3523" s="148"/>
      <c r="Q3523" s="148"/>
    </row>
    <row r="3524" spans="1:20" s="1" customFormat="1" ht="11.45" customHeight="1">
      <c r="A3524" s="190"/>
      <c r="B3524" s="193"/>
      <c r="C3524" s="29">
        <f>C3523/I3523*100</f>
        <v>32.748538011695906</v>
      </c>
      <c r="D3524" s="29">
        <f>D3523/I3523*100</f>
        <v>42.982456140350877</v>
      </c>
      <c r="E3524" s="29">
        <f>E3523/I3523*100</f>
        <v>15.497076023391813</v>
      </c>
      <c r="F3524" s="29">
        <f>F3523/I3523*100</f>
        <v>3.5087719298245612</v>
      </c>
      <c r="G3524" s="29">
        <f>G3523/I3523*100</f>
        <v>3.2163742690058479</v>
      </c>
      <c r="H3524" s="30">
        <f>H3523/I3523*100</f>
        <v>2.0467836257309941</v>
      </c>
      <c r="I3524" s="27">
        <f t="shared" si="3485"/>
        <v>100</v>
      </c>
      <c r="J3524" s="38">
        <f>J3523/I3523*100</f>
        <v>75.730994152046776</v>
      </c>
      <c r="K3524" s="18">
        <f>K3523/I3523*100</f>
        <v>15.497076023391813</v>
      </c>
      <c r="L3524" s="19">
        <f>L3523/I3523*100</f>
        <v>6.7251461988304087</v>
      </c>
      <c r="O3524" s="6"/>
      <c r="P3524" s="6"/>
      <c r="Q3524" s="6"/>
    </row>
    <row r="3525" spans="1:20" s="1" customFormat="1" ht="11.45" customHeight="1">
      <c r="A3525" s="190"/>
      <c r="B3525" s="184" t="s">
        <v>29</v>
      </c>
      <c r="C3525" s="20">
        <v>287</v>
      </c>
      <c r="D3525" s="20">
        <v>389</v>
      </c>
      <c r="E3525" s="20">
        <v>185</v>
      </c>
      <c r="F3525" s="20">
        <v>33</v>
      </c>
      <c r="G3525" s="20">
        <v>30</v>
      </c>
      <c r="H3525" s="20">
        <v>23</v>
      </c>
      <c r="I3525" s="21">
        <f t="shared" si="3485"/>
        <v>947</v>
      </c>
      <c r="J3525" s="28">
        <f>C3525+D3525</f>
        <v>676</v>
      </c>
      <c r="K3525" s="23">
        <f>E3525</f>
        <v>185</v>
      </c>
      <c r="L3525" s="24">
        <f>SUM(F3525:G3525)</f>
        <v>63</v>
      </c>
      <c r="O3525" s="147"/>
      <c r="P3525" s="147"/>
      <c r="Q3525" s="147"/>
    </row>
    <row r="3526" spans="1:20" s="1" customFormat="1" ht="11.45" customHeight="1">
      <c r="A3526" s="190"/>
      <c r="B3526" s="185"/>
      <c r="C3526" s="29">
        <f t="shared" ref="C3526" si="3558">C3525/I3525*100</f>
        <v>30.306230200633578</v>
      </c>
      <c r="D3526" s="29">
        <f t="shared" ref="D3526" si="3559">D3525/I3525*100</f>
        <v>41.077085533262938</v>
      </c>
      <c r="E3526" s="29">
        <f t="shared" ref="E3526" si="3560">E3525/I3525*100</f>
        <v>19.535374868004222</v>
      </c>
      <c r="F3526" s="29">
        <f t="shared" ref="F3526" si="3561">F3525/I3525*100</f>
        <v>3.4846884899683213</v>
      </c>
      <c r="G3526" s="29">
        <f t="shared" ref="G3526" si="3562">G3525/I3525*100</f>
        <v>3.167898627243928</v>
      </c>
      <c r="H3526" s="30">
        <f t="shared" ref="H3526" si="3563">H3525/I3525*100</f>
        <v>2.4287222808870119</v>
      </c>
      <c r="I3526" s="27">
        <f t="shared" si="3485"/>
        <v>100.00000000000001</v>
      </c>
      <c r="J3526" s="38">
        <f>J3525/I3525*100</f>
        <v>71.383315733896509</v>
      </c>
      <c r="K3526" s="18">
        <f>K3525/I3525*100</f>
        <v>19.535374868004222</v>
      </c>
      <c r="L3526" s="19">
        <f>L3525/I3525*100</f>
        <v>6.6525871172122493</v>
      </c>
      <c r="N3526" s="55"/>
      <c r="O3526" s="148"/>
      <c r="P3526" s="148"/>
      <c r="Q3526" s="148"/>
      <c r="R3526" s="55"/>
      <c r="S3526" s="55"/>
      <c r="T3526" s="55"/>
    </row>
    <row r="3527" spans="1:20" s="1" customFormat="1" ht="11.45" customHeight="1">
      <c r="A3527" s="190"/>
      <c r="B3527" s="193" t="s">
        <v>30</v>
      </c>
      <c r="C3527" s="20">
        <v>119</v>
      </c>
      <c r="D3527" s="20">
        <v>162</v>
      </c>
      <c r="E3527" s="20">
        <v>84</v>
      </c>
      <c r="F3527" s="20">
        <v>9</v>
      </c>
      <c r="G3527" s="20">
        <v>17</v>
      </c>
      <c r="H3527" s="20">
        <v>19</v>
      </c>
      <c r="I3527" s="21">
        <f t="shared" si="3485"/>
        <v>410</v>
      </c>
      <c r="J3527" s="28">
        <f>C3527+D3527</f>
        <v>281</v>
      </c>
      <c r="K3527" s="23">
        <f>E3527</f>
        <v>84</v>
      </c>
      <c r="L3527" s="24">
        <f>SUM(F3527:G3527)</f>
        <v>26</v>
      </c>
      <c r="O3527" s="148"/>
      <c r="P3527" s="148"/>
      <c r="Q3527" s="148"/>
    </row>
    <row r="3528" spans="1:20" s="1" customFormat="1" ht="11.45" customHeight="1">
      <c r="A3528" s="190"/>
      <c r="B3528" s="193"/>
      <c r="C3528" s="29">
        <f t="shared" ref="C3528" si="3564">C3527/I3527*100</f>
        <v>29.024390243902438</v>
      </c>
      <c r="D3528" s="29">
        <f t="shared" ref="D3528" si="3565">D3527/I3527*100</f>
        <v>39.512195121951223</v>
      </c>
      <c r="E3528" s="29">
        <f t="shared" ref="E3528" si="3566">E3527/I3527*100</f>
        <v>20.487804878048781</v>
      </c>
      <c r="F3528" s="29">
        <f t="shared" ref="F3528" si="3567">F3527/I3527*100</f>
        <v>2.1951219512195119</v>
      </c>
      <c r="G3528" s="29">
        <f t="shared" ref="G3528" si="3568">G3527/I3527*100</f>
        <v>4.1463414634146343</v>
      </c>
      <c r="H3528" s="30">
        <f t="shared" ref="H3528" si="3569">H3527/I3527*100</f>
        <v>4.6341463414634143</v>
      </c>
      <c r="I3528" s="27">
        <f t="shared" si="3485"/>
        <v>99.999999999999986</v>
      </c>
      <c r="J3528" s="38">
        <f>J3527/I3527*100</f>
        <v>68.536585365853668</v>
      </c>
      <c r="K3528" s="18">
        <f>K3527/I3527*100</f>
        <v>20.487804878048781</v>
      </c>
      <c r="L3528" s="19">
        <f>L3527/I3527*100</f>
        <v>6.3414634146341466</v>
      </c>
      <c r="O3528" s="148"/>
      <c r="P3528" s="148"/>
      <c r="Q3528" s="148"/>
    </row>
    <row r="3529" spans="1:20" s="1" customFormat="1" ht="11.45" customHeight="1">
      <c r="A3529" s="190"/>
      <c r="B3529" s="184" t="s">
        <v>42</v>
      </c>
      <c r="C3529" s="20">
        <v>35</v>
      </c>
      <c r="D3529" s="20">
        <v>42</v>
      </c>
      <c r="E3529" s="20">
        <v>36</v>
      </c>
      <c r="F3529" s="20">
        <v>4</v>
      </c>
      <c r="G3529" s="20">
        <v>7</v>
      </c>
      <c r="H3529" s="20">
        <v>6</v>
      </c>
      <c r="I3529" s="21">
        <f t="shared" si="3485"/>
        <v>130</v>
      </c>
      <c r="J3529" s="28">
        <f>C3529+D3529</f>
        <v>77</v>
      </c>
      <c r="K3529" s="23">
        <f>E3529</f>
        <v>36</v>
      </c>
      <c r="L3529" s="24">
        <f>SUM(F3529:G3529)</f>
        <v>11</v>
      </c>
      <c r="O3529" s="148"/>
      <c r="P3529" s="148"/>
      <c r="Q3529" s="148"/>
    </row>
    <row r="3530" spans="1:20" s="1" customFormat="1" ht="11.45" customHeight="1">
      <c r="A3530" s="190"/>
      <c r="B3530" s="185"/>
      <c r="C3530" s="29">
        <f t="shared" ref="C3530" si="3570">C3529/I3529*100</f>
        <v>26.923076923076923</v>
      </c>
      <c r="D3530" s="29">
        <f t="shared" ref="D3530" si="3571">D3529/I3529*100</f>
        <v>32.307692307692307</v>
      </c>
      <c r="E3530" s="29">
        <f t="shared" ref="E3530" si="3572">E3529/I3529*100</f>
        <v>27.692307692307693</v>
      </c>
      <c r="F3530" s="29">
        <f t="shared" ref="F3530" si="3573">F3529/I3529*100</f>
        <v>3.0769230769230771</v>
      </c>
      <c r="G3530" s="29">
        <f t="shared" ref="G3530" si="3574">G3529/I3529*100</f>
        <v>5.384615384615385</v>
      </c>
      <c r="H3530" s="30">
        <f t="shared" ref="H3530" si="3575">H3529/I3529*100</f>
        <v>4.6153846153846159</v>
      </c>
      <c r="I3530" s="27">
        <f t="shared" si="3485"/>
        <v>100</v>
      </c>
      <c r="J3530" s="38">
        <f>J3529/I3529*100</f>
        <v>59.230769230769234</v>
      </c>
      <c r="K3530" s="18">
        <f>K3529/I3529*100</f>
        <v>27.692307692307693</v>
      </c>
      <c r="L3530" s="19">
        <f>L3529/I3529*100</f>
        <v>8.4615384615384617</v>
      </c>
      <c r="O3530" s="148"/>
      <c r="P3530" s="148"/>
      <c r="Q3530" s="148"/>
    </row>
    <row r="3531" spans="1:20" s="1" customFormat="1" ht="11.45" customHeight="1">
      <c r="A3531" s="190"/>
      <c r="B3531" s="193" t="s">
        <v>24</v>
      </c>
      <c r="C3531" s="20">
        <v>12</v>
      </c>
      <c r="D3531" s="20">
        <v>12</v>
      </c>
      <c r="E3531" s="20">
        <v>7</v>
      </c>
      <c r="F3531" s="20">
        <v>1</v>
      </c>
      <c r="G3531" s="20">
        <v>1</v>
      </c>
      <c r="H3531" s="20">
        <v>25</v>
      </c>
      <c r="I3531" s="21">
        <f t="shared" si="3485"/>
        <v>58</v>
      </c>
      <c r="J3531" s="22">
        <f>C3531+D3531</f>
        <v>24</v>
      </c>
      <c r="K3531" s="23">
        <f>E3531</f>
        <v>7</v>
      </c>
      <c r="L3531" s="24">
        <f>SUM(F3531:G3531)</f>
        <v>2</v>
      </c>
      <c r="O3531" s="150"/>
      <c r="P3531" s="150"/>
      <c r="Q3531" s="150"/>
    </row>
    <row r="3532" spans="1:20" s="1" customFormat="1" ht="11.45" customHeight="1" thickBot="1">
      <c r="A3532" s="191"/>
      <c r="B3532" s="194"/>
      <c r="C3532" s="33">
        <f>C3531/I3531*100</f>
        <v>20.689655172413794</v>
      </c>
      <c r="D3532" s="33">
        <f>D3531/I3531*100</f>
        <v>20.689655172413794</v>
      </c>
      <c r="E3532" s="33">
        <f>E3531/I3531*100</f>
        <v>12.068965517241379</v>
      </c>
      <c r="F3532" s="33">
        <f>F3531/I3531*100</f>
        <v>1.7241379310344827</v>
      </c>
      <c r="G3532" s="33">
        <f>G3531/I3531*100</f>
        <v>1.7241379310344827</v>
      </c>
      <c r="H3532" s="34">
        <f>H3531/I3531*100</f>
        <v>43.103448275862064</v>
      </c>
      <c r="I3532" s="58">
        <f t="shared" si="3485"/>
        <v>100</v>
      </c>
      <c r="J3532" s="14">
        <f>J3531/I3531*100</f>
        <v>41.379310344827587</v>
      </c>
      <c r="K3532" s="15">
        <f>K3531/I3531*100</f>
        <v>12.068965517241379</v>
      </c>
      <c r="L3532" s="16">
        <f>L3531/I3531*100</f>
        <v>3.4482758620689653</v>
      </c>
      <c r="O3532" s="147"/>
      <c r="P3532" s="147"/>
      <c r="Q3532" s="147"/>
    </row>
    <row r="3533" spans="1:20" s="1" customFormat="1" ht="11.45" customHeight="1">
      <c r="A3533" s="40"/>
      <c r="B3533" s="41"/>
      <c r="C3533" s="42"/>
      <c r="D3533" s="42"/>
      <c r="E3533" s="42"/>
      <c r="F3533" s="42"/>
      <c r="G3533" s="42"/>
      <c r="H3533" s="42"/>
      <c r="I3533" s="42"/>
      <c r="J3533" s="42"/>
      <c r="K3533" s="42"/>
      <c r="L3533" s="42"/>
      <c r="O3533" s="147"/>
      <c r="P3533" s="147"/>
      <c r="Q3533" s="147"/>
    </row>
    <row r="3534" spans="1:20" s="1" customFormat="1" ht="11.45" customHeight="1">
      <c r="A3534" s="40"/>
      <c r="B3534" s="41"/>
      <c r="C3534" s="42"/>
      <c r="D3534" s="42"/>
      <c r="E3534" s="42"/>
      <c r="F3534" s="42"/>
      <c r="G3534" s="42"/>
      <c r="H3534" s="42"/>
      <c r="I3534" s="42"/>
      <c r="J3534" s="42"/>
      <c r="K3534" s="42"/>
      <c r="L3534" s="42"/>
      <c r="O3534" s="147"/>
      <c r="P3534" s="147"/>
      <c r="Q3534" s="147"/>
    </row>
    <row r="3535" spans="1:20" ht="15" customHeight="1">
      <c r="A3535" s="221" t="s">
        <v>240</v>
      </c>
      <c r="B3535" s="221"/>
      <c r="C3535" s="221"/>
      <c r="D3535" s="221"/>
      <c r="E3535" s="221"/>
      <c r="F3535" s="221"/>
      <c r="G3535" s="221"/>
      <c r="H3535" s="221"/>
      <c r="I3535" s="221"/>
      <c r="J3535" s="221"/>
      <c r="K3535" s="221"/>
      <c r="L3535" s="221"/>
      <c r="O3535" s="147"/>
      <c r="P3535" s="147"/>
      <c r="Q3535" s="147"/>
    </row>
    <row r="3536" spans="1:20" s="3" customFormat="1" ht="30" customHeight="1" thickBot="1">
      <c r="A3536" s="196" t="s">
        <v>139</v>
      </c>
      <c r="B3536" s="196"/>
      <c r="C3536" s="196"/>
      <c r="D3536" s="196"/>
      <c r="E3536" s="196"/>
      <c r="F3536" s="196"/>
      <c r="G3536" s="196"/>
      <c r="H3536" s="196"/>
      <c r="I3536" s="196"/>
      <c r="J3536" s="196"/>
      <c r="K3536" s="196"/>
      <c r="L3536" s="196"/>
      <c r="M3536" s="1"/>
      <c r="N3536" s="1"/>
      <c r="O3536" s="147"/>
      <c r="P3536" s="147"/>
      <c r="Q3536" s="147"/>
      <c r="R3536" s="1"/>
    </row>
    <row r="3537" spans="1:17" s="1" customFormat="1" ht="10.15" customHeight="1">
      <c r="A3537" s="203"/>
      <c r="B3537" s="204"/>
      <c r="C3537" s="240" t="s">
        <v>38</v>
      </c>
      <c r="D3537" s="240" t="s">
        <v>39</v>
      </c>
      <c r="E3537" s="240" t="s">
        <v>43</v>
      </c>
      <c r="F3537" s="205" t="s">
        <v>45</v>
      </c>
      <c r="G3537" s="238" t="s">
        <v>4</v>
      </c>
      <c r="O3537" s="147"/>
      <c r="P3537" s="147"/>
      <c r="Q3537" s="147"/>
    </row>
    <row r="3538" spans="1:17" s="6" customFormat="1" ht="60" customHeight="1" thickBot="1">
      <c r="A3538" s="209" t="s">
        <v>33</v>
      </c>
      <c r="B3538" s="210"/>
      <c r="C3538" s="249"/>
      <c r="D3538" s="249"/>
      <c r="E3538" s="249"/>
      <c r="F3538" s="222"/>
      <c r="G3538" s="239"/>
      <c r="O3538" s="147"/>
      <c r="P3538" s="147"/>
      <c r="Q3538" s="147"/>
    </row>
    <row r="3539" spans="1:17" s="55" customFormat="1" ht="11.25" customHeight="1">
      <c r="A3539" s="199" t="s">
        <v>22</v>
      </c>
      <c r="B3539" s="200"/>
      <c r="C3539" s="7">
        <v>1352</v>
      </c>
      <c r="D3539" s="7">
        <v>193</v>
      </c>
      <c r="E3539" s="7">
        <v>543</v>
      </c>
      <c r="F3539" s="61">
        <v>95</v>
      </c>
      <c r="G3539" s="44">
        <f t="shared" ref="G3539:G3598" si="3576">SUM(C3539:F3539)</f>
        <v>2183</v>
      </c>
      <c r="O3539" s="147"/>
      <c r="P3539" s="147"/>
      <c r="Q3539" s="147"/>
    </row>
    <row r="3540" spans="1:17" s="55" customFormat="1" ht="11.25" customHeight="1" thickBot="1">
      <c r="A3540" s="201"/>
      <c r="B3540" s="202"/>
      <c r="C3540" s="56">
        <f>C3539/G3539*100</f>
        <v>61.933119560238204</v>
      </c>
      <c r="D3540" s="56">
        <f>D3539/G3539*100</f>
        <v>8.8410444342647736</v>
      </c>
      <c r="E3540" s="56">
        <f>E3539/G3539*100</f>
        <v>24.874026568941822</v>
      </c>
      <c r="F3540" s="59">
        <f>F3539/G3539*100</f>
        <v>4.3518094365551994</v>
      </c>
      <c r="G3540" s="51">
        <f t="shared" si="3576"/>
        <v>99.999999999999986</v>
      </c>
      <c r="O3540" s="147"/>
      <c r="P3540" s="147"/>
      <c r="Q3540" s="147"/>
    </row>
    <row r="3541" spans="1:17" s="55" customFormat="1" ht="11.45" customHeight="1">
      <c r="A3541" s="189" t="s">
        <v>48</v>
      </c>
      <c r="B3541" s="192" t="s">
        <v>19</v>
      </c>
      <c r="C3541" s="20">
        <v>941</v>
      </c>
      <c r="D3541" s="20">
        <v>140</v>
      </c>
      <c r="E3541" s="20">
        <v>323</v>
      </c>
      <c r="F3541" s="20">
        <v>55</v>
      </c>
      <c r="G3541" s="44">
        <f t="shared" si="3576"/>
        <v>1459</v>
      </c>
      <c r="O3541" s="147"/>
      <c r="P3541" s="147"/>
      <c r="Q3541" s="147"/>
    </row>
    <row r="3542" spans="1:17" s="55" customFormat="1" ht="11.45" customHeight="1">
      <c r="A3542" s="190"/>
      <c r="B3542" s="185"/>
      <c r="C3542" s="29">
        <f>C3541/G3541*100</f>
        <v>64.496230294722409</v>
      </c>
      <c r="D3542" s="29">
        <f>D3541/G3541*100</f>
        <v>9.5956134338588068</v>
      </c>
      <c r="E3542" s="29">
        <f>E3541/G3541*100</f>
        <v>22.138450993831391</v>
      </c>
      <c r="F3542" s="30">
        <f>F3541/G3541*100</f>
        <v>3.7697052775873887</v>
      </c>
      <c r="G3542" s="45">
        <f t="shared" si="3576"/>
        <v>99.999999999999986</v>
      </c>
      <c r="O3542" s="147"/>
      <c r="P3542" s="147"/>
      <c r="Q3542" s="147"/>
    </row>
    <row r="3543" spans="1:17" s="55" customFormat="1" ht="11.45" customHeight="1">
      <c r="A3543" s="190"/>
      <c r="B3543" s="193" t="s">
        <v>20</v>
      </c>
      <c r="C3543" s="20">
        <v>269</v>
      </c>
      <c r="D3543" s="20">
        <v>36</v>
      </c>
      <c r="E3543" s="20">
        <v>146</v>
      </c>
      <c r="F3543" s="20">
        <v>33</v>
      </c>
      <c r="G3543" s="47">
        <f t="shared" si="3576"/>
        <v>484</v>
      </c>
      <c r="O3543" s="147"/>
      <c r="P3543" s="147"/>
      <c r="Q3543" s="147"/>
    </row>
    <row r="3544" spans="1:17" s="55" customFormat="1" ht="11.45" customHeight="1">
      <c r="A3544" s="190"/>
      <c r="B3544" s="193"/>
      <c r="C3544" s="25">
        <f>C3543/G3543*100</f>
        <v>55.578512396694215</v>
      </c>
      <c r="D3544" s="25">
        <f>D3543/G3543*100</f>
        <v>7.4380165289256199</v>
      </c>
      <c r="E3544" s="25">
        <f>E3543/G3543*100</f>
        <v>30.165289256198346</v>
      </c>
      <c r="F3544" s="26">
        <f>F3543/G3543*100</f>
        <v>6.8181818181818175</v>
      </c>
      <c r="G3544" s="45">
        <f t="shared" si="3576"/>
        <v>100</v>
      </c>
      <c r="O3544" s="147"/>
      <c r="P3544" s="147"/>
      <c r="Q3544" s="147"/>
    </row>
    <row r="3545" spans="1:17" s="55" customFormat="1" ht="11.45" customHeight="1">
      <c r="A3545" s="190"/>
      <c r="B3545" s="184" t="s">
        <v>49</v>
      </c>
      <c r="C3545" s="20">
        <v>92</v>
      </c>
      <c r="D3545" s="20">
        <v>13</v>
      </c>
      <c r="E3545" s="20">
        <v>57</v>
      </c>
      <c r="F3545" s="20">
        <v>5</v>
      </c>
      <c r="G3545" s="47">
        <f t="shared" si="3576"/>
        <v>167</v>
      </c>
      <c r="O3545" s="147"/>
      <c r="P3545" s="147"/>
      <c r="Q3545" s="147"/>
    </row>
    <row r="3546" spans="1:17" s="55" customFormat="1" ht="11.45" customHeight="1">
      <c r="A3546" s="190"/>
      <c r="B3546" s="185"/>
      <c r="C3546" s="25">
        <f t="shared" ref="C3546" si="3577">C3545/G3545*100</f>
        <v>55.08982035928144</v>
      </c>
      <c r="D3546" s="25">
        <f t="shared" ref="D3546" si="3578">D3545/G3545*100</f>
        <v>7.7844311377245514</v>
      </c>
      <c r="E3546" s="25">
        <f t="shared" ref="E3546" si="3579">E3545/G3545*100</f>
        <v>34.131736526946113</v>
      </c>
      <c r="F3546" s="26">
        <f t="shared" ref="F3546" si="3580">F3545/G3545*100</f>
        <v>2.9940119760479043</v>
      </c>
      <c r="G3546" s="45">
        <f t="shared" si="3576"/>
        <v>100.00000000000001</v>
      </c>
      <c r="O3546" s="147"/>
      <c r="P3546" s="147"/>
      <c r="Q3546" s="147"/>
    </row>
    <row r="3547" spans="1:17" s="55" customFormat="1" ht="11.45" customHeight="1">
      <c r="A3547" s="190"/>
      <c r="B3547" s="193" t="s">
        <v>50</v>
      </c>
      <c r="C3547" s="20">
        <v>50</v>
      </c>
      <c r="D3547" s="20">
        <v>4</v>
      </c>
      <c r="E3547" s="20">
        <v>17</v>
      </c>
      <c r="F3547" s="20">
        <v>2</v>
      </c>
      <c r="G3547" s="47">
        <f t="shared" si="3576"/>
        <v>73</v>
      </c>
      <c r="O3547" s="147"/>
      <c r="P3547" s="147"/>
      <c r="Q3547" s="147"/>
    </row>
    <row r="3548" spans="1:17" s="55" customFormat="1" ht="11.45" customHeight="1" thickBot="1">
      <c r="A3548" s="190"/>
      <c r="B3548" s="193"/>
      <c r="C3548" s="25">
        <f t="shared" ref="C3548" si="3581">C3547/G3547*100</f>
        <v>68.493150684931507</v>
      </c>
      <c r="D3548" s="25">
        <f t="shared" ref="D3548" si="3582">D3547/G3547*100</f>
        <v>5.4794520547945202</v>
      </c>
      <c r="E3548" s="25">
        <f t="shared" ref="E3548" si="3583">E3547/G3547*100</f>
        <v>23.287671232876711</v>
      </c>
      <c r="F3548" s="26">
        <f t="shared" ref="F3548" si="3584">F3547/G3547*100</f>
        <v>2.7397260273972601</v>
      </c>
      <c r="G3548" s="62">
        <f t="shared" si="3576"/>
        <v>99.999999999999986</v>
      </c>
      <c r="O3548" s="147"/>
      <c r="P3548" s="147"/>
      <c r="Q3548" s="147"/>
    </row>
    <row r="3549" spans="1:17" s="55" customFormat="1" ht="11.45" customHeight="1">
      <c r="A3549" s="189" t="s">
        <v>51</v>
      </c>
      <c r="B3549" s="192" t="s">
        <v>1</v>
      </c>
      <c r="C3549" s="32">
        <v>574</v>
      </c>
      <c r="D3549" s="32">
        <v>92</v>
      </c>
      <c r="E3549" s="32">
        <v>263</v>
      </c>
      <c r="F3549" s="32">
        <v>39</v>
      </c>
      <c r="G3549" s="44">
        <f t="shared" si="3576"/>
        <v>968</v>
      </c>
      <c r="O3549" s="147"/>
      <c r="P3549" s="147"/>
      <c r="Q3549" s="147"/>
    </row>
    <row r="3550" spans="1:17" s="55" customFormat="1" ht="11.45" customHeight="1">
      <c r="A3550" s="190"/>
      <c r="B3550" s="193"/>
      <c r="C3550" s="29">
        <f>C3549/G3549*100</f>
        <v>59.297520661157023</v>
      </c>
      <c r="D3550" s="29">
        <f>D3549/G3549*100</f>
        <v>9.5041322314049594</v>
      </c>
      <c r="E3550" s="29">
        <f>E3549/G3549*100</f>
        <v>27.169421487603309</v>
      </c>
      <c r="F3550" s="30">
        <f>F3549/G3549*100</f>
        <v>4.0289256198347108</v>
      </c>
      <c r="G3550" s="45">
        <f t="shared" si="3576"/>
        <v>99.999999999999986</v>
      </c>
      <c r="O3550" s="147"/>
      <c r="P3550" s="147"/>
      <c r="Q3550" s="147"/>
    </row>
    <row r="3551" spans="1:17" s="55" customFormat="1" ht="11.45" customHeight="1">
      <c r="A3551" s="190"/>
      <c r="B3551" s="184" t="s">
        <v>2</v>
      </c>
      <c r="C3551" s="20">
        <v>768</v>
      </c>
      <c r="D3551" s="20">
        <v>99</v>
      </c>
      <c r="E3551" s="20">
        <v>278</v>
      </c>
      <c r="F3551" s="20">
        <v>32</v>
      </c>
      <c r="G3551" s="47">
        <f t="shared" si="3576"/>
        <v>1177</v>
      </c>
      <c r="O3551" s="147"/>
      <c r="P3551" s="147"/>
      <c r="Q3551" s="147"/>
    </row>
    <row r="3552" spans="1:17" s="55" customFormat="1" ht="11.45" customHeight="1">
      <c r="A3552" s="190"/>
      <c r="B3552" s="185"/>
      <c r="C3552" s="25">
        <f>C3551/G3551*100</f>
        <v>65.250637213254038</v>
      </c>
      <c r="D3552" s="25">
        <f>D3551/G3551*100</f>
        <v>8.4112149532710276</v>
      </c>
      <c r="E3552" s="25">
        <f>E3551/G3551*100</f>
        <v>23.619371282922685</v>
      </c>
      <c r="F3552" s="26">
        <f>F3551/G3551*100</f>
        <v>2.7187765505522514</v>
      </c>
      <c r="G3552" s="45">
        <f t="shared" si="3576"/>
        <v>100</v>
      </c>
      <c r="O3552" s="147"/>
      <c r="P3552" s="147"/>
      <c r="Q3552" s="147"/>
    </row>
    <row r="3553" spans="1:17" s="55" customFormat="1" ht="11.45" customHeight="1">
      <c r="A3553" s="190"/>
      <c r="B3553" s="193" t="s">
        <v>5</v>
      </c>
      <c r="C3553" s="20">
        <v>10</v>
      </c>
      <c r="D3553" s="20">
        <v>2</v>
      </c>
      <c r="E3553" s="20">
        <v>2</v>
      </c>
      <c r="F3553" s="20">
        <v>24</v>
      </c>
      <c r="G3553" s="47">
        <f t="shared" si="3576"/>
        <v>38</v>
      </c>
      <c r="O3553" s="147"/>
      <c r="P3553" s="147"/>
      <c r="Q3553" s="147"/>
    </row>
    <row r="3554" spans="1:17" s="55" customFormat="1" ht="11.45" customHeight="1" thickBot="1">
      <c r="A3554" s="191"/>
      <c r="B3554" s="194"/>
      <c r="C3554" s="33">
        <f>C3553/G3553*100</f>
        <v>26.315789473684209</v>
      </c>
      <c r="D3554" s="33">
        <f>D3553/G3553*100</f>
        <v>5.2631578947368416</v>
      </c>
      <c r="E3554" s="33">
        <f>E3553/G3553*100</f>
        <v>5.2631578947368416</v>
      </c>
      <c r="F3554" s="34">
        <f>F3553/G3553*100</f>
        <v>63.157894736842103</v>
      </c>
      <c r="G3554" s="51">
        <f t="shared" si="3576"/>
        <v>100</v>
      </c>
      <c r="O3554" s="147"/>
      <c r="P3554" s="147"/>
      <c r="Q3554" s="147"/>
    </row>
    <row r="3555" spans="1:17" s="55" customFormat="1" ht="11.45" customHeight="1">
      <c r="A3555" s="189" t="s">
        <v>52</v>
      </c>
      <c r="B3555" s="192" t="s">
        <v>6</v>
      </c>
      <c r="C3555" s="32">
        <v>45</v>
      </c>
      <c r="D3555" s="32">
        <v>8</v>
      </c>
      <c r="E3555" s="32">
        <v>11</v>
      </c>
      <c r="F3555" s="32">
        <v>0</v>
      </c>
      <c r="G3555" s="44">
        <f t="shared" si="3576"/>
        <v>64</v>
      </c>
      <c r="O3555" s="147"/>
      <c r="P3555" s="147"/>
      <c r="Q3555" s="147"/>
    </row>
    <row r="3556" spans="1:17" s="55" customFormat="1" ht="11.45" customHeight="1">
      <c r="A3556" s="190"/>
      <c r="B3556" s="185"/>
      <c r="C3556" s="29">
        <f>C3555/G3555*100</f>
        <v>70.3125</v>
      </c>
      <c r="D3556" s="29">
        <f>D3555/G3555*100</f>
        <v>12.5</v>
      </c>
      <c r="E3556" s="29">
        <f>E3555/G3555*100</f>
        <v>17.1875</v>
      </c>
      <c r="F3556" s="30">
        <f>F3555/G3555*100</f>
        <v>0</v>
      </c>
      <c r="G3556" s="45">
        <f t="shared" si="3576"/>
        <v>100</v>
      </c>
      <c r="O3556" s="147"/>
      <c r="P3556" s="147"/>
      <c r="Q3556" s="147"/>
    </row>
    <row r="3557" spans="1:17" s="55" customFormat="1" ht="11.45" customHeight="1">
      <c r="A3557" s="190"/>
      <c r="B3557" s="193" t="s">
        <v>7</v>
      </c>
      <c r="C3557" s="20">
        <v>107</v>
      </c>
      <c r="D3557" s="20">
        <v>18</v>
      </c>
      <c r="E3557" s="20">
        <v>55</v>
      </c>
      <c r="F3557" s="20">
        <v>5</v>
      </c>
      <c r="G3557" s="47">
        <f t="shared" si="3576"/>
        <v>185</v>
      </c>
      <c r="O3557" s="147"/>
      <c r="P3557" s="147"/>
      <c r="Q3557" s="147"/>
    </row>
    <row r="3558" spans="1:17" s="55" customFormat="1" ht="11.45" customHeight="1">
      <c r="A3558" s="190"/>
      <c r="B3558" s="193"/>
      <c r="C3558" s="25">
        <f>C3557/G3557*100</f>
        <v>57.837837837837839</v>
      </c>
      <c r="D3558" s="25">
        <f>D3557/G3557*100</f>
        <v>9.7297297297297298</v>
      </c>
      <c r="E3558" s="25">
        <f>E3557/G3557*100</f>
        <v>29.72972972972973</v>
      </c>
      <c r="F3558" s="26">
        <f>F3557/G3557*100</f>
        <v>2.7027027027027026</v>
      </c>
      <c r="G3558" s="45">
        <f t="shared" si="3576"/>
        <v>100</v>
      </c>
      <c r="O3558" s="147"/>
      <c r="P3558" s="147"/>
      <c r="Q3558" s="147"/>
    </row>
    <row r="3559" spans="1:17" s="55" customFormat="1" ht="11.45" customHeight="1">
      <c r="A3559" s="190"/>
      <c r="B3559" s="184" t="s">
        <v>8</v>
      </c>
      <c r="C3559" s="20">
        <v>144</v>
      </c>
      <c r="D3559" s="20">
        <v>39</v>
      </c>
      <c r="E3559" s="20">
        <v>60</v>
      </c>
      <c r="F3559" s="20">
        <v>4</v>
      </c>
      <c r="G3559" s="47">
        <f t="shared" si="3576"/>
        <v>247</v>
      </c>
      <c r="O3559" s="147"/>
      <c r="P3559" s="147"/>
      <c r="Q3559" s="147"/>
    </row>
    <row r="3560" spans="1:17" s="55" customFormat="1" ht="11.45" customHeight="1">
      <c r="A3560" s="190"/>
      <c r="B3560" s="185"/>
      <c r="C3560" s="25">
        <f t="shared" ref="C3560" si="3585">C3559/G3559*100</f>
        <v>58.299595141700401</v>
      </c>
      <c r="D3560" s="25">
        <f t="shared" ref="D3560" si="3586">D3559/G3559*100</f>
        <v>15.789473684210526</v>
      </c>
      <c r="E3560" s="25">
        <f t="shared" ref="E3560" si="3587">E3559/G3559*100</f>
        <v>24.291497975708502</v>
      </c>
      <c r="F3560" s="26">
        <f t="shared" ref="F3560" si="3588">F3559/G3559*100</f>
        <v>1.6194331983805668</v>
      </c>
      <c r="G3560" s="45">
        <f t="shared" si="3576"/>
        <v>100</v>
      </c>
      <c r="O3560" s="147"/>
      <c r="P3560" s="147"/>
      <c r="Q3560" s="147"/>
    </row>
    <row r="3561" spans="1:17" s="55" customFormat="1" ht="11.45" customHeight="1">
      <c r="A3561" s="190"/>
      <c r="B3561" s="193" t="s">
        <v>9</v>
      </c>
      <c r="C3561" s="20">
        <v>172</v>
      </c>
      <c r="D3561" s="20">
        <v>45</v>
      </c>
      <c r="E3561" s="20">
        <v>97</v>
      </c>
      <c r="F3561" s="20">
        <v>1</v>
      </c>
      <c r="G3561" s="47">
        <f t="shared" si="3576"/>
        <v>315</v>
      </c>
      <c r="O3561" s="147"/>
      <c r="P3561" s="147"/>
      <c r="Q3561" s="147"/>
    </row>
    <row r="3562" spans="1:17" s="55" customFormat="1" ht="11.45" customHeight="1">
      <c r="A3562" s="190"/>
      <c r="B3562" s="193"/>
      <c r="C3562" s="25">
        <f t="shared" ref="C3562" si="3589">C3561/G3561*100</f>
        <v>54.603174603174601</v>
      </c>
      <c r="D3562" s="25">
        <f t="shared" ref="D3562" si="3590">D3561/G3561*100</f>
        <v>14.285714285714285</v>
      </c>
      <c r="E3562" s="25">
        <f t="shared" ref="E3562" si="3591">E3561/G3561*100</f>
        <v>30.793650793650794</v>
      </c>
      <c r="F3562" s="26">
        <f t="shared" ref="F3562" si="3592">F3561/G3561*100</f>
        <v>0.31746031746031744</v>
      </c>
      <c r="G3562" s="45">
        <f t="shared" si="3576"/>
        <v>100</v>
      </c>
      <c r="O3562" s="147"/>
      <c r="P3562" s="147"/>
      <c r="Q3562" s="147"/>
    </row>
    <row r="3563" spans="1:17" s="55" customFormat="1" ht="11.45" customHeight="1">
      <c r="A3563" s="190"/>
      <c r="B3563" s="184" t="s">
        <v>10</v>
      </c>
      <c r="C3563" s="20">
        <v>206</v>
      </c>
      <c r="D3563" s="20">
        <v>43</v>
      </c>
      <c r="E3563" s="20">
        <v>108</v>
      </c>
      <c r="F3563" s="20">
        <v>10</v>
      </c>
      <c r="G3563" s="47">
        <f t="shared" si="3576"/>
        <v>367</v>
      </c>
      <c r="O3563" s="147"/>
      <c r="P3563" s="147"/>
      <c r="Q3563" s="147"/>
    </row>
    <row r="3564" spans="1:17" s="55" customFormat="1" ht="11.45" customHeight="1">
      <c r="A3564" s="190"/>
      <c r="B3564" s="185"/>
      <c r="C3564" s="25">
        <f t="shared" ref="C3564" si="3593">C3563/G3563*100</f>
        <v>56.130790190735688</v>
      </c>
      <c r="D3564" s="25">
        <f t="shared" ref="D3564" si="3594">D3563/G3563*100</f>
        <v>11.716621253405995</v>
      </c>
      <c r="E3564" s="25">
        <f t="shared" ref="E3564" si="3595">E3563/G3563*100</f>
        <v>29.427792915531338</v>
      </c>
      <c r="F3564" s="26">
        <f t="shared" ref="F3564" si="3596">F3563/G3563*100</f>
        <v>2.7247956403269753</v>
      </c>
      <c r="G3564" s="45">
        <f t="shared" si="3576"/>
        <v>100</v>
      </c>
      <c r="O3564" s="147"/>
      <c r="P3564" s="147"/>
      <c r="Q3564" s="147"/>
    </row>
    <row r="3565" spans="1:17" s="55" customFormat="1" ht="11.45" customHeight="1">
      <c r="A3565" s="190"/>
      <c r="B3565" s="193" t="s">
        <v>11</v>
      </c>
      <c r="C3565" s="20">
        <v>257</v>
      </c>
      <c r="D3565" s="20">
        <v>22</v>
      </c>
      <c r="E3565" s="20">
        <v>90</v>
      </c>
      <c r="F3565" s="20">
        <v>25</v>
      </c>
      <c r="G3565" s="47">
        <f t="shared" si="3576"/>
        <v>394</v>
      </c>
      <c r="O3565" s="147"/>
      <c r="P3565" s="147"/>
      <c r="Q3565" s="147"/>
    </row>
    <row r="3566" spans="1:17" s="55" customFormat="1" ht="11.45" customHeight="1">
      <c r="A3566" s="190"/>
      <c r="B3566" s="193"/>
      <c r="C3566" s="25">
        <f t="shared" ref="C3566" si="3597">C3565/G3565*100</f>
        <v>65.228426395939081</v>
      </c>
      <c r="D3566" s="25">
        <f t="shared" ref="D3566" si="3598">D3565/G3565*100</f>
        <v>5.5837563451776653</v>
      </c>
      <c r="E3566" s="25">
        <f t="shared" ref="E3566" si="3599">E3565/G3565*100</f>
        <v>22.842639593908629</v>
      </c>
      <c r="F3566" s="26">
        <f t="shared" ref="F3566" si="3600">F3565/G3565*100</f>
        <v>6.345177664974619</v>
      </c>
      <c r="G3566" s="45">
        <f t="shared" si="3576"/>
        <v>99.999999999999986</v>
      </c>
      <c r="O3566" s="147"/>
      <c r="P3566" s="147"/>
      <c r="Q3566" s="147"/>
    </row>
    <row r="3567" spans="1:17" s="55" customFormat="1" ht="11.45" customHeight="1">
      <c r="A3567" s="190"/>
      <c r="B3567" s="184" t="s">
        <v>12</v>
      </c>
      <c r="C3567" s="20">
        <v>416</v>
      </c>
      <c r="D3567" s="20">
        <v>16</v>
      </c>
      <c r="E3567" s="20">
        <v>122</v>
      </c>
      <c r="F3567" s="20">
        <v>28</v>
      </c>
      <c r="G3567" s="47">
        <f t="shared" si="3576"/>
        <v>582</v>
      </c>
      <c r="O3567" s="148"/>
      <c r="P3567" s="148"/>
      <c r="Q3567" s="148"/>
    </row>
    <row r="3568" spans="1:17" s="55" customFormat="1" ht="11.45" customHeight="1">
      <c r="A3568" s="190"/>
      <c r="B3568" s="185"/>
      <c r="C3568" s="25">
        <f t="shared" ref="C3568" si="3601">C3567/G3567*100</f>
        <v>71.477663230240552</v>
      </c>
      <c r="D3568" s="25">
        <f t="shared" ref="D3568" si="3602">D3567/G3567*100</f>
        <v>2.7491408934707904</v>
      </c>
      <c r="E3568" s="25">
        <f t="shared" ref="E3568" si="3603">E3567/G3567*100</f>
        <v>20.962199312714777</v>
      </c>
      <c r="F3568" s="26">
        <f t="shared" ref="F3568" si="3604">F3567/G3567*100</f>
        <v>4.8109965635738838</v>
      </c>
      <c r="G3568" s="45">
        <f t="shared" si="3576"/>
        <v>100</v>
      </c>
      <c r="O3568" s="148"/>
      <c r="P3568" s="148"/>
      <c r="Q3568" s="148"/>
    </row>
    <row r="3569" spans="1:17" s="55" customFormat="1" ht="11.45" customHeight="1">
      <c r="A3569" s="190"/>
      <c r="B3569" s="193" t="s">
        <v>24</v>
      </c>
      <c r="C3569" s="20">
        <v>5</v>
      </c>
      <c r="D3569" s="20">
        <v>2</v>
      </c>
      <c r="E3569" s="20">
        <v>0</v>
      </c>
      <c r="F3569" s="20">
        <v>22</v>
      </c>
      <c r="G3569" s="47">
        <f t="shared" si="3576"/>
        <v>29</v>
      </c>
      <c r="O3569" s="148"/>
      <c r="P3569" s="148"/>
      <c r="Q3569" s="148"/>
    </row>
    <row r="3570" spans="1:17" s="55" customFormat="1" ht="11.45" customHeight="1" thickBot="1">
      <c r="A3570" s="191"/>
      <c r="B3570" s="194"/>
      <c r="C3570" s="33">
        <f>C3569/G3569*100</f>
        <v>17.241379310344829</v>
      </c>
      <c r="D3570" s="33">
        <f>D3569/G3569*100</f>
        <v>6.8965517241379306</v>
      </c>
      <c r="E3570" s="33">
        <f>E3569/G3569*100</f>
        <v>0</v>
      </c>
      <c r="F3570" s="34">
        <f>F3569/G3569*100</f>
        <v>75.862068965517238</v>
      </c>
      <c r="G3570" s="51">
        <f t="shared" si="3576"/>
        <v>100</v>
      </c>
      <c r="O3570" s="148"/>
      <c r="P3570" s="148"/>
      <c r="Q3570" s="148"/>
    </row>
    <row r="3571" spans="1:17" s="55" customFormat="1" ht="11.45" customHeight="1" thickBot="1">
      <c r="A3571" s="211" t="s">
        <v>53</v>
      </c>
      <c r="B3571" s="192" t="s">
        <v>23</v>
      </c>
      <c r="C3571" s="32">
        <v>139</v>
      </c>
      <c r="D3571" s="32">
        <v>8</v>
      </c>
      <c r="E3571" s="32">
        <v>55</v>
      </c>
      <c r="F3571" s="32">
        <v>14</v>
      </c>
      <c r="G3571" s="44">
        <f t="shared" si="3576"/>
        <v>216</v>
      </c>
      <c r="O3571" s="148"/>
      <c r="P3571" s="148"/>
      <c r="Q3571" s="148"/>
    </row>
    <row r="3572" spans="1:17" s="55" customFormat="1" ht="11.45" customHeight="1" thickTop="1" thickBot="1">
      <c r="A3572" s="212"/>
      <c r="B3572" s="185"/>
      <c r="C3572" s="29">
        <f>C3571/G3571*100</f>
        <v>64.351851851851848</v>
      </c>
      <c r="D3572" s="29">
        <f>D3571/G3571*100</f>
        <v>3.7037037037037033</v>
      </c>
      <c r="E3572" s="29">
        <f>E3571/G3571*100</f>
        <v>25.462962962962965</v>
      </c>
      <c r="F3572" s="30">
        <f>F3571/G3571*100</f>
        <v>6.481481481481481</v>
      </c>
      <c r="G3572" s="45">
        <f t="shared" si="3576"/>
        <v>100</v>
      </c>
      <c r="O3572" s="148"/>
      <c r="P3572" s="148"/>
      <c r="Q3572" s="148"/>
    </row>
    <row r="3573" spans="1:17" s="55" customFormat="1" ht="11.45" customHeight="1" thickTop="1" thickBot="1">
      <c r="A3573" s="212"/>
      <c r="B3573" s="193" t="s">
        <v>3</v>
      </c>
      <c r="C3573" s="20">
        <v>83</v>
      </c>
      <c r="D3573" s="20">
        <v>15</v>
      </c>
      <c r="E3573" s="20">
        <v>41</v>
      </c>
      <c r="F3573" s="20">
        <v>4</v>
      </c>
      <c r="G3573" s="47">
        <f t="shared" si="3576"/>
        <v>143</v>
      </c>
      <c r="O3573" s="148"/>
      <c r="P3573" s="148"/>
      <c r="Q3573" s="148"/>
    </row>
    <row r="3574" spans="1:17" s="55" customFormat="1" ht="11.45" customHeight="1" thickTop="1" thickBot="1">
      <c r="A3574" s="212"/>
      <c r="B3574" s="193"/>
      <c r="C3574" s="25">
        <f>C3573/G3573*100</f>
        <v>58.04195804195804</v>
      </c>
      <c r="D3574" s="25">
        <f>D3573/G3573*100</f>
        <v>10.48951048951049</v>
      </c>
      <c r="E3574" s="25">
        <f>E3573/G3573*100</f>
        <v>28.671328671328673</v>
      </c>
      <c r="F3574" s="26">
        <f>F3573/G3573*100</f>
        <v>2.7972027972027971</v>
      </c>
      <c r="G3574" s="45">
        <f t="shared" si="3576"/>
        <v>100</v>
      </c>
      <c r="O3574" s="148"/>
      <c r="P3574" s="148"/>
      <c r="Q3574" s="148"/>
    </row>
    <row r="3575" spans="1:17" s="55" customFormat="1" ht="11.45" customHeight="1" thickTop="1" thickBot="1">
      <c r="A3575" s="212"/>
      <c r="B3575" s="184" t="s">
        <v>13</v>
      </c>
      <c r="C3575" s="20">
        <v>533</v>
      </c>
      <c r="D3575" s="20">
        <v>102</v>
      </c>
      <c r="E3575" s="20">
        <v>248</v>
      </c>
      <c r="F3575" s="20">
        <v>20</v>
      </c>
      <c r="G3575" s="47">
        <f t="shared" si="3576"/>
        <v>903</v>
      </c>
      <c r="O3575" s="148"/>
      <c r="P3575" s="148"/>
      <c r="Q3575" s="148"/>
    </row>
    <row r="3576" spans="1:17" s="55" customFormat="1" ht="11.45" customHeight="1" thickTop="1" thickBot="1">
      <c r="A3576" s="212"/>
      <c r="B3576" s="185"/>
      <c r="C3576" s="25">
        <f t="shared" ref="C3576" si="3605">C3575/G3575*100</f>
        <v>59.025470653377631</v>
      </c>
      <c r="D3576" s="25">
        <f t="shared" ref="D3576" si="3606">D3575/G3575*100</f>
        <v>11.295681063122924</v>
      </c>
      <c r="E3576" s="25">
        <f t="shared" ref="E3576" si="3607">E3575/G3575*100</f>
        <v>27.464008859357698</v>
      </c>
      <c r="F3576" s="26">
        <f t="shared" ref="F3576" si="3608">F3575/G3575*100</f>
        <v>2.2148394241417497</v>
      </c>
      <c r="G3576" s="45">
        <f t="shared" si="3576"/>
        <v>99.999999999999986</v>
      </c>
      <c r="O3576" s="148"/>
      <c r="P3576" s="148"/>
      <c r="Q3576" s="148"/>
    </row>
    <row r="3577" spans="1:17" s="55" customFormat="1" ht="11.45" customHeight="1" thickTop="1" thickBot="1">
      <c r="A3577" s="212"/>
      <c r="B3577" s="193" t="s">
        <v>14</v>
      </c>
      <c r="C3577" s="20">
        <v>145</v>
      </c>
      <c r="D3577" s="20">
        <v>12</v>
      </c>
      <c r="E3577" s="20">
        <v>37</v>
      </c>
      <c r="F3577" s="20">
        <v>4</v>
      </c>
      <c r="G3577" s="47">
        <f t="shared" si="3576"/>
        <v>198</v>
      </c>
      <c r="O3577" s="148"/>
      <c r="P3577" s="148"/>
      <c r="Q3577" s="148"/>
    </row>
    <row r="3578" spans="1:17" s="55" customFormat="1" ht="11.45" customHeight="1" thickTop="1" thickBot="1">
      <c r="A3578" s="212"/>
      <c r="B3578" s="193"/>
      <c r="C3578" s="25">
        <f t="shared" ref="C3578" si="3609">C3577/G3577*100</f>
        <v>73.232323232323239</v>
      </c>
      <c r="D3578" s="25">
        <f t="shared" ref="D3578" si="3610">D3577/G3577*100</f>
        <v>6.0606060606060606</v>
      </c>
      <c r="E3578" s="25">
        <f t="shared" ref="E3578" si="3611">E3577/G3577*100</f>
        <v>18.686868686868689</v>
      </c>
      <c r="F3578" s="26">
        <f t="shared" ref="F3578" si="3612">F3577/G3577*100</f>
        <v>2.0202020202020203</v>
      </c>
      <c r="G3578" s="45">
        <f t="shared" si="3576"/>
        <v>100.00000000000001</v>
      </c>
      <c r="O3578" s="148"/>
      <c r="P3578" s="148"/>
      <c r="Q3578" s="148"/>
    </row>
    <row r="3579" spans="1:17" s="55" customFormat="1" ht="11.45" customHeight="1" thickTop="1" thickBot="1">
      <c r="A3579" s="212"/>
      <c r="B3579" s="184" t="s">
        <v>25</v>
      </c>
      <c r="C3579" s="20">
        <v>64</v>
      </c>
      <c r="D3579" s="20">
        <v>9</v>
      </c>
      <c r="E3579" s="20">
        <v>19</v>
      </c>
      <c r="F3579" s="20">
        <v>1</v>
      </c>
      <c r="G3579" s="47">
        <f t="shared" si="3576"/>
        <v>93</v>
      </c>
      <c r="O3579" s="148"/>
      <c r="P3579" s="148"/>
      <c r="Q3579" s="148"/>
    </row>
    <row r="3580" spans="1:17" s="55" customFormat="1" ht="11.45" customHeight="1" thickTop="1" thickBot="1">
      <c r="A3580" s="212"/>
      <c r="B3580" s="185"/>
      <c r="C3580" s="25">
        <f t="shared" ref="C3580" si="3613">C3579/G3579*100</f>
        <v>68.817204301075279</v>
      </c>
      <c r="D3580" s="25">
        <f t="shared" ref="D3580" si="3614">D3579/G3579*100</f>
        <v>9.67741935483871</v>
      </c>
      <c r="E3580" s="25">
        <f t="shared" ref="E3580" si="3615">E3579/G3579*100</f>
        <v>20.43010752688172</v>
      </c>
      <c r="F3580" s="26">
        <f t="shared" ref="F3580" si="3616">F3579/G3579*100</f>
        <v>1.0752688172043012</v>
      </c>
      <c r="G3580" s="45">
        <f t="shared" si="3576"/>
        <v>100.00000000000001</v>
      </c>
      <c r="O3580" s="148"/>
      <c r="P3580" s="148"/>
      <c r="Q3580" s="148"/>
    </row>
    <row r="3581" spans="1:17" s="1" customFormat="1" ht="11.45" customHeight="1" thickTop="1" thickBot="1">
      <c r="A3581" s="212"/>
      <c r="B3581" s="193" t="s">
        <v>26</v>
      </c>
      <c r="C3581" s="20">
        <v>326</v>
      </c>
      <c r="D3581" s="20">
        <v>34</v>
      </c>
      <c r="E3581" s="20">
        <v>113</v>
      </c>
      <c r="F3581" s="20">
        <v>25</v>
      </c>
      <c r="G3581" s="47">
        <f t="shared" si="3576"/>
        <v>498</v>
      </c>
      <c r="J3581" s="55"/>
      <c r="K3581" s="55"/>
      <c r="L3581" s="55"/>
      <c r="M3581" s="55"/>
      <c r="N3581" s="55"/>
      <c r="O3581" s="148"/>
      <c r="P3581" s="148"/>
      <c r="Q3581" s="148"/>
    </row>
    <row r="3582" spans="1:17" s="1" customFormat="1" ht="11.45" customHeight="1" thickTop="1" thickBot="1">
      <c r="A3582" s="212"/>
      <c r="B3582" s="193"/>
      <c r="C3582" s="25">
        <f t="shared" ref="C3582" si="3617">C3581/G3581*100</f>
        <v>65.46184738955823</v>
      </c>
      <c r="D3582" s="25">
        <f t="shared" ref="D3582" si="3618">D3581/G3581*100</f>
        <v>6.8273092369477917</v>
      </c>
      <c r="E3582" s="25">
        <f t="shared" ref="E3582" si="3619">E3581/G3581*100</f>
        <v>22.690763052208833</v>
      </c>
      <c r="F3582" s="26">
        <f t="shared" ref="F3582" si="3620">F3581/G3581*100</f>
        <v>5.0200803212851408</v>
      </c>
      <c r="G3582" s="45">
        <f t="shared" si="3576"/>
        <v>100</v>
      </c>
      <c r="J3582" s="55"/>
      <c r="K3582" s="55"/>
      <c r="L3582" s="55"/>
      <c r="M3582" s="55"/>
      <c r="N3582" s="55"/>
      <c r="O3582" s="148"/>
      <c r="P3582" s="148"/>
      <c r="Q3582" s="148"/>
    </row>
    <row r="3583" spans="1:17" s="1" customFormat="1" ht="11.45" customHeight="1" thickTop="1" thickBot="1">
      <c r="A3583" s="212"/>
      <c r="B3583" s="184" t="s">
        <v>0</v>
      </c>
      <c r="C3583" s="20">
        <v>45</v>
      </c>
      <c r="D3583" s="20">
        <v>8</v>
      </c>
      <c r="E3583" s="20">
        <v>26</v>
      </c>
      <c r="F3583" s="20">
        <v>4</v>
      </c>
      <c r="G3583" s="47">
        <f t="shared" si="3576"/>
        <v>83</v>
      </c>
      <c r="J3583" s="55"/>
      <c r="K3583" s="55"/>
      <c r="L3583" s="55"/>
      <c r="M3583" s="55"/>
      <c r="N3583" s="55"/>
      <c r="O3583" s="148"/>
      <c r="P3583" s="148"/>
      <c r="Q3583" s="148"/>
    </row>
    <row r="3584" spans="1:17" s="1" customFormat="1" ht="11.45" customHeight="1" thickTop="1" thickBot="1">
      <c r="A3584" s="212"/>
      <c r="B3584" s="185"/>
      <c r="C3584" s="25">
        <f t="shared" ref="C3584" si="3621">C3583/G3583*100</f>
        <v>54.216867469879517</v>
      </c>
      <c r="D3584" s="25">
        <f t="shared" ref="D3584" si="3622">D3583/G3583*100</f>
        <v>9.6385542168674707</v>
      </c>
      <c r="E3584" s="25">
        <f t="shared" ref="E3584" si="3623">E3583/G3583*100</f>
        <v>31.325301204819279</v>
      </c>
      <c r="F3584" s="26">
        <f t="shared" ref="F3584" si="3624">F3583/G3583*100</f>
        <v>4.8192771084337354</v>
      </c>
      <c r="G3584" s="45">
        <f t="shared" si="3576"/>
        <v>100</v>
      </c>
      <c r="J3584" s="55"/>
      <c r="K3584" s="55"/>
      <c r="L3584" s="55"/>
      <c r="M3584" s="55"/>
      <c r="N3584" s="55"/>
      <c r="O3584" s="148"/>
      <c r="P3584" s="148"/>
      <c r="Q3584" s="148"/>
    </row>
    <row r="3585" spans="1:18" s="1" customFormat="1" ht="11.45" customHeight="1" thickTop="1" thickBot="1">
      <c r="A3585" s="212"/>
      <c r="B3585" s="193" t="s">
        <v>24</v>
      </c>
      <c r="C3585" s="20">
        <v>17</v>
      </c>
      <c r="D3585" s="20">
        <v>5</v>
      </c>
      <c r="E3585" s="20">
        <v>4</v>
      </c>
      <c r="F3585" s="20">
        <v>23</v>
      </c>
      <c r="G3585" s="47">
        <f t="shared" si="3576"/>
        <v>49</v>
      </c>
      <c r="O3585" s="148"/>
      <c r="P3585" s="148"/>
      <c r="Q3585" s="148"/>
    </row>
    <row r="3586" spans="1:18" s="1" customFormat="1" ht="11.45" customHeight="1" thickTop="1" thickBot="1">
      <c r="A3586" s="213"/>
      <c r="B3586" s="194"/>
      <c r="C3586" s="33">
        <f>C3585/G3585*100</f>
        <v>34.693877551020407</v>
      </c>
      <c r="D3586" s="33">
        <f>D3585/G3585*100</f>
        <v>10.204081632653061</v>
      </c>
      <c r="E3586" s="33">
        <f>E3585/G3585*100</f>
        <v>8.1632653061224492</v>
      </c>
      <c r="F3586" s="34">
        <f>F3585/G3585*100</f>
        <v>46.938775510204081</v>
      </c>
      <c r="G3586" s="51">
        <f t="shared" si="3576"/>
        <v>100</v>
      </c>
      <c r="O3586" s="148"/>
      <c r="P3586" s="148"/>
      <c r="Q3586" s="148"/>
    </row>
    <row r="3587" spans="1:18" s="1" customFormat="1" ht="11.45" customHeight="1">
      <c r="A3587" s="189" t="s">
        <v>21</v>
      </c>
      <c r="B3587" s="192" t="s">
        <v>27</v>
      </c>
      <c r="C3587" s="32">
        <v>171</v>
      </c>
      <c r="D3587" s="32">
        <v>26</v>
      </c>
      <c r="E3587" s="32">
        <v>83</v>
      </c>
      <c r="F3587" s="32">
        <v>16</v>
      </c>
      <c r="G3587" s="44">
        <f t="shared" si="3576"/>
        <v>296</v>
      </c>
      <c r="O3587" s="148"/>
      <c r="P3587" s="148"/>
      <c r="Q3587" s="148"/>
    </row>
    <row r="3588" spans="1:18" s="1" customFormat="1" ht="11.45" customHeight="1">
      <c r="A3588" s="190"/>
      <c r="B3588" s="185"/>
      <c r="C3588" s="29">
        <f>C3587/G3587*100</f>
        <v>57.770270270270274</v>
      </c>
      <c r="D3588" s="29">
        <f>D3587/G3587*100</f>
        <v>8.7837837837837842</v>
      </c>
      <c r="E3588" s="29">
        <f>E3587/G3587*100</f>
        <v>28.040540540540544</v>
      </c>
      <c r="F3588" s="30">
        <f>F3587/G3587*100</f>
        <v>5.4054054054054053</v>
      </c>
      <c r="G3588" s="45">
        <f t="shared" si="3576"/>
        <v>100.00000000000001</v>
      </c>
      <c r="O3588" s="148"/>
      <c r="P3588" s="148"/>
      <c r="Q3588" s="148"/>
    </row>
    <row r="3589" spans="1:18" s="1" customFormat="1" ht="11.45" customHeight="1">
      <c r="A3589" s="190"/>
      <c r="B3589" s="193" t="s">
        <v>28</v>
      </c>
      <c r="C3589" s="20">
        <v>236</v>
      </c>
      <c r="D3589" s="20">
        <v>25</v>
      </c>
      <c r="E3589" s="20">
        <v>73</v>
      </c>
      <c r="F3589" s="20">
        <v>8</v>
      </c>
      <c r="G3589" s="47">
        <f t="shared" si="3576"/>
        <v>342</v>
      </c>
      <c r="O3589" s="148"/>
      <c r="P3589" s="148"/>
      <c r="Q3589" s="148"/>
    </row>
    <row r="3590" spans="1:18" s="1" customFormat="1" ht="11.45" customHeight="1">
      <c r="A3590" s="190"/>
      <c r="B3590" s="193"/>
      <c r="C3590" s="25">
        <f>C3589/G3589*100</f>
        <v>69.005847953216374</v>
      </c>
      <c r="D3590" s="25">
        <f>D3589/G3589*100</f>
        <v>7.3099415204678362</v>
      </c>
      <c r="E3590" s="25">
        <f>E3589/G3589*100</f>
        <v>21.345029239766081</v>
      </c>
      <c r="F3590" s="26">
        <f>F3589/G3589*100</f>
        <v>2.3391812865497075</v>
      </c>
      <c r="G3590" s="45">
        <f t="shared" si="3576"/>
        <v>99.999999999999986</v>
      </c>
      <c r="O3590" s="6"/>
      <c r="P3590" s="6"/>
      <c r="Q3590" s="6"/>
    </row>
    <row r="3591" spans="1:18" s="1" customFormat="1" ht="11.45" customHeight="1">
      <c r="A3591" s="190"/>
      <c r="B3591" s="184" t="s">
        <v>29</v>
      </c>
      <c r="C3591" s="20">
        <v>589</v>
      </c>
      <c r="D3591" s="20">
        <v>95</v>
      </c>
      <c r="E3591" s="20">
        <v>243</v>
      </c>
      <c r="F3591" s="20">
        <v>20</v>
      </c>
      <c r="G3591" s="47">
        <f t="shared" si="3576"/>
        <v>947</v>
      </c>
      <c r="J3591" s="55"/>
      <c r="K3591" s="55"/>
      <c r="L3591" s="55"/>
      <c r="M3591" s="55"/>
      <c r="N3591" s="55"/>
      <c r="O3591" s="147"/>
      <c r="P3591" s="147"/>
      <c r="Q3591" s="147"/>
    </row>
    <row r="3592" spans="1:18" s="1" customFormat="1" ht="11.45" customHeight="1">
      <c r="A3592" s="190"/>
      <c r="B3592" s="185"/>
      <c r="C3592" s="25">
        <f t="shared" ref="C3592" si="3625">C3591/G3591*100</f>
        <v>62.196409714889121</v>
      </c>
      <c r="D3592" s="25">
        <f t="shared" ref="D3592" si="3626">D3591/G3591*100</f>
        <v>10.031678986272439</v>
      </c>
      <c r="E3592" s="25">
        <f t="shared" ref="E3592" si="3627">E3591/G3591*100</f>
        <v>25.659978880675823</v>
      </c>
      <c r="F3592" s="26">
        <f t="shared" ref="F3592" si="3628">F3591/G3591*100</f>
        <v>2.1119324181626187</v>
      </c>
      <c r="G3592" s="45">
        <f t="shared" si="3576"/>
        <v>100.00000000000001</v>
      </c>
      <c r="O3592" s="147"/>
      <c r="P3592" s="147"/>
      <c r="Q3592" s="147"/>
    </row>
    <row r="3593" spans="1:18" s="1" customFormat="1" ht="11.45" customHeight="1">
      <c r="A3593" s="190"/>
      <c r="B3593" s="193" t="s">
        <v>30</v>
      </c>
      <c r="C3593" s="20">
        <v>267</v>
      </c>
      <c r="D3593" s="20">
        <v>28</v>
      </c>
      <c r="E3593" s="20">
        <v>97</v>
      </c>
      <c r="F3593" s="20">
        <v>18</v>
      </c>
      <c r="G3593" s="47">
        <f t="shared" si="3576"/>
        <v>410</v>
      </c>
      <c r="O3593" s="147"/>
      <c r="P3593" s="147"/>
      <c r="Q3593" s="147"/>
    </row>
    <row r="3594" spans="1:18" s="1" customFormat="1" ht="11.45" customHeight="1">
      <c r="A3594" s="190"/>
      <c r="B3594" s="193"/>
      <c r="C3594" s="25">
        <f t="shared" ref="C3594" si="3629">C3593/G3593*100</f>
        <v>65.121951219512198</v>
      </c>
      <c r="D3594" s="25">
        <f t="shared" ref="D3594" si="3630">D3593/G3593*100</f>
        <v>6.8292682926829276</v>
      </c>
      <c r="E3594" s="25">
        <f t="shared" ref="E3594" si="3631">E3593/G3593*100</f>
        <v>23.658536585365852</v>
      </c>
      <c r="F3594" s="26">
        <f t="shared" ref="F3594" si="3632">F3593/G3593*100</f>
        <v>4.3902439024390238</v>
      </c>
      <c r="G3594" s="45">
        <f t="shared" si="3576"/>
        <v>100</v>
      </c>
      <c r="O3594" s="147"/>
      <c r="P3594" s="147"/>
      <c r="Q3594" s="147"/>
    </row>
    <row r="3595" spans="1:18" s="1" customFormat="1" ht="11.45" customHeight="1">
      <c r="A3595" s="190"/>
      <c r="B3595" s="184" t="s">
        <v>42</v>
      </c>
      <c r="C3595" s="20">
        <v>67</v>
      </c>
      <c r="D3595" s="20">
        <v>15</v>
      </c>
      <c r="E3595" s="20">
        <v>40</v>
      </c>
      <c r="F3595" s="20">
        <v>8</v>
      </c>
      <c r="G3595" s="47">
        <f t="shared" si="3576"/>
        <v>130</v>
      </c>
      <c r="O3595" s="147"/>
      <c r="P3595" s="147"/>
      <c r="Q3595" s="147"/>
    </row>
    <row r="3596" spans="1:18" s="1" customFormat="1" ht="11.45" customHeight="1">
      <c r="A3596" s="190"/>
      <c r="B3596" s="185"/>
      <c r="C3596" s="25">
        <f t="shared" ref="C3596" si="3633">C3595/G3595*100</f>
        <v>51.538461538461533</v>
      </c>
      <c r="D3596" s="25">
        <f t="shared" ref="D3596" si="3634">D3595/G3595*100</f>
        <v>11.538461538461538</v>
      </c>
      <c r="E3596" s="25">
        <f t="shared" ref="E3596" si="3635">E3595/G3595*100</f>
        <v>30.76923076923077</v>
      </c>
      <c r="F3596" s="26">
        <f t="shared" ref="F3596" si="3636">F3595/G3595*100</f>
        <v>6.1538461538461542</v>
      </c>
      <c r="G3596" s="45">
        <f t="shared" si="3576"/>
        <v>100</v>
      </c>
      <c r="O3596" s="147"/>
      <c r="P3596" s="147"/>
      <c r="Q3596" s="147"/>
    </row>
    <row r="3597" spans="1:18" s="1" customFormat="1" ht="11.45" customHeight="1">
      <c r="A3597" s="190"/>
      <c r="B3597" s="193" t="s">
        <v>24</v>
      </c>
      <c r="C3597" s="20">
        <v>22</v>
      </c>
      <c r="D3597" s="20">
        <v>4</v>
      </c>
      <c r="E3597" s="20">
        <v>7</v>
      </c>
      <c r="F3597" s="20">
        <v>25</v>
      </c>
      <c r="G3597" s="47">
        <f t="shared" si="3576"/>
        <v>58</v>
      </c>
      <c r="O3597" s="147"/>
      <c r="P3597" s="147"/>
      <c r="Q3597" s="147"/>
    </row>
    <row r="3598" spans="1:18" s="1" customFormat="1" ht="11.45" customHeight="1" thickBot="1">
      <c r="A3598" s="191"/>
      <c r="B3598" s="194"/>
      <c r="C3598" s="33">
        <f>C3597/G3597*100</f>
        <v>37.931034482758619</v>
      </c>
      <c r="D3598" s="33">
        <f>D3597/G3597*100</f>
        <v>6.8965517241379306</v>
      </c>
      <c r="E3598" s="33">
        <f>E3597/G3597*100</f>
        <v>12.068965517241379</v>
      </c>
      <c r="F3598" s="34">
        <f>F3597/G3597*100</f>
        <v>43.103448275862064</v>
      </c>
      <c r="G3598" s="51">
        <f t="shared" si="3576"/>
        <v>100</v>
      </c>
      <c r="O3598" s="147"/>
      <c r="P3598" s="147"/>
      <c r="Q3598" s="147"/>
    </row>
    <row r="3599" spans="1:18" s="54" customFormat="1" ht="11.25" customHeight="1">
      <c r="A3599" s="40"/>
      <c r="B3599" s="41"/>
      <c r="C3599" s="53"/>
      <c r="D3599" s="53"/>
      <c r="E3599" s="53"/>
      <c r="F3599" s="53"/>
      <c r="G3599" s="53"/>
      <c r="H3599" s="53"/>
      <c r="I3599" s="53"/>
      <c r="J3599" s="53"/>
      <c r="K3599" s="53"/>
      <c r="L3599" s="53"/>
      <c r="M3599" s="166"/>
      <c r="N3599" s="166"/>
      <c r="O3599" s="147"/>
      <c r="P3599" s="147"/>
      <c r="Q3599" s="147"/>
      <c r="R3599" s="166"/>
    </row>
    <row r="3600" spans="1:18" s="54" customFormat="1" ht="11.25" customHeight="1">
      <c r="A3600" s="40"/>
      <c r="B3600" s="41"/>
      <c r="C3600" s="53"/>
      <c r="D3600" s="53"/>
      <c r="E3600" s="53"/>
      <c r="F3600" s="53"/>
      <c r="G3600" s="53"/>
      <c r="H3600" s="53"/>
      <c r="I3600" s="53"/>
      <c r="J3600" s="53"/>
      <c r="K3600" s="53"/>
      <c r="L3600" s="53"/>
      <c r="M3600" s="166"/>
      <c r="N3600" s="166"/>
      <c r="O3600" s="147"/>
      <c r="P3600" s="147"/>
      <c r="Q3600" s="147"/>
      <c r="R3600" s="166"/>
    </row>
    <row r="3601" spans="1:24" ht="15" customHeight="1">
      <c r="A3601" s="223" t="s">
        <v>241</v>
      </c>
      <c r="B3601" s="223"/>
      <c r="C3601" s="223"/>
      <c r="D3601" s="223"/>
      <c r="E3601" s="223"/>
      <c r="F3601" s="223"/>
      <c r="G3601" s="223"/>
      <c r="H3601" s="223"/>
      <c r="I3601" s="223"/>
      <c r="J3601" s="223"/>
      <c r="K3601" s="223"/>
      <c r="L3601" s="223"/>
      <c r="O3601" s="147"/>
      <c r="P3601" s="147"/>
      <c r="Q3601" s="147"/>
    </row>
    <row r="3602" spans="1:24" s="3" customFormat="1" ht="30" customHeight="1" thickBot="1">
      <c r="A3602" s="177" t="s">
        <v>140</v>
      </c>
      <c r="B3602" s="177"/>
      <c r="C3602" s="177"/>
      <c r="D3602" s="177"/>
      <c r="E3602" s="177"/>
      <c r="F3602" s="177"/>
      <c r="G3602" s="177"/>
      <c r="H3602" s="177"/>
      <c r="I3602" s="177"/>
      <c r="J3602" s="177"/>
      <c r="K3602" s="177"/>
      <c r="L3602" s="177"/>
      <c r="M3602" s="1"/>
      <c r="N3602" s="1"/>
      <c r="O3602" s="147"/>
      <c r="P3602" s="147"/>
      <c r="Q3602" s="147"/>
      <c r="R3602" s="1"/>
    </row>
    <row r="3603" spans="1:24" s="1" customFormat="1" ht="10.15" customHeight="1">
      <c r="A3603" s="178"/>
      <c r="B3603" s="179"/>
      <c r="C3603" s="244" t="s">
        <v>72</v>
      </c>
      <c r="D3603" s="244" t="s">
        <v>73</v>
      </c>
      <c r="E3603" s="244" t="s">
        <v>74</v>
      </c>
      <c r="F3603" s="244" t="s">
        <v>75</v>
      </c>
      <c r="G3603" s="244" t="s">
        <v>253</v>
      </c>
      <c r="H3603" s="244" t="s">
        <v>76</v>
      </c>
      <c r="I3603" s="244" t="s">
        <v>77</v>
      </c>
      <c r="J3603" s="244" t="s">
        <v>78</v>
      </c>
      <c r="K3603" s="244" t="s">
        <v>252</v>
      </c>
      <c r="L3603" s="250" t="s">
        <v>79</v>
      </c>
      <c r="O3603" s="147"/>
      <c r="P3603" s="147"/>
      <c r="Q3603" s="147"/>
    </row>
    <row r="3604" spans="1:24" s="6" customFormat="1" ht="67.5" customHeight="1" thickBot="1">
      <c r="A3604" s="216" t="s">
        <v>33</v>
      </c>
      <c r="B3604" s="217"/>
      <c r="C3604" s="244"/>
      <c r="D3604" s="244"/>
      <c r="E3604" s="244"/>
      <c r="F3604" s="244"/>
      <c r="G3604" s="244"/>
      <c r="H3604" s="244"/>
      <c r="I3604" s="244"/>
      <c r="J3604" s="244"/>
      <c r="K3604" s="244"/>
      <c r="L3604" s="250"/>
      <c r="O3604" s="147"/>
      <c r="P3604" s="147"/>
      <c r="Q3604" s="147"/>
    </row>
    <row r="3605" spans="1:24" s="55" customFormat="1" ht="11.25" customHeight="1">
      <c r="A3605" s="199" t="s">
        <v>22</v>
      </c>
      <c r="B3605" s="200"/>
      <c r="C3605" s="7">
        <v>156</v>
      </c>
      <c r="D3605" s="7">
        <v>69</v>
      </c>
      <c r="E3605" s="7">
        <v>548</v>
      </c>
      <c r="F3605" s="7">
        <v>83</v>
      </c>
      <c r="G3605" s="7">
        <v>194</v>
      </c>
      <c r="H3605" s="7">
        <v>78</v>
      </c>
      <c r="I3605" s="7">
        <v>363</v>
      </c>
      <c r="J3605" s="7">
        <v>252</v>
      </c>
      <c r="K3605" s="7">
        <v>686</v>
      </c>
      <c r="L3605" s="10">
        <v>248</v>
      </c>
      <c r="O3605" s="147"/>
      <c r="P3605" s="147"/>
      <c r="Q3605" s="147"/>
    </row>
    <row r="3606" spans="1:24" s="55" customFormat="1" ht="11.25" customHeight="1" thickBot="1">
      <c r="A3606" s="201"/>
      <c r="B3606" s="202"/>
      <c r="C3606" s="56">
        <f>C3605/I3671*100</f>
        <v>11.538461538461538</v>
      </c>
      <c r="D3606" s="56">
        <f>D3605/I3671*100</f>
        <v>5.1035502958579881</v>
      </c>
      <c r="E3606" s="56">
        <f>E3605/I3671*100</f>
        <v>40.532544378698226</v>
      </c>
      <c r="F3606" s="56">
        <f>F3605/I3671*100</f>
        <v>6.1390532544378695</v>
      </c>
      <c r="G3606" s="56">
        <f>G3605/I3671*100</f>
        <v>14.349112426035504</v>
      </c>
      <c r="H3606" s="56">
        <f>H3605/I3671*100</f>
        <v>5.7692307692307692</v>
      </c>
      <c r="I3606" s="56">
        <f>I3605/I3671*100</f>
        <v>26.849112426035504</v>
      </c>
      <c r="J3606" s="56">
        <f>J3605/I3671*100</f>
        <v>18.639053254437872</v>
      </c>
      <c r="K3606" s="56">
        <f>K3605/I3671*100</f>
        <v>50.739644970414197</v>
      </c>
      <c r="L3606" s="70">
        <f>L3605/I3671*100</f>
        <v>18.34319526627219</v>
      </c>
      <c r="O3606" s="147"/>
      <c r="P3606" s="147"/>
      <c r="Q3606" s="147"/>
    </row>
    <row r="3607" spans="1:24" s="55" customFormat="1" ht="11.45" customHeight="1">
      <c r="A3607" s="189" t="s">
        <v>48</v>
      </c>
      <c r="B3607" s="192" t="s">
        <v>19</v>
      </c>
      <c r="C3607" s="71">
        <v>105</v>
      </c>
      <c r="D3607" s="71">
        <v>35</v>
      </c>
      <c r="E3607" s="71">
        <v>400</v>
      </c>
      <c r="F3607" s="71">
        <v>52</v>
      </c>
      <c r="G3607" s="71">
        <v>166</v>
      </c>
      <c r="H3607" s="71">
        <v>61</v>
      </c>
      <c r="I3607" s="71">
        <v>259</v>
      </c>
      <c r="J3607" s="71">
        <v>187</v>
      </c>
      <c r="K3607" s="71">
        <v>453</v>
      </c>
      <c r="L3607" s="72">
        <v>180</v>
      </c>
      <c r="N3607" s="68"/>
      <c r="O3607" s="170"/>
      <c r="P3607" s="170"/>
      <c r="Q3607" s="170"/>
      <c r="R3607" s="68"/>
      <c r="S3607" s="68"/>
      <c r="T3607" s="68"/>
      <c r="U3607" s="68"/>
      <c r="V3607" s="68"/>
      <c r="W3607" s="68"/>
      <c r="X3607" s="68"/>
    </row>
    <row r="3608" spans="1:24" s="55" customFormat="1" ht="11.45" customHeight="1">
      <c r="A3608" s="190"/>
      <c r="B3608" s="185"/>
      <c r="C3608" s="29">
        <f>C3607/I3673*100</f>
        <v>11.158342189160468</v>
      </c>
      <c r="D3608" s="29">
        <f>D3607/I3673*100</f>
        <v>3.7194473963868226</v>
      </c>
      <c r="E3608" s="29">
        <f>E3607/I3673*100</f>
        <v>42.507970244420825</v>
      </c>
      <c r="F3608" s="29">
        <f>F3607/I3673*100</f>
        <v>5.526036131774708</v>
      </c>
      <c r="G3608" s="29">
        <f>G3607/I3673*100</f>
        <v>17.640807651434645</v>
      </c>
      <c r="H3608" s="29">
        <f>H3607/I3673*100</f>
        <v>6.4824654622741766</v>
      </c>
      <c r="I3608" s="29">
        <f>I3607/I3673*100</f>
        <v>27.523910733262486</v>
      </c>
      <c r="J3608" s="30">
        <f>J3607/I3673*100</f>
        <v>19.872476089266737</v>
      </c>
      <c r="K3608" s="30">
        <f>K3607/I3673*100</f>
        <v>48.140276301806587</v>
      </c>
      <c r="L3608" s="73">
        <f>L3607/I3673*100</f>
        <v>19.128586609989373</v>
      </c>
      <c r="N3608" s="68"/>
      <c r="O3608" s="172"/>
      <c r="P3608" s="172"/>
      <c r="Q3608" s="172"/>
      <c r="R3608" s="172"/>
      <c r="S3608" s="172"/>
      <c r="T3608" s="172"/>
      <c r="U3608" s="172"/>
      <c r="V3608" s="172"/>
      <c r="W3608" s="172"/>
      <c r="X3608" s="174"/>
    </row>
    <row r="3609" spans="1:24" s="55" customFormat="1" ht="11.45" customHeight="1">
      <c r="A3609" s="190"/>
      <c r="B3609" s="193" t="s">
        <v>20</v>
      </c>
      <c r="C3609" s="71">
        <v>31</v>
      </c>
      <c r="D3609" s="71">
        <v>23</v>
      </c>
      <c r="E3609" s="71">
        <v>100</v>
      </c>
      <c r="F3609" s="71">
        <v>19</v>
      </c>
      <c r="G3609" s="71">
        <v>19</v>
      </c>
      <c r="H3609" s="71">
        <v>11</v>
      </c>
      <c r="I3609" s="71">
        <v>73</v>
      </c>
      <c r="J3609" s="71">
        <v>44</v>
      </c>
      <c r="K3609" s="71">
        <v>150</v>
      </c>
      <c r="L3609" s="72">
        <v>48</v>
      </c>
      <c r="N3609" s="68"/>
      <c r="O3609" s="172"/>
      <c r="P3609" s="172"/>
      <c r="Q3609" s="172"/>
      <c r="R3609" s="172"/>
      <c r="S3609" s="172"/>
      <c r="T3609" s="172"/>
      <c r="U3609" s="172"/>
      <c r="V3609" s="172"/>
      <c r="W3609" s="172"/>
      <c r="X3609" s="174"/>
    </row>
    <row r="3610" spans="1:24" s="55" customFormat="1" ht="11.45" customHeight="1">
      <c r="A3610" s="190"/>
      <c r="B3610" s="193"/>
      <c r="C3610" s="25">
        <f>C3609/I3675*100</f>
        <v>11.524163568773234</v>
      </c>
      <c r="D3610" s="25">
        <f>D3609/I3675*100</f>
        <v>8.5501858736059475</v>
      </c>
      <c r="E3610" s="25">
        <f>E3609/I3675*100</f>
        <v>37.174721189591075</v>
      </c>
      <c r="F3610" s="25">
        <f>F3609/I3675*100</f>
        <v>7.0631970260223049</v>
      </c>
      <c r="G3610" s="25">
        <f>G3609/I3675*100</f>
        <v>7.0631970260223049</v>
      </c>
      <c r="H3610" s="25">
        <f>H3609/I3675*100</f>
        <v>4.0892193308550189</v>
      </c>
      <c r="I3610" s="25">
        <f>I3609/I3675*100</f>
        <v>27.137546468401485</v>
      </c>
      <c r="J3610" s="26">
        <f>J3609/I3675*100</f>
        <v>16.356877323420075</v>
      </c>
      <c r="K3610" s="26">
        <f>K3609/I3675*100</f>
        <v>55.762081784386616</v>
      </c>
      <c r="L3610" s="74">
        <f>L3609/I3675*100</f>
        <v>17.843866171003718</v>
      </c>
      <c r="N3610" s="68"/>
      <c r="O3610" s="170"/>
      <c r="P3610" s="170"/>
      <c r="Q3610" s="170"/>
      <c r="R3610" s="68"/>
      <c r="S3610" s="68"/>
      <c r="T3610" s="68"/>
      <c r="U3610" s="68"/>
      <c r="V3610" s="68"/>
      <c r="W3610" s="68"/>
      <c r="X3610" s="68"/>
    </row>
    <row r="3611" spans="1:24" s="55" customFormat="1" ht="11.45" customHeight="1">
      <c r="A3611" s="190"/>
      <c r="B3611" s="184" t="s">
        <v>49</v>
      </c>
      <c r="C3611" s="71">
        <v>16</v>
      </c>
      <c r="D3611" s="71">
        <v>9</v>
      </c>
      <c r="E3611" s="71">
        <v>35</v>
      </c>
      <c r="F3611" s="71">
        <v>9</v>
      </c>
      <c r="G3611" s="71">
        <v>6</v>
      </c>
      <c r="H3611" s="71">
        <v>5</v>
      </c>
      <c r="I3611" s="71">
        <v>20</v>
      </c>
      <c r="J3611" s="71">
        <v>13</v>
      </c>
      <c r="K3611" s="71">
        <v>47</v>
      </c>
      <c r="L3611" s="72">
        <v>13</v>
      </c>
      <c r="N3611" s="68"/>
      <c r="O3611" s="170"/>
      <c r="P3611" s="170"/>
      <c r="Q3611" s="170"/>
      <c r="R3611" s="68"/>
      <c r="S3611" s="68"/>
      <c r="T3611" s="68"/>
      <c r="U3611" s="68"/>
      <c r="V3611" s="68"/>
      <c r="W3611" s="68"/>
      <c r="X3611" s="68"/>
    </row>
    <row r="3612" spans="1:24" s="55" customFormat="1" ht="11.45" customHeight="1">
      <c r="A3612" s="190"/>
      <c r="B3612" s="185"/>
      <c r="C3612" s="25">
        <f>C3611/I3677*100</f>
        <v>17.391304347826086</v>
      </c>
      <c r="D3612" s="25">
        <f>D3611/I3677*100</f>
        <v>9.7826086956521738</v>
      </c>
      <c r="E3612" s="25">
        <f>E3611/I3677*100</f>
        <v>38.04347826086957</v>
      </c>
      <c r="F3612" s="25">
        <f>F3611/I3677*100</f>
        <v>9.7826086956521738</v>
      </c>
      <c r="G3612" s="25">
        <f>G3611/I3677*100</f>
        <v>6.5217391304347823</v>
      </c>
      <c r="H3612" s="25">
        <f>H3611/I3677*100</f>
        <v>5.4347826086956523</v>
      </c>
      <c r="I3612" s="25">
        <f>I3611/I3677*100</f>
        <v>21.739130434782609</v>
      </c>
      <c r="J3612" s="26">
        <f>J3611/I3677*100</f>
        <v>14.130434782608695</v>
      </c>
      <c r="K3612" s="26">
        <f>K3611/I3677*100</f>
        <v>51.086956521739133</v>
      </c>
      <c r="L3612" s="74">
        <f>L3611/I3677*100</f>
        <v>14.130434782608695</v>
      </c>
      <c r="N3612" s="68"/>
      <c r="O3612" s="170"/>
      <c r="P3612" s="170"/>
      <c r="Q3612" s="170"/>
      <c r="R3612" s="68"/>
      <c r="S3612" s="68"/>
      <c r="T3612" s="68"/>
      <c r="U3612" s="68"/>
      <c r="V3612" s="68"/>
      <c r="W3612" s="68"/>
      <c r="X3612" s="68"/>
    </row>
    <row r="3613" spans="1:24" s="55" customFormat="1" ht="11.45" customHeight="1">
      <c r="A3613" s="190"/>
      <c r="B3613" s="193" t="s">
        <v>50</v>
      </c>
      <c r="C3613" s="71">
        <v>4</v>
      </c>
      <c r="D3613" s="71">
        <v>2</v>
      </c>
      <c r="E3613" s="71">
        <v>13</v>
      </c>
      <c r="F3613" s="71">
        <v>3</v>
      </c>
      <c r="G3613" s="71">
        <v>3</v>
      </c>
      <c r="H3613" s="71">
        <v>1</v>
      </c>
      <c r="I3613" s="71">
        <v>11</v>
      </c>
      <c r="J3613" s="71">
        <v>8</v>
      </c>
      <c r="K3613" s="71">
        <v>36</v>
      </c>
      <c r="L3613" s="72">
        <v>7</v>
      </c>
      <c r="N3613" s="68"/>
      <c r="O3613" s="170"/>
      <c r="P3613" s="170"/>
      <c r="Q3613" s="170"/>
      <c r="R3613" s="68"/>
      <c r="S3613" s="68"/>
      <c r="T3613" s="68"/>
      <c r="U3613" s="68"/>
      <c r="V3613" s="68"/>
      <c r="W3613" s="68"/>
      <c r="X3613" s="68"/>
    </row>
    <row r="3614" spans="1:24" s="55" customFormat="1" ht="11.45" customHeight="1" thickBot="1">
      <c r="A3614" s="190"/>
      <c r="B3614" s="193"/>
      <c r="C3614" s="25">
        <f>C3613/I3679*100</f>
        <v>8</v>
      </c>
      <c r="D3614" s="25">
        <f>D3613/I3679*100</f>
        <v>4</v>
      </c>
      <c r="E3614" s="25">
        <f>E3613/I3679*100</f>
        <v>26</v>
      </c>
      <c r="F3614" s="25">
        <f>F3613/I3679*100</f>
        <v>6</v>
      </c>
      <c r="G3614" s="25">
        <f>G3613/I3679*100</f>
        <v>6</v>
      </c>
      <c r="H3614" s="25">
        <f>H3613/I3679*100</f>
        <v>2</v>
      </c>
      <c r="I3614" s="25">
        <f>I3613/I3679*100</f>
        <v>22</v>
      </c>
      <c r="J3614" s="26">
        <f>J3613/I3679*100</f>
        <v>16</v>
      </c>
      <c r="K3614" s="26">
        <f>K3613/I3679*100</f>
        <v>72</v>
      </c>
      <c r="L3614" s="74">
        <f>L3613/I3679*100</f>
        <v>14.000000000000002</v>
      </c>
      <c r="N3614" s="68"/>
      <c r="O3614" s="170"/>
      <c r="P3614" s="170"/>
      <c r="Q3614" s="170"/>
      <c r="R3614" s="68"/>
      <c r="S3614" s="68"/>
      <c r="T3614" s="68"/>
      <c r="U3614" s="68"/>
      <c r="V3614" s="68"/>
      <c r="W3614" s="68"/>
      <c r="X3614" s="68"/>
    </row>
    <row r="3615" spans="1:24" s="55" customFormat="1" ht="11.45" customHeight="1">
      <c r="A3615" s="189" t="s">
        <v>51</v>
      </c>
      <c r="B3615" s="192" t="s">
        <v>1</v>
      </c>
      <c r="C3615" s="75">
        <v>61</v>
      </c>
      <c r="D3615" s="75">
        <v>25</v>
      </c>
      <c r="E3615" s="75">
        <v>213</v>
      </c>
      <c r="F3615" s="75">
        <v>28</v>
      </c>
      <c r="G3615" s="75">
        <v>93</v>
      </c>
      <c r="H3615" s="75">
        <v>44</v>
      </c>
      <c r="I3615" s="75">
        <v>167</v>
      </c>
      <c r="J3615" s="75">
        <v>109</v>
      </c>
      <c r="K3615" s="75">
        <v>277</v>
      </c>
      <c r="L3615" s="76">
        <v>92</v>
      </c>
      <c r="N3615" s="68"/>
      <c r="O3615" s="170"/>
      <c r="P3615" s="170"/>
      <c r="Q3615" s="170"/>
      <c r="R3615" s="68"/>
      <c r="S3615" s="68"/>
      <c r="T3615" s="68"/>
      <c r="U3615" s="68"/>
      <c r="V3615" s="68"/>
      <c r="W3615" s="68"/>
      <c r="X3615" s="68"/>
    </row>
    <row r="3616" spans="1:24" s="55" customFormat="1" ht="11.45" customHeight="1">
      <c r="A3616" s="190"/>
      <c r="B3616" s="193"/>
      <c r="C3616" s="25">
        <f>C3615/I3681*100</f>
        <v>10.627177700348431</v>
      </c>
      <c r="D3616" s="25">
        <f>D3615/I3681*100</f>
        <v>4.3554006968641117</v>
      </c>
      <c r="E3616" s="25">
        <f>E3615/I3681*100</f>
        <v>37.10801393728223</v>
      </c>
      <c r="F3616" s="25">
        <f>F3615/I3681*100</f>
        <v>4.8780487804878048</v>
      </c>
      <c r="G3616" s="25">
        <f>G3615/I3681*100</f>
        <v>16.202090592334496</v>
      </c>
      <c r="H3616" s="25">
        <f>H3615/I3681*100</f>
        <v>7.6655052264808354</v>
      </c>
      <c r="I3616" s="25">
        <f>I3615/I3681*100</f>
        <v>29.094076655052266</v>
      </c>
      <c r="J3616" s="26">
        <f>J3615/I3681*100</f>
        <v>18.989547038327526</v>
      </c>
      <c r="K3616" s="26">
        <f>K3615/I3681*100</f>
        <v>48.257839721254356</v>
      </c>
      <c r="L3616" s="74">
        <f>L3615/I3681*100</f>
        <v>16.027874564459928</v>
      </c>
      <c r="N3616" s="68"/>
      <c r="O3616" s="68"/>
      <c r="P3616" s="68"/>
      <c r="Q3616" s="68"/>
      <c r="R3616" s="68"/>
      <c r="S3616" s="68"/>
      <c r="T3616" s="68"/>
      <c r="U3616" s="68"/>
      <c r="V3616" s="68"/>
      <c r="W3616" s="68"/>
      <c r="X3616" s="68"/>
    </row>
    <row r="3617" spans="1:30" s="55" customFormat="1" ht="11.45" customHeight="1">
      <c r="A3617" s="190"/>
      <c r="B3617" s="184" t="s">
        <v>2</v>
      </c>
      <c r="C3617" s="71">
        <v>93</v>
      </c>
      <c r="D3617" s="71">
        <v>42</v>
      </c>
      <c r="E3617" s="71">
        <v>332</v>
      </c>
      <c r="F3617" s="71">
        <v>55</v>
      </c>
      <c r="G3617" s="71">
        <v>100</v>
      </c>
      <c r="H3617" s="71">
        <v>34</v>
      </c>
      <c r="I3617" s="71">
        <v>192</v>
      </c>
      <c r="J3617" s="71">
        <v>140</v>
      </c>
      <c r="K3617" s="71">
        <v>404</v>
      </c>
      <c r="L3617" s="72">
        <v>156</v>
      </c>
      <c r="N3617" s="68"/>
      <c r="O3617" s="170"/>
      <c r="P3617" s="170"/>
      <c r="Q3617" s="170"/>
      <c r="R3617" s="68"/>
      <c r="S3617" s="68"/>
      <c r="T3617" s="68"/>
      <c r="U3617" s="68"/>
      <c r="V3617" s="68"/>
      <c r="W3617" s="68"/>
      <c r="X3617" s="68"/>
    </row>
    <row r="3618" spans="1:30" s="55" customFormat="1" ht="11.45" customHeight="1">
      <c r="A3618" s="190"/>
      <c r="B3618" s="185"/>
      <c r="C3618" s="25">
        <f>C3617/I3683*100</f>
        <v>12.109375</v>
      </c>
      <c r="D3618" s="25">
        <f>D3617/I3683*100</f>
        <v>5.46875</v>
      </c>
      <c r="E3618" s="25">
        <f>E3617/I3683*100</f>
        <v>43.229166666666671</v>
      </c>
      <c r="F3618" s="25">
        <f>F3617/I3683*100</f>
        <v>7.161458333333333</v>
      </c>
      <c r="G3618" s="25">
        <f>G3617/I3683*100</f>
        <v>13.020833333333334</v>
      </c>
      <c r="H3618" s="25">
        <f>H3617/I3683*100</f>
        <v>4.4270833333333339</v>
      </c>
      <c r="I3618" s="25">
        <f>I3617/I3683*100</f>
        <v>25</v>
      </c>
      <c r="J3618" s="26">
        <f>J3617/I3683*100</f>
        <v>18.229166666666664</v>
      </c>
      <c r="K3618" s="26">
        <f>K3617/I3683*100</f>
        <v>52.604166666666664</v>
      </c>
      <c r="L3618" s="74">
        <f>L3617/I3683*100</f>
        <v>20.3125</v>
      </c>
      <c r="N3618" s="68"/>
      <c r="O3618" s="170"/>
      <c r="P3618" s="170"/>
      <c r="Q3618" s="170"/>
      <c r="R3618" s="68"/>
      <c r="S3618" s="68"/>
      <c r="T3618" s="68"/>
      <c r="U3618" s="68"/>
      <c r="V3618" s="68"/>
      <c r="W3618" s="68"/>
      <c r="X3618" s="68"/>
    </row>
    <row r="3619" spans="1:30" s="55" customFormat="1" ht="11.45" customHeight="1">
      <c r="A3619" s="190"/>
      <c r="B3619" s="193" t="s">
        <v>5</v>
      </c>
      <c r="C3619" s="71">
        <v>2</v>
      </c>
      <c r="D3619" s="71">
        <v>2</v>
      </c>
      <c r="E3619" s="71">
        <v>3</v>
      </c>
      <c r="F3619" s="71">
        <v>0</v>
      </c>
      <c r="G3619" s="71">
        <v>1</v>
      </c>
      <c r="H3619" s="71">
        <v>0</v>
      </c>
      <c r="I3619" s="71">
        <v>4</v>
      </c>
      <c r="J3619" s="71">
        <v>3</v>
      </c>
      <c r="K3619" s="71">
        <v>5</v>
      </c>
      <c r="L3619" s="72">
        <v>0</v>
      </c>
      <c r="N3619" s="68"/>
      <c r="O3619" s="170"/>
      <c r="P3619" s="170"/>
      <c r="Q3619" s="170"/>
      <c r="R3619" s="68"/>
      <c r="S3619" s="68"/>
      <c r="T3619" s="68"/>
      <c r="U3619" s="68"/>
      <c r="V3619" s="68"/>
      <c r="W3619" s="68"/>
      <c r="X3619" s="68"/>
    </row>
    <row r="3620" spans="1:30" s="55" customFormat="1" ht="11.45" customHeight="1" thickBot="1">
      <c r="A3620" s="191"/>
      <c r="B3620" s="194"/>
      <c r="C3620" s="33">
        <f>C3619/I3685*100</f>
        <v>20</v>
      </c>
      <c r="D3620" s="33">
        <f>D3619/I3685*100</f>
        <v>20</v>
      </c>
      <c r="E3620" s="33">
        <f>E3619/I3685*100</f>
        <v>30</v>
      </c>
      <c r="F3620" s="33">
        <f>F3619/I3685*100</f>
        <v>0</v>
      </c>
      <c r="G3620" s="33">
        <f>G3619/I3685*100</f>
        <v>10</v>
      </c>
      <c r="H3620" s="33">
        <f>H3619/I3685*100</f>
        <v>0</v>
      </c>
      <c r="I3620" s="33">
        <f>I3619/I3685*100</f>
        <v>40</v>
      </c>
      <c r="J3620" s="34">
        <f>J3619/I3685*100</f>
        <v>30</v>
      </c>
      <c r="K3620" s="34">
        <f>K3619/I3685*100</f>
        <v>50</v>
      </c>
      <c r="L3620" s="77">
        <f>L3619/I3685*100</f>
        <v>0</v>
      </c>
    </row>
    <row r="3621" spans="1:30" s="55" customFormat="1" ht="11.45" customHeight="1">
      <c r="A3621" s="189" t="s">
        <v>52</v>
      </c>
      <c r="B3621" s="192" t="s">
        <v>6</v>
      </c>
      <c r="C3621" s="125">
        <v>7</v>
      </c>
      <c r="D3621" s="125">
        <v>0</v>
      </c>
      <c r="E3621" s="125">
        <v>9</v>
      </c>
      <c r="F3621" s="125">
        <v>2</v>
      </c>
      <c r="G3621" s="125">
        <v>2</v>
      </c>
      <c r="H3621" s="125">
        <v>5</v>
      </c>
      <c r="I3621" s="125">
        <v>7</v>
      </c>
      <c r="J3621" s="125">
        <v>5</v>
      </c>
      <c r="K3621" s="125">
        <v>18</v>
      </c>
      <c r="L3621" s="126">
        <v>9</v>
      </c>
    </row>
    <row r="3622" spans="1:30" s="55" customFormat="1" ht="11.45" customHeight="1">
      <c r="A3622" s="190"/>
      <c r="B3622" s="185"/>
      <c r="C3622" s="25">
        <f>C3621/I3687*100</f>
        <v>15.555555555555555</v>
      </c>
      <c r="D3622" s="25">
        <f>D3621/I3687*100</f>
        <v>0</v>
      </c>
      <c r="E3622" s="25">
        <f>E3621/I3687*100</f>
        <v>20</v>
      </c>
      <c r="F3622" s="25">
        <f>F3621/I3687*100</f>
        <v>4.4444444444444446</v>
      </c>
      <c r="G3622" s="25">
        <f>G3621/I3687*100</f>
        <v>4.4444444444444446</v>
      </c>
      <c r="H3622" s="25">
        <f>H3621/I3687*100</f>
        <v>11.111111111111111</v>
      </c>
      <c r="I3622" s="25">
        <f>I3621/I3687*100</f>
        <v>15.555555555555555</v>
      </c>
      <c r="J3622" s="26">
        <f>J3621/I3687*100</f>
        <v>11.111111111111111</v>
      </c>
      <c r="K3622" s="26">
        <f>K3621/I3687*100</f>
        <v>40</v>
      </c>
      <c r="L3622" s="74">
        <f>L3621/I3687*100</f>
        <v>20</v>
      </c>
    </row>
    <row r="3623" spans="1:30" s="55" customFormat="1" ht="11.45" customHeight="1">
      <c r="A3623" s="190"/>
      <c r="B3623" s="193" t="s">
        <v>7</v>
      </c>
      <c r="C3623" s="71">
        <v>10</v>
      </c>
      <c r="D3623" s="71">
        <v>6</v>
      </c>
      <c r="E3623" s="71">
        <v>22</v>
      </c>
      <c r="F3623" s="71">
        <v>5</v>
      </c>
      <c r="G3623" s="71">
        <v>23</v>
      </c>
      <c r="H3623" s="71">
        <v>9</v>
      </c>
      <c r="I3623" s="71">
        <v>31</v>
      </c>
      <c r="J3623" s="71">
        <v>22</v>
      </c>
      <c r="K3623" s="71">
        <v>58</v>
      </c>
      <c r="L3623" s="72">
        <v>16</v>
      </c>
    </row>
    <row r="3624" spans="1:30" s="55" customFormat="1" ht="11.45" customHeight="1">
      <c r="A3624" s="190"/>
      <c r="B3624" s="193"/>
      <c r="C3624" s="25">
        <f>C3623/I3689*100</f>
        <v>9.3457943925233646</v>
      </c>
      <c r="D3624" s="25">
        <f>D3623/I3689*100</f>
        <v>5.6074766355140184</v>
      </c>
      <c r="E3624" s="25">
        <f>E3623/I3689*100</f>
        <v>20.5607476635514</v>
      </c>
      <c r="F3624" s="25">
        <f>F3623/I3689*100</f>
        <v>4.6728971962616823</v>
      </c>
      <c r="G3624" s="25">
        <f>G3623/I3689*100</f>
        <v>21.495327102803738</v>
      </c>
      <c r="H3624" s="25">
        <f>H3623/I3689*100</f>
        <v>8.4112149532710276</v>
      </c>
      <c r="I3624" s="25">
        <f>I3623/I3689*100</f>
        <v>28.971962616822427</v>
      </c>
      <c r="J3624" s="26">
        <f>J3623/I3689*100</f>
        <v>20.5607476635514</v>
      </c>
      <c r="K3624" s="26">
        <f>K3623/I3689*100</f>
        <v>54.205607476635507</v>
      </c>
      <c r="L3624" s="74">
        <f>L3623/I3689*100</f>
        <v>14.953271028037381</v>
      </c>
    </row>
    <row r="3625" spans="1:30" s="55" customFormat="1" ht="11.45" customHeight="1">
      <c r="A3625" s="190"/>
      <c r="B3625" s="184" t="s">
        <v>8</v>
      </c>
      <c r="C3625" s="71">
        <v>19</v>
      </c>
      <c r="D3625" s="71">
        <v>17</v>
      </c>
      <c r="E3625" s="71">
        <v>44</v>
      </c>
      <c r="F3625" s="71">
        <v>2</v>
      </c>
      <c r="G3625" s="71">
        <v>22</v>
      </c>
      <c r="H3625" s="71">
        <v>9</v>
      </c>
      <c r="I3625" s="71">
        <v>39</v>
      </c>
      <c r="J3625" s="71">
        <v>23</v>
      </c>
      <c r="K3625" s="71">
        <v>63</v>
      </c>
      <c r="L3625" s="72">
        <v>19</v>
      </c>
    </row>
    <row r="3626" spans="1:30" s="55" customFormat="1" ht="11.45" customHeight="1">
      <c r="A3626" s="190"/>
      <c r="B3626" s="185"/>
      <c r="C3626" s="25">
        <f>C3625/I3691*100</f>
        <v>13.194444444444445</v>
      </c>
      <c r="D3626" s="25">
        <f>D3625/I3691*100</f>
        <v>11.805555555555555</v>
      </c>
      <c r="E3626" s="25">
        <f>E3625/I3691*100</f>
        <v>30.555555555555557</v>
      </c>
      <c r="F3626" s="25">
        <f>F3625/I3691*100</f>
        <v>1.3888888888888888</v>
      </c>
      <c r="G3626" s="25">
        <f>G3625/I3691*100</f>
        <v>15.277777777777779</v>
      </c>
      <c r="H3626" s="25">
        <f>H3625/I3691*100</f>
        <v>6.25</v>
      </c>
      <c r="I3626" s="25">
        <f>I3625/I3691*100</f>
        <v>27.083333333333332</v>
      </c>
      <c r="J3626" s="26">
        <f>J3625/I3691*100</f>
        <v>15.972222222222221</v>
      </c>
      <c r="K3626" s="26">
        <f>K3625/I3691*100</f>
        <v>43.75</v>
      </c>
      <c r="L3626" s="74">
        <f>L3625/I3691*100</f>
        <v>13.194444444444445</v>
      </c>
    </row>
    <row r="3627" spans="1:30" s="55" customFormat="1" ht="11.45" customHeight="1">
      <c r="A3627" s="190"/>
      <c r="B3627" s="193" t="s">
        <v>9</v>
      </c>
      <c r="C3627" s="71">
        <v>27</v>
      </c>
      <c r="D3627" s="71">
        <v>17</v>
      </c>
      <c r="E3627" s="71">
        <v>61</v>
      </c>
      <c r="F3627" s="71">
        <v>5</v>
      </c>
      <c r="G3627" s="71">
        <v>22</v>
      </c>
      <c r="H3627" s="71">
        <v>6</v>
      </c>
      <c r="I3627" s="71">
        <v>44</v>
      </c>
      <c r="J3627" s="71">
        <v>31</v>
      </c>
      <c r="K3627" s="71">
        <v>79</v>
      </c>
      <c r="L3627" s="72">
        <v>30</v>
      </c>
    </row>
    <row r="3628" spans="1:30" s="55" customFormat="1" ht="11.45" customHeight="1">
      <c r="A3628" s="190"/>
      <c r="B3628" s="193"/>
      <c r="C3628" s="25">
        <f>C3627/I3693*100</f>
        <v>15.697674418604651</v>
      </c>
      <c r="D3628" s="25">
        <f>D3627/I3693*100</f>
        <v>9.8837209302325579</v>
      </c>
      <c r="E3628" s="25">
        <f>E3627/I3693*100</f>
        <v>35.465116279069768</v>
      </c>
      <c r="F3628" s="25">
        <f>F3627/I3693*100</f>
        <v>2.9069767441860463</v>
      </c>
      <c r="G3628" s="25">
        <f>G3627/I3693*100</f>
        <v>12.790697674418606</v>
      </c>
      <c r="H3628" s="25">
        <f>H3627/I3693*100</f>
        <v>3.4883720930232558</v>
      </c>
      <c r="I3628" s="25">
        <f>I3627/I3693*100</f>
        <v>25.581395348837212</v>
      </c>
      <c r="J3628" s="26">
        <f>J3627/I3693*100</f>
        <v>18.023255813953487</v>
      </c>
      <c r="K3628" s="26">
        <f>K3627/I3693*100</f>
        <v>45.930232558139537</v>
      </c>
      <c r="L3628" s="74">
        <f>L3627/I3693*100</f>
        <v>17.441860465116278</v>
      </c>
      <c r="O3628" s="147"/>
      <c r="P3628" s="147"/>
      <c r="Q3628" s="147"/>
    </row>
    <row r="3629" spans="1:30" s="55" customFormat="1" ht="11.45" customHeight="1">
      <c r="A3629" s="190"/>
      <c r="B3629" s="184" t="s">
        <v>10</v>
      </c>
      <c r="C3629" s="71">
        <v>28</v>
      </c>
      <c r="D3629" s="71">
        <v>8</v>
      </c>
      <c r="E3629" s="71">
        <v>71</v>
      </c>
      <c r="F3629" s="71">
        <v>11</v>
      </c>
      <c r="G3629" s="71">
        <v>34</v>
      </c>
      <c r="H3629" s="71">
        <v>16</v>
      </c>
      <c r="I3629" s="71">
        <v>58</v>
      </c>
      <c r="J3629" s="71">
        <v>45</v>
      </c>
      <c r="K3629" s="71">
        <v>114</v>
      </c>
      <c r="L3629" s="72">
        <v>30</v>
      </c>
      <c r="O3629" s="147"/>
      <c r="P3629" s="147"/>
      <c r="Q3629" s="147"/>
    </row>
    <row r="3630" spans="1:30" s="55" customFormat="1" ht="11.45" customHeight="1">
      <c r="A3630" s="190"/>
      <c r="B3630" s="185"/>
      <c r="C3630" s="25">
        <f>C3629/I3695*100</f>
        <v>13.592233009708737</v>
      </c>
      <c r="D3630" s="25">
        <f>D3629/I3695*100</f>
        <v>3.8834951456310676</v>
      </c>
      <c r="E3630" s="25">
        <f>E3629/I3695*100</f>
        <v>34.466019417475728</v>
      </c>
      <c r="F3630" s="25">
        <f>F3629/I3695*100</f>
        <v>5.3398058252427179</v>
      </c>
      <c r="G3630" s="25">
        <f>G3629/I3695*100</f>
        <v>16.50485436893204</v>
      </c>
      <c r="H3630" s="25">
        <f>H3629/I3695*100</f>
        <v>7.7669902912621351</v>
      </c>
      <c r="I3630" s="25">
        <f>I3629/I3695*100</f>
        <v>28.155339805825243</v>
      </c>
      <c r="J3630" s="26">
        <f>J3629/I3695*100</f>
        <v>21.844660194174757</v>
      </c>
      <c r="K3630" s="26">
        <f>K3629/I3695*100</f>
        <v>55.339805825242713</v>
      </c>
      <c r="L3630" s="74">
        <f>L3629/I3695*100</f>
        <v>14.563106796116504</v>
      </c>
      <c r="O3630" s="147"/>
      <c r="P3630" s="147"/>
      <c r="Q3630" s="147"/>
    </row>
    <row r="3631" spans="1:30" s="55" customFormat="1" ht="11.45" customHeight="1">
      <c r="A3631" s="190"/>
      <c r="B3631" s="193" t="s">
        <v>11</v>
      </c>
      <c r="C3631" s="71">
        <v>17</v>
      </c>
      <c r="D3631" s="71">
        <v>8</v>
      </c>
      <c r="E3631" s="71">
        <v>116</v>
      </c>
      <c r="F3631" s="71">
        <v>16</v>
      </c>
      <c r="G3631" s="71">
        <v>43</v>
      </c>
      <c r="H3631" s="71">
        <v>13</v>
      </c>
      <c r="I3631" s="71">
        <v>81</v>
      </c>
      <c r="J3631" s="71">
        <v>52</v>
      </c>
      <c r="K3631" s="71">
        <v>139</v>
      </c>
      <c r="L3631" s="72">
        <v>52</v>
      </c>
      <c r="O3631" s="147"/>
      <c r="P3631" s="147"/>
      <c r="Q3631" s="148"/>
    </row>
    <row r="3632" spans="1:30" s="55" customFormat="1" ht="11.45" customHeight="1">
      <c r="A3632" s="190"/>
      <c r="B3632" s="193"/>
      <c r="C3632" s="25">
        <f>C3631/I3697*100</f>
        <v>6.6147859922178993</v>
      </c>
      <c r="D3632" s="25">
        <f>D3631/I3697*100</f>
        <v>3.1128404669260701</v>
      </c>
      <c r="E3632" s="25">
        <f>E3631/I3697*100</f>
        <v>45.136186770428019</v>
      </c>
      <c r="F3632" s="25">
        <f>F3631/I3697*100</f>
        <v>6.2256809338521402</v>
      </c>
      <c r="G3632" s="25">
        <f>G3631/I3697*100</f>
        <v>16.731517509727624</v>
      </c>
      <c r="H3632" s="25">
        <f>H3631/I3697*100</f>
        <v>5.0583657587548636</v>
      </c>
      <c r="I3632" s="25">
        <f>I3631/I3697*100</f>
        <v>31.517509727626457</v>
      </c>
      <c r="J3632" s="26">
        <f>J3631/I3697*100</f>
        <v>20.233463035019454</v>
      </c>
      <c r="K3632" s="26">
        <f>K3631/I3697*100</f>
        <v>54.085603112840467</v>
      </c>
      <c r="L3632" s="74">
        <f>L3631/I3697*100</f>
        <v>20.233463035019454</v>
      </c>
      <c r="O3632" s="147"/>
      <c r="P3632" s="148"/>
      <c r="Q3632" s="148"/>
      <c r="AD3632" s="1"/>
    </row>
    <row r="3633" spans="1:30" s="55" customFormat="1" ht="11.45" customHeight="1">
      <c r="A3633" s="190"/>
      <c r="B3633" s="184" t="s">
        <v>12</v>
      </c>
      <c r="C3633" s="71">
        <v>46</v>
      </c>
      <c r="D3633" s="71">
        <v>11</v>
      </c>
      <c r="E3633" s="71">
        <v>224</v>
      </c>
      <c r="F3633" s="71">
        <v>42</v>
      </c>
      <c r="G3633" s="71">
        <v>47</v>
      </c>
      <c r="H3633" s="71">
        <v>20</v>
      </c>
      <c r="I3633" s="71">
        <v>102</v>
      </c>
      <c r="J3633" s="71">
        <v>72</v>
      </c>
      <c r="K3633" s="71">
        <v>212</v>
      </c>
      <c r="L3633" s="72">
        <v>92</v>
      </c>
      <c r="O3633" s="148"/>
      <c r="P3633" s="148"/>
      <c r="Q3633" s="148"/>
      <c r="AC3633" s="1"/>
      <c r="AD3633" s="1"/>
    </row>
    <row r="3634" spans="1:30" s="55" customFormat="1" ht="11.45" customHeight="1">
      <c r="A3634" s="190"/>
      <c r="B3634" s="185"/>
      <c r="C3634" s="25">
        <f>C3633/I3699*100</f>
        <v>11.057692307692307</v>
      </c>
      <c r="D3634" s="25">
        <f>D3633/I3699*100</f>
        <v>2.6442307692307692</v>
      </c>
      <c r="E3634" s="25">
        <f>E3633/I3699*100</f>
        <v>53.846153846153847</v>
      </c>
      <c r="F3634" s="25">
        <f>F3633/I3699*100</f>
        <v>10.096153846153847</v>
      </c>
      <c r="G3634" s="25">
        <f>G3633/I3699*100</f>
        <v>11.298076923076923</v>
      </c>
      <c r="H3634" s="25">
        <f>H3633/I3699*100</f>
        <v>4.8076923076923084</v>
      </c>
      <c r="I3634" s="25">
        <f>I3633/I3699*100</f>
        <v>24.519230769230766</v>
      </c>
      <c r="J3634" s="26">
        <f>J3633/I3699*100</f>
        <v>17.307692307692307</v>
      </c>
      <c r="K3634" s="26">
        <f>K3633/I3699*100</f>
        <v>50.96153846153846</v>
      </c>
      <c r="L3634" s="74">
        <f>L3633/I3699*100</f>
        <v>22.115384615384613</v>
      </c>
      <c r="O3634" s="148"/>
      <c r="P3634" s="148"/>
      <c r="Q3634" s="148"/>
      <c r="AB3634" s="1"/>
      <c r="AC3634" s="1"/>
      <c r="AD3634" s="1"/>
    </row>
    <row r="3635" spans="1:30" s="55" customFormat="1" ht="11.45" customHeight="1">
      <c r="A3635" s="190"/>
      <c r="B3635" s="193" t="s">
        <v>24</v>
      </c>
      <c r="C3635" s="71">
        <v>2</v>
      </c>
      <c r="D3635" s="71">
        <v>2</v>
      </c>
      <c r="E3635" s="71">
        <v>1</v>
      </c>
      <c r="F3635" s="71">
        <v>0</v>
      </c>
      <c r="G3635" s="71">
        <v>1</v>
      </c>
      <c r="H3635" s="71">
        <v>0</v>
      </c>
      <c r="I3635" s="71">
        <v>1</v>
      </c>
      <c r="J3635" s="71">
        <v>2</v>
      </c>
      <c r="K3635" s="71">
        <v>3</v>
      </c>
      <c r="L3635" s="72">
        <v>0</v>
      </c>
      <c r="O3635" s="148"/>
      <c r="P3635" s="148"/>
      <c r="Q3635" s="148"/>
      <c r="AA3635" s="1"/>
      <c r="AB3635" s="1"/>
      <c r="AC3635" s="1"/>
      <c r="AD3635" s="1"/>
    </row>
    <row r="3636" spans="1:30" s="55" customFormat="1" ht="11.45" customHeight="1" thickBot="1">
      <c r="A3636" s="191"/>
      <c r="B3636" s="194"/>
      <c r="C3636" s="25">
        <f>C3635/I3701*100</f>
        <v>40</v>
      </c>
      <c r="D3636" s="25">
        <f>D3635/I3701*100</f>
        <v>40</v>
      </c>
      <c r="E3636" s="25">
        <f>E3635/I3701*100</f>
        <v>20</v>
      </c>
      <c r="F3636" s="25">
        <f>F3635/I3701*100</f>
        <v>0</v>
      </c>
      <c r="G3636" s="25">
        <f>G3635/I3701*100</f>
        <v>20</v>
      </c>
      <c r="H3636" s="25">
        <f>H3635/I3701*100</f>
        <v>0</v>
      </c>
      <c r="I3636" s="25">
        <f>I3635/I3701*100</f>
        <v>20</v>
      </c>
      <c r="J3636" s="26">
        <f>J3635/I3701*100</f>
        <v>40</v>
      </c>
      <c r="K3636" s="26">
        <f>K3635/I3701*100</f>
        <v>60</v>
      </c>
      <c r="L3636" s="74">
        <f>L3635/I3701*100</f>
        <v>0</v>
      </c>
      <c r="Z3636" s="1"/>
      <c r="AA3636" s="1"/>
      <c r="AB3636" s="1"/>
      <c r="AC3636" s="1"/>
      <c r="AD3636" s="1"/>
    </row>
    <row r="3637" spans="1:30" s="55" customFormat="1" ht="11.45" customHeight="1" thickBot="1">
      <c r="A3637" s="211" t="s">
        <v>53</v>
      </c>
      <c r="B3637" s="192" t="s">
        <v>23</v>
      </c>
      <c r="C3637" s="75">
        <v>16</v>
      </c>
      <c r="D3637" s="75">
        <v>9</v>
      </c>
      <c r="E3637" s="75">
        <v>66</v>
      </c>
      <c r="F3637" s="75">
        <v>7</v>
      </c>
      <c r="G3637" s="75">
        <v>10</v>
      </c>
      <c r="H3637" s="75">
        <v>6</v>
      </c>
      <c r="I3637" s="75">
        <v>41</v>
      </c>
      <c r="J3637" s="75">
        <v>31</v>
      </c>
      <c r="K3637" s="75">
        <v>83</v>
      </c>
      <c r="L3637" s="76">
        <v>21</v>
      </c>
      <c r="Y3637" s="1"/>
      <c r="Z3637" s="1"/>
      <c r="AA3637" s="1"/>
      <c r="AB3637" s="1"/>
      <c r="AC3637" s="1"/>
      <c r="AD3637" s="1"/>
    </row>
    <row r="3638" spans="1:30" s="55" customFormat="1" ht="11.45" customHeight="1" thickTop="1" thickBot="1">
      <c r="A3638" s="212"/>
      <c r="B3638" s="185"/>
      <c r="C3638" s="25">
        <f>C3637/I3703*100</f>
        <v>11.510791366906476</v>
      </c>
      <c r="D3638" s="25">
        <f>D3637/I3703*100</f>
        <v>6.4748201438848918</v>
      </c>
      <c r="E3638" s="25">
        <f>E3637/I3703*100</f>
        <v>47.482014388489205</v>
      </c>
      <c r="F3638" s="25">
        <f>F3637/I3703*100</f>
        <v>5.0359712230215825</v>
      </c>
      <c r="G3638" s="25">
        <f>G3637/I3703*100</f>
        <v>7.1942446043165464</v>
      </c>
      <c r="H3638" s="25">
        <f>H3637/I3703*100</f>
        <v>4.3165467625899279</v>
      </c>
      <c r="I3638" s="25">
        <f>I3637/I3703*100</f>
        <v>29.496402877697843</v>
      </c>
      <c r="J3638" s="26">
        <f>J3637/I3703*100</f>
        <v>22.302158273381295</v>
      </c>
      <c r="K3638" s="26">
        <f>K3637/I3703*100</f>
        <v>59.712230215827333</v>
      </c>
      <c r="L3638" s="74">
        <f>L3637/I3703*100</f>
        <v>15.107913669064748</v>
      </c>
      <c r="Y3638" s="1"/>
      <c r="Z3638" s="1"/>
      <c r="AA3638" s="1"/>
      <c r="AB3638" s="1"/>
      <c r="AC3638" s="1"/>
      <c r="AD3638" s="1"/>
    </row>
    <row r="3639" spans="1:30" s="55" customFormat="1" ht="11.45" customHeight="1" thickTop="1" thickBot="1">
      <c r="A3639" s="212"/>
      <c r="B3639" s="193" t="s">
        <v>3</v>
      </c>
      <c r="C3639" s="71">
        <v>7</v>
      </c>
      <c r="D3639" s="71">
        <v>3</v>
      </c>
      <c r="E3639" s="71">
        <v>40</v>
      </c>
      <c r="F3639" s="71">
        <v>5</v>
      </c>
      <c r="G3639" s="71">
        <v>20</v>
      </c>
      <c r="H3639" s="71">
        <v>4</v>
      </c>
      <c r="I3639" s="71">
        <v>24</v>
      </c>
      <c r="J3639" s="71">
        <v>13</v>
      </c>
      <c r="K3639" s="71">
        <v>41</v>
      </c>
      <c r="L3639" s="72">
        <v>9</v>
      </c>
      <c r="Y3639" s="1"/>
      <c r="Z3639" s="1"/>
      <c r="AA3639" s="1"/>
      <c r="AB3639" s="1"/>
      <c r="AC3639" s="1"/>
      <c r="AD3639" s="1"/>
    </row>
    <row r="3640" spans="1:30" s="55" customFormat="1" ht="11.45" customHeight="1" thickTop="1" thickBot="1">
      <c r="A3640" s="212"/>
      <c r="B3640" s="193"/>
      <c r="C3640" s="25">
        <f>C3639/I3705*100</f>
        <v>8.4337349397590362</v>
      </c>
      <c r="D3640" s="25">
        <f>D3639/I3705*100</f>
        <v>3.6144578313253009</v>
      </c>
      <c r="E3640" s="25">
        <f>E3639/I3705*100</f>
        <v>48.192771084337352</v>
      </c>
      <c r="F3640" s="25">
        <f>F3639/I3705*100</f>
        <v>6.024096385542169</v>
      </c>
      <c r="G3640" s="25">
        <f>G3639/I3705*100</f>
        <v>24.096385542168676</v>
      </c>
      <c r="H3640" s="25">
        <f>H3639/I3705*100</f>
        <v>4.8192771084337354</v>
      </c>
      <c r="I3640" s="25">
        <f>I3639/I3705*100</f>
        <v>28.915662650602407</v>
      </c>
      <c r="J3640" s="26">
        <f>J3639/I3705*100</f>
        <v>15.66265060240964</v>
      </c>
      <c r="K3640" s="26">
        <f>K3639/I3705*100</f>
        <v>49.397590361445779</v>
      </c>
      <c r="L3640" s="74">
        <f>L3639/I3705*100</f>
        <v>10.843373493975903</v>
      </c>
      <c r="Y3640" s="1"/>
      <c r="Z3640" s="1"/>
      <c r="AA3640" s="1"/>
      <c r="AB3640" s="1"/>
      <c r="AC3640" s="1"/>
      <c r="AD3640" s="1"/>
    </row>
    <row r="3641" spans="1:30" s="55" customFormat="1" ht="11.45" customHeight="1" thickTop="1" thickBot="1">
      <c r="A3641" s="212"/>
      <c r="B3641" s="184" t="s">
        <v>13</v>
      </c>
      <c r="C3641" s="71">
        <v>70</v>
      </c>
      <c r="D3641" s="71">
        <v>39</v>
      </c>
      <c r="E3641" s="71">
        <v>170</v>
      </c>
      <c r="F3641" s="71">
        <v>18</v>
      </c>
      <c r="G3641" s="71">
        <v>85</v>
      </c>
      <c r="H3641" s="71">
        <v>34</v>
      </c>
      <c r="I3641" s="71">
        <v>149</v>
      </c>
      <c r="J3641" s="71">
        <v>107</v>
      </c>
      <c r="K3641" s="71">
        <v>254</v>
      </c>
      <c r="L3641" s="72">
        <v>95</v>
      </c>
      <c r="Y3641" s="1"/>
      <c r="Z3641" s="1"/>
      <c r="AA3641" s="1"/>
      <c r="AB3641" s="1"/>
      <c r="AC3641" s="1"/>
      <c r="AD3641" s="1"/>
    </row>
    <row r="3642" spans="1:30" s="55" customFormat="1" ht="11.45" customHeight="1" thickTop="1" thickBot="1">
      <c r="A3642" s="212"/>
      <c r="B3642" s="185"/>
      <c r="C3642" s="25">
        <f>C3641/I3707*100</f>
        <v>13.133208255159476</v>
      </c>
      <c r="D3642" s="25">
        <f>D3641/I3707*100</f>
        <v>7.3170731707317067</v>
      </c>
      <c r="E3642" s="25">
        <f>E3641/I3707*100</f>
        <v>31.894934333958723</v>
      </c>
      <c r="F3642" s="25">
        <f>F3641/I3707*100</f>
        <v>3.3771106941838651</v>
      </c>
      <c r="G3642" s="25">
        <f>G3641/I3707*100</f>
        <v>15.947467166979362</v>
      </c>
      <c r="H3642" s="25">
        <f>H3641/I3707*100</f>
        <v>6.3789868667917444</v>
      </c>
      <c r="I3642" s="25">
        <f>I3641/I3707*100</f>
        <v>27.954971857410882</v>
      </c>
      <c r="J3642" s="26">
        <f>J3641/I3707*100</f>
        <v>20.075046904315197</v>
      </c>
      <c r="K3642" s="26">
        <f>K3641/I3707*100</f>
        <v>47.654784240150093</v>
      </c>
      <c r="L3642" s="74">
        <f>L3641/I3707*100</f>
        <v>17.823639774859288</v>
      </c>
      <c r="O3642" s="148"/>
      <c r="P3642" s="148"/>
      <c r="Q3642" s="148"/>
      <c r="X3642" s="1"/>
      <c r="Y3642" s="1"/>
      <c r="Z3642" s="1"/>
      <c r="AA3642" s="1"/>
      <c r="AB3642" s="1"/>
      <c r="AC3642" s="1"/>
      <c r="AD3642" s="1"/>
    </row>
    <row r="3643" spans="1:30" s="55" customFormat="1" ht="11.45" customHeight="1" thickTop="1" thickBot="1">
      <c r="A3643" s="212"/>
      <c r="B3643" s="193" t="s">
        <v>14</v>
      </c>
      <c r="C3643" s="71">
        <v>15</v>
      </c>
      <c r="D3643" s="71">
        <v>5</v>
      </c>
      <c r="E3643" s="71">
        <v>73</v>
      </c>
      <c r="F3643" s="71">
        <v>12</v>
      </c>
      <c r="G3643" s="71">
        <v>23</v>
      </c>
      <c r="H3643" s="71">
        <v>6</v>
      </c>
      <c r="I3643" s="71">
        <v>36</v>
      </c>
      <c r="J3643" s="71">
        <v>29</v>
      </c>
      <c r="K3643" s="71">
        <v>87</v>
      </c>
      <c r="L3643" s="72">
        <v>33</v>
      </c>
      <c r="O3643" s="148"/>
      <c r="P3643" s="148"/>
      <c r="Q3643" s="148"/>
      <c r="W3643" s="1"/>
      <c r="X3643" s="1"/>
      <c r="Y3643" s="1"/>
      <c r="Z3643" s="1"/>
      <c r="AA3643" s="1"/>
      <c r="AB3643" s="1"/>
      <c r="AC3643" s="1"/>
      <c r="AD3643" s="1"/>
    </row>
    <row r="3644" spans="1:30" s="55" customFormat="1" ht="11.45" customHeight="1" thickTop="1" thickBot="1">
      <c r="A3644" s="212"/>
      <c r="B3644" s="193"/>
      <c r="C3644" s="25">
        <f>C3643/I3709*100</f>
        <v>10.344827586206897</v>
      </c>
      <c r="D3644" s="25">
        <f>D3643/I3709*100</f>
        <v>3.4482758620689653</v>
      </c>
      <c r="E3644" s="25">
        <f>E3643/I3709*100</f>
        <v>50.344827586206897</v>
      </c>
      <c r="F3644" s="25">
        <f>F3643/I3709*100</f>
        <v>8.2758620689655178</v>
      </c>
      <c r="G3644" s="25">
        <f>G3643/I3709*100</f>
        <v>15.862068965517242</v>
      </c>
      <c r="H3644" s="25">
        <f>H3643/I3709*100</f>
        <v>4.1379310344827589</v>
      </c>
      <c r="I3644" s="25">
        <f>I3643/I3709*100</f>
        <v>24.827586206896552</v>
      </c>
      <c r="J3644" s="26">
        <f>J3643/I3709*100</f>
        <v>20</v>
      </c>
      <c r="K3644" s="26">
        <f>K3643/I3709*100</f>
        <v>60</v>
      </c>
      <c r="L3644" s="74">
        <f>L3643/I3709*100</f>
        <v>22.758620689655174</v>
      </c>
      <c r="O3644" s="148"/>
      <c r="P3644" s="148"/>
      <c r="Q3644" s="148"/>
      <c r="V3644" s="1"/>
      <c r="W3644" s="1"/>
      <c r="X3644" s="1"/>
      <c r="Y3644" s="1"/>
      <c r="Z3644" s="1"/>
      <c r="AA3644" s="1"/>
      <c r="AB3644" s="1"/>
      <c r="AC3644" s="1"/>
      <c r="AD3644" s="1"/>
    </row>
    <row r="3645" spans="1:30" s="55" customFormat="1" ht="11.45" customHeight="1" thickTop="1" thickBot="1">
      <c r="A3645" s="212"/>
      <c r="B3645" s="184" t="s">
        <v>25</v>
      </c>
      <c r="C3645" s="71">
        <v>9</v>
      </c>
      <c r="D3645" s="71">
        <v>1</v>
      </c>
      <c r="E3645" s="71">
        <v>12</v>
      </c>
      <c r="F3645" s="71">
        <v>3</v>
      </c>
      <c r="G3645" s="71">
        <v>7</v>
      </c>
      <c r="H3645" s="71">
        <v>5</v>
      </c>
      <c r="I3645" s="71">
        <v>18</v>
      </c>
      <c r="J3645" s="71">
        <v>7</v>
      </c>
      <c r="K3645" s="71">
        <v>33</v>
      </c>
      <c r="L3645" s="72">
        <v>11</v>
      </c>
      <c r="O3645" s="148"/>
      <c r="P3645" s="148"/>
      <c r="Q3645" s="148"/>
      <c r="U3645" s="1"/>
      <c r="V3645" s="1"/>
      <c r="W3645" s="1"/>
      <c r="X3645" s="1"/>
      <c r="Y3645" s="1"/>
      <c r="Z3645" s="1"/>
      <c r="AA3645" s="1"/>
      <c r="AB3645" s="1"/>
      <c r="AC3645" s="1"/>
      <c r="AD3645" s="1"/>
    </row>
    <row r="3646" spans="1:30" s="55" customFormat="1" ht="11.45" customHeight="1" thickTop="1" thickBot="1">
      <c r="A3646" s="212"/>
      <c r="B3646" s="185"/>
      <c r="C3646" s="25">
        <f>C3645/I3711*100</f>
        <v>14.0625</v>
      </c>
      <c r="D3646" s="25">
        <f>D3645/I3711*100</f>
        <v>1.5625</v>
      </c>
      <c r="E3646" s="25">
        <f>E3645/I3711*100</f>
        <v>18.75</v>
      </c>
      <c r="F3646" s="25">
        <f>F3645/I3711*100</f>
        <v>4.6875</v>
      </c>
      <c r="G3646" s="25">
        <f>G3645/I3711*100</f>
        <v>10.9375</v>
      </c>
      <c r="H3646" s="25">
        <f>H3645/I3711*100</f>
        <v>7.8125</v>
      </c>
      <c r="I3646" s="25">
        <f>I3645/I3711*100</f>
        <v>28.125</v>
      </c>
      <c r="J3646" s="26">
        <f>J3645/I3711*100</f>
        <v>10.9375</v>
      </c>
      <c r="K3646" s="26">
        <f>K3645/I3711*100</f>
        <v>51.5625</v>
      </c>
      <c r="L3646" s="74">
        <f>L3645/I3711*100</f>
        <v>17.1875</v>
      </c>
      <c r="O3646" s="148"/>
      <c r="P3646" s="148"/>
      <c r="Q3646" s="148"/>
      <c r="T3646" s="1"/>
      <c r="U3646" s="1"/>
      <c r="V3646" s="1"/>
      <c r="W3646" s="1"/>
      <c r="X3646" s="1"/>
      <c r="Y3646" s="1"/>
      <c r="Z3646" s="1"/>
      <c r="AA3646" s="1"/>
      <c r="AB3646" s="1"/>
      <c r="AC3646" s="1"/>
      <c r="AD3646" s="1"/>
    </row>
    <row r="3647" spans="1:30" s="1" customFormat="1" ht="11.45" customHeight="1" thickTop="1" thickBot="1">
      <c r="A3647" s="212"/>
      <c r="B3647" s="193" t="s">
        <v>26</v>
      </c>
      <c r="C3647" s="71">
        <v>33</v>
      </c>
      <c r="D3647" s="71">
        <v>8</v>
      </c>
      <c r="E3647" s="71">
        <v>156</v>
      </c>
      <c r="F3647" s="71">
        <v>32</v>
      </c>
      <c r="G3647" s="71">
        <v>38</v>
      </c>
      <c r="H3647" s="71">
        <v>21</v>
      </c>
      <c r="I3647" s="71">
        <v>80</v>
      </c>
      <c r="J3647" s="71">
        <v>58</v>
      </c>
      <c r="K3647" s="71">
        <v>156</v>
      </c>
      <c r="L3647" s="72">
        <v>71</v>
      </c>
      <c r="N3647" s="55"/>
      <c r="O3647" s="148"/>
      <c r="P3647" s="148"/>
      <c r="Q3647" s="148"/>
      <c r="R3647" s="55"/>
    </row>
    <row r="3648" spans="1:30" s="1" customFormat="1" ht="11.45" customHeight="1" thickTop="1" thickBot="1">
      <c r="A3648" s="212"/>
      <c r="B3648" s="193"/>
      <c r="C3648" s="25">
        <f>C3647/I3713*100</f>
        <v>10.122699386503067</v>
      </c>
      <c r="D3648" s="25">
        <f>D3647/I3713*100</f>
        <v>2.4539877300613497</v>
      </c>
      <c r="E3648" s="25">
        <f>E3647/I3713*100</f>
        <v>47.852760736196323</v>
      </c>
      <c r="F3648" s="25">
        <f>F3647/I3713*100</f>
        <v>9.8159509202453989</v>
      </c>
      <c r="G3648" s="25">
        <f>G3647/I3713*100</f>
        <v>11.656441717791409</v>
      </c>
      <c r="H3648" s="25">
        <f>H3647/I3713*100</f>
        <v>6.4417177914110431</v>
      </c>
      <c r="I3648" s="25">
        <f>I3647/I3713*100</f>
        <v>24.539877300613497</v>
      </c>
      <c r="J3648" s="26">
        <f>J3647/I3713*100</f>
        <v>17.791411042944784</v>
      </c>
      <c r="K3648" s="26">
        <f>K3647/I3713*100</f>
        <v>47.852760736196323</v>
      </c>
      <c r="L3648" s="74">
        <f>L3647/I3713*100</f>
        <v>21.779141104294478</v>
      </c>
      <c r="N3648" s="55"/>
      <c r="O3648" s="148"/>
      <c r="P3648" s="148"/>
      <c r="Q3648" s="148"/>
    </row>
    <row r="3649" spans="1:30" s="1" customFormat="1" ht="11.45" customHeight="1" thickTop="1" thickBot="1">
      <c r="A3649" s="212"/>
      <c r="B3649" s="184" t="s">
        <v>0</v>
      </c>
      <c r="C3649" s="71">
        <v>3</v>
      </c>
      <c r="D3649" s="71">
        <v>2</v>
      </c>
      <c r="E3649" s="71">
        <v>27</v>
      </c>
      <c r="F3649" s="71">
        <v>6</v>
      </c>
      <c r="G3649" s="71">
        <v>8</v>
      </c>
      <c r="H3649" s="71">
        <v>2</v>
      </c>
      <c r="I3649" s="71">
        <v>10</v>
      </c>
      <c r="J3649" s="71">
        <v>4</v>
      </c>
      <c r="K3649" s="71">
        <v>22</v>
      </c>
      <c r="L3649" s="72">
        <v>7</v>
      </c>
      <c r="N3649" s="55"/>
      <c r="O3649" s="148"/>
      <c r="P3649" s="148"/>
      <c r="Q3649" s="148"/>
    </row>
    <row r="3650" spans="1:30" s="1" customFormat="1" ht="11.45" customHeight="1" thickTop="1" thickBot="1">
      <c r="A3650" s="212"/>
      <c r="B3650" s="185"/>
      <c r="C3650" s="25">
        <f>C3649/I3715*100</f>
        <v>6.666666666666667</v>
      </c>
      <c r="D3650" s="25">
        <f>D3649/I3715*100</f>
        <v>4.4444444444444446</v>
      </c>
      <c r="E3650" s="25">
        <f>E3649/I3715*100</f>
        <v>60</v>
      </c>
      <c r="F3650" s="25">
        <f>F3649/I3715*100</f>
        <v>13.333333333333334</v>
      </c>
      <c r="G3650" s="25">
        <f>G3649/I3715*100</f>
        <v>17.777777777777779</v>
      </c>
      <c r="H3650" s="25">
        <f>H3649/I3715*100</f>
        <v>4.4444444444444446</v>
      </c>
      <c r="I3650" s="25">
        <f>I3649/I3715*100</f>
        <v>22.222222222222221</v>
      </c>
      <c r="J3650" s="26">
        <f>J3649/I3715*100</f>
        <v>8.8888888888888893</v>
      </c>
      <c r="K3650" s="26">
        <f>K3649/I3715*100</f>
        <v>48.888888888888886</v>
      </c>
      <c r="L3650" s="74">
        <f>L3649/I3715*100</f>
        <v>15.555555555555555</v>
      </c>
    </row>
    <row r="3651" spans="1:30" s="1" customFormat="1" ht="11.45" customHeight="1" thickTop="1" thickBot="1">
      <c r="A3651" s="212"/>
      <c r="B3651" s="193" t="s">
        <v>24</v>
      </c>
      <c r="C3651" s="71">
        <v>3</v>
      </c>
      <c r="D3651" s="71">
        <v>2</v>
      </c>
      <c r="E3651" s="71">
        <v>4</v>
      </c>
      <c r="F3651" s="71">
        <v>0</v>
      </c>
      <c r="G3651" s="71">
        <v>3</v>
      </c>
      <c r="H3651" s="71">
        <v>0</v>
      </c>
      <c r="I3651" s="71">
        <v>5</v>
      </c>
      <c r="J3651" s="71">
        <v>3</v>
      </c>
      <c r="K3651" s="71">
        <v>10</v>
      </c>
      <c r="L3651" s="72">
        <v>1</v>
      </c>
    </row>
    <row r="3652" spans="1:30" s="1" customFormat="1" ht="11.45" customHeight="1" thickTop="1" thickBot="1">
      <c r="A3652" s="213"/>
      <c r="B3652" s="194"/>
      <c r="C3652" s="33">
        <f>C3651/I3717*100</f>
        <v>17.647058823529413</v>
      </c>
      <c r="D3652" s="33">
        <f>D3651/I3717*100</f>
        <v>11.76470588235294</v>
      </c>
      <c r="E3652" s="33">
        <f>E3651/I3717*100</f>
        <v>23.52941176470588</v>
      </c>
      <c r="F3652" s="33">
        <f>F3651/I3717*100</f>
        <v>0</v>
      </c>
      <c r="G3652" s="33">
        <f>G3651/I3717*100</f>
        <v>17.647058823529413</v>
      </c>
      <c r="H3652" s="33">
        <f>H3651/I3717*100</f>
        <v>0</v>
      </c>
      <c r="I3652" s="33">
        <f>I3651/I3717*100</f>
        <v>29.411764705882355</v>
      </c>
      <c r="J3652" s="34">
        <f>J3651/I3717*100</f>
        <v>17.647058823529413</v>
      </c>
      <c r="K3652" s="34">
        <f>K3651/I3717*100</f>
        <v>58.82352941176471</v>
      </c>
      <c r="L3652" s="77">
        <f>L3651/I3717*100</f>
        <v>5.8823529411764701</v>
      </c>
      <c r="O3652" s="148"/>
      <c r="P3652" s="148"/>
      <c r="Q3652" s="148"/>
      <c r="AD3652" s="2"/>
    </row>
    <row r="3653" spans="1:30" s="1" customFormat="1" ht="11.45" customHeight="1">
      <c r="A3653" s="189" t="s">
        <v>21</v>
      </c>
      <c r="B3653" s="192" t="s">
        <v>27</v>
      </c>
      <c r="C3653" s="125">
        <v>13</v>
      </c>
      <c r="D3653" s="125">
        <v>2</v>
      </c>
      <c r="E3653" s="125">
        <v>74</v>
      </c>
      <c r="F3653" s="125">
        <v>21</v>
      </c>
      <c r="G3653" s="125">
        <v>28</v>
      </c>
      <c r="H3653" s="125">
        <v>10</v>
      </c>
      <c r="I3653" s="125">
        <v>43</v>
      </c>
      <c r="J3653" s="125">
        <v>33</v>
      </c>
      <c r="K3653" s="125">
        <v>86</v>
      </c>
      <c r="L3653" s="126">
        <v>38</v>
      </c>
      <c r="O3653" s="148"/>
      <c r="P3653" s="148"/>
      <c r="Q3653" s="148"/>
      <c r="AC3653" s="2"/>
      <c r="AD3653" s="3"/>
    </row>
    <row r="3654" spans="1:30" s="1" customFormat="1" ht="11.45" customHeight="1">
      <c r="A3654" s="190"/>
      <c r="B3654" s="185"/>
      <c r="C3654" s="25">
        <f>C3653/I3719*100</f>
        <v>7.6023391812865491</v>
      </c>
      <c r="D3654" s="25">
        <f>D3653/I3719*100</f>
        <v>1.1695906432748537</v>
      </c>
      <c r="E3654" s="25">
        <f>E3653/I3719*100</f>
        <v>43.274853801169591</v>
      </c>
      <c r="F3654" s="25">
        <f>F3653/I3719*100</f>
        <v>12.280701754385964</v>
      </c>
      <c r="G3654" s="25">
        <f>G3653/I3719*100</f>
        <v>16.374269005847953</v>
      </c>
      <c r="H3654" s="25">
        <f>H3653/I3719*100</f>
        <v>5.8479532163742682</v>
      </c>
      <c r="I3654" s="25">
        <f>I3653/I3719*100</f>
        <v>25.146198830409354</v>
      </c>
      <c r="J3654" s="26">
        <f>J3653/I3719*100</f>
        <v>19.298245614035086</v>
      </c>
      <c r="K3654" s="26">
        <f>K3653/I3719*100</f>
        <v>50.292397660818708</v>
      </c>
      <c r="L3654" s="74">
        <f>L3653/I3719*100</f>
        <v>22.222222222222221</v>
      </c>
      <c r="O3654" s="148"/>
      <c r="P3654" s="148"/>
      <c r="Q3654" s="6"/>
      <c r="AB3654" s="2"/>
      <c r="AC3654" s="3"/>
    </row>
    <row r="3655" spans="1:30" s="1" customFormat="1" ht="11.45" customHeight="1">
      <c r="A3655" s="190"/>
      <c r="B3655" s="193" t="s">
        <v>28</v>
      </c>
      <c r="C3655" s="71">
        <v>18</v>
      </c>
      <c r="D3655" s="71">
        <v>7</v>
      </c>
      <c r="E3655" s="71">
        <v>104</v>
      </c>
      <c r="F3655" s="71">
        <v>12</v>
      </c>
      <c r="G3655" s="71">
        <v>38</v>
      </c>
      <c r="H3655" s="71">
        <v>9</v>
      </c>
      <c r="I3655" s="71">
        <v>75</v>
      </c>
      <c r="J3655" s="71">
        <v>47</v>
      </c>
      <c r="K3655" s="71">
        <v>116</v>
      </c>
      <c r="L3655" s="72">
        <v>55</v>
      </c>
      <c r="O3655" s="148"/>
      <c r="P3655" s="6"/>
      <c r="Q3655" s="147"/>
      <c r="AA3655" s="2"/>
      <c r="AB3655" s="3"/>
      <c r="AD3655" s="6"/>
    </row>
    <row r="3656" spans="1:30" s="1" customFormat="1" ht="11.45" customHeight="1">
      <c r="A3656" s="190"/>
      <c r="B3656" s="193"/>
      <c r="C3656" s="25">
        <f>C3655/I3721*100</f>
        <v>7.6271186440677967</v>
      </c>
      <c r="D3656" s="25">
        <f>D3655/I3721*100</f>
        <v>2.9661016949152543</v>
      </c>
      <c r="E3656" s="25">
        <f>E3655/I3721*100</f>
        <v>44.067796610169488</v>
      </c>
      <c r="F3656" s="25">
        <f>F3655/I3721*100</f>
        <v>5.0847457627118651</v>
      </c>
      <c r="G3656" s="25">
        <f>G3655/I3721*100</f>
        <v>16.101694915254235</v>
      </c>
      <c r="H3656" s="25">
        <f>H3655/I3721*100</f>
        <v>3.8135593220338984</v>
      </c>
      <c r="I3656" s="25">
        <f>I3655/I3721*100</f>
        <v>31.779661016949152</v>
      </c>
      <c r="J3656" s="26">
        <f>J3655/I3721*100</f>
        <v>19.915254237288135</v>
      </c>
      <c r="K3656" s="26">
        <f>K3655/I3721*100</f>
        <v>49.152542372881356</v>
      </c>
      <c r="L3656" s="74">
        <f>L3655/I3721*100</f>
        <v>23.305084745762709</v>
      </c>
      <c r="N3656" s="55"/>
      <c r="O3656" s="148"/>
      <c r="P3656" s="148"/>
      <c r="Q3656" s="148"/>
      <c r="Z3656" s="2"/>
      <c r="AA3656" s="3"/>
      <c r="AC3656" s="6"/>
      <c r="AD3656" s="55"/>
    </row>
    <row r="3657" spans="1:30" s="1" customFormat="1" ht="11.45" customHeight="1">
      <c r="A3657" s="190"/>
      <c r="B3657" s="184" t="s">
        <v>29</v>
      </c>
      <c r="C3657" s="71">
        <v>68</v>
      </c>
      <c r="D3657" s="71">
        <v>28</v>
      </c>
      <c r="E3657" s="71">
        <v>252</v>
      </c>
      <c r="F3657" s="71">
        <v>33</v>
      </c>
      <c r="G3657" s="71">
        <v>88</v>
      </c>
      <c r="H3657" s="71">
        <v>40</v>
      </c>
      <c r="I3657" s="71">
        <v>171</v>
      </c>
      <c r="J3657" s="71">
        <v>109</v>
      </c>
      <c r="K3657" s="71">
        <v>293</v>
      </c>
      <c r="L3657" s="72">
        <v>99</v>
      </c>
      <c r="O3657" s="148"/>
      <c r="P3657" s="148"/>
      <c r="Q3657" s="148"/>
      <c r="Y3657" s="2"/>
      <c r="Z3657" s="3"/>
      <c r="AB3657" s="6"/>
      <c r="AC3657" s="55"/>
      <c r="AD3657" s="55"/>
    </row>
    <row r="3658" spans="1:30" s="1" customFormat="1" ht="11.45" customHeight="1">
      <c r="A3658" s="190"/>
      <c r="B3658" s="185"/>
      <c r="C3658" s="25">
        <f>C3657/I3723*100</f>
        <v>11.544991511035652</v>
      </c>
      <c r="D3658" s="25">
        <f>D3657/I3723*100</f>
        <v>4.7538200339558569</v>
      </c>
      <c r="E3658" s="25">
        <f>E3657/I3723*100</f>
        <v>42.784380305602717</v>
      </c>
      <c r="F3658" s="25">
        <f>F3657/I3723*100</f>
        <v>5.6027164685908319</v>
      </c>
      <c r="G3658" s="25">
        <f>G3657/I3723*100</f>
        <v>14.940577249575551</v>
      </c>
      <c r="H3658" s="25">
        <f>H3657/I3723*100</f>
        <v>6.7911714770797964</v>
      </c>
      <c r="I3658" s="25">
        <f>I3657/I3723*100</f>
        <v>29.032258064516132</v>
      </c>
      <c r="J3658" s="26">
        <f>J3657/I3723*100</f>
        <v>18.505942275042443</v>
      </c>
      <c r="K3658" s="26">
        <f>K3657/I3723*100</f>
        <v>49.745331069609506</v>
      </c>
      <c r="L3658" s="74">
        <f>L3657/I3723*100</f>
        <v>16.808149405772497</v>
      </c>
      <c r="O3658" s="148"/>
      <c r="P3658" s="148"/>
      <c r="Q3658" s="148"/>
      <c r="Y3658" s="3"/>
      <c r="AA3658" s="6"/>
      <c r="AB3658" s="55"/>
      <c r="AC3658" s="55"/>
      <c r="AD3658" s="55"/>
    </row>
    <row r="3659" spans="1:30" s="1" customFormat="1" ht="11.45" customHeight="1">
      <c r="A3659" s="190"/>
      <c r="B3659" s="193" t="s">
        <v>30</v>
      </c>
      <c r="C3659" s="71">
        <v>46</v>
      </c>
      <c r="D3659" s="71">
        <v>26</v>
      </c>
      <c r="E3659" s="71">
        <v>93</v>
      </c>
      <c r="F3659" s="71">
        <v>14</v>
      </c>
      <c r="G3659" s="71">
        <v>26</v>
      </c>
      <c r="H3659" s="71">
        <v>16</v>
      </c>
      <c r="I3659" s="71">
        <v>57</v>
      </c>
      <c r="J3659" s="71">
        <v>44</v>
      </c>
      <c r="K3659" s="71">
        <v>147</v>
      </c>
      <c r="L3659" s="72">
        <v>44</v>
      </c>
      <c r="O3659" s="148"/>
      <c r="P3659" s="148"/>
      <c r="Q3659" s="148"/>
      <c r="Z3659" s="6"/>
      <c r="AA3659" s="55"/>
      <c r="AB3659" s="55"/>
      <c r="AC3659" s="55"/>
      <c r="AD3659" s="55"/>
    </row>
    <row r="3660" spans="1:30" s="1" customFormat="1" ht="11.45" customHeight="1">
      <c r="A3660" s="190"/>
      <c r="B3660" s="193"/>
      <c r="C3660" s="25">
        <f>C3659/I3725*100</f>
        <v>17.228464419475657</v>
      </c>
      <c r="D3660" s="25">
        <f>D3659/I3725*100</f>
        <v>9.7378277153558059</v>
      </c>
      <c r="E3660" s="25">
        <f>E3659/I3725*100</f>
        <v>34.831460674157306</v>
      </c>
      <c r="F3660" s="25">
        <f>F3659/I3725*100</f>
        <v>5.2434456928838955</v>
      </c>
      <c r="G3660" s="25">
        <f>G3659/I3725*100</f>
        <v>9.7378277153558059</v>
      </c>
      <c r="H3660" s="25">
        <f>H3659/I3725*100</f>
        <v>5.9925093632958806</v>
      </c>
      <c r="I3660" s="25">
        <f>I3659/I3725*100</f>
        <v>21.348314606741571</v>
      </c>
      <c r="J3660" s="26">
        <f>J3659/I3725*100</f>
        <v>16.479400749063668</v>
      </c>
      <c r="K3660" s="26">
        <f>K3659/I3725*100</f>
        <v>55.056179775280903</v>
      </c>
      <c r="L3660" s="74">
        <f>L3659/I3725*100</f>
        <v>16.479400749063668</v>
      </c>
      <c r="O3660" s="148"/>
      <c r="P3660" s="148"/>
      <c r="Q3660" s="148"/>
      <c r="Y3660" s="6"/>
      <c r="Z3660" s="55"/>
      <c r="AA3660" s="55"/>
      <c r="AB3660" s="55"/>
      <c r="AC3660" s="55"/>
      <c r="AD3660" s="55"/>
    </row>
    <row r="3661" spans="1:30" s="1" customFormat="1" ht="11.45" customHeight="1">
      <c r="A3661" s="190"/>
      <c r="B3661" s="184" t="s">
        <v>42</v>
      </c>
      <c r="C3661" s="71">
        <v>8</v>
      </c>
      <c r="D3661" s="71">
        <v>4</v>
      </c>
      <c r="E3661" s="71">
        <v>19</v>
      </c>
      <c r="F3661" s="71">
        <v>2</v>
      </c>
      <c r="G3661" s="71">
        <v>10</v>
      </c>
      <c r="H3661" s="71">
        <v>3</v>
      </c>
      <c r="I3661" s="71">
        <v>12</v>
      </c>
      <c r="J3661" s="71">
        <v>15</v>
      </c>
      <c r="K3661" s="71">
        <v>31</v>
      </c>
      <c r="L3661" s="72">
        <v>11</v>
      </c>
      <c r="O3661" s="148"/>
      <c r="P3661" s="148"/>
      <c r="Q3661" s="148"/>
      <c r="Y3661" s="55"/>
      <c r="Z3661" s="55"/>
      <c r="AA3661" s="55"/>
      <c r="AB3661" s="55"/>
      <c r="AC3661" s="55"/>
      <c r="AD3661" s="55"/>
    </row>
    <row r="3662" spans="1:30" s="1" customFormat="1" ht="11.45" customHeight="1">
      <c r="A3662" s="190"/>
      <c r="B3662" s="185"/>
      <c r="C3662" s="25">
        <f>C3661/I3727*100</f>
        <v>11.940298507462686</v>
      </c>
      <c r="D3662" s="25">
        <f>D3661/I3727*100</f>
        <v>5.9701492537313428</v>
      </c>
      <c r="E3662" s="25">
        <f>E3661/I3727*100</f>
        <v>28.35820895522388</v>
      </c>
      <c r="F3662" s="25">
        <f>F3661/I3727*100</f>
        <v>2.9850746268656714</v>
      </c>
      <c r="G3662" s="25">
        <f>G3661/I3727*100</f>
        <v>14.925373134328357</v>
      </c>
      <c r="H3662" s="25">
        <f>H3661/I3727*100</f>
        <v>4.4776119402985071</v>
      </c>
      <c r="I3662" s="25">
        <f>I3661/I3727*100</f>
        <v>17.910447761194028</v>
      </c>
      <c r="J3662" s="26">
        <f>J3661/I3727*100</f>
        <v>22.388059701492537</v>
      </c>
      <c r="K3662" s="26">
        <f>K3661/I3727*100</f>
        <v>46.268656716417908</v>
      </c>
      <c r="L3662" s="74">
        <f>L3661/I3727*100</f>
        <v>16.417910447761194</v>
      </c>
      <c r="Y3662" s="55"/>
      <c r="Z3662" s="55"/>
      <c r="AA3662" s="55"/>
      <c r="AB3662" s="55"/>
      <c r="AC3662" s="55"/>
      <c r="AD3662" s="55"/>
    </row>
    <row r="3663" spans="1:30" s="1" customFormat="1" ht="11.45" customHeight="1">
      <c r="A3663" s="190"/>
      <c r="B3663" s="193" t="s">
        <v>24</v>
      </c>
      <c r="C3663" s="71">
        <v>3</v>
      </c>
      <c r="D3663" s="71">
        <v>2</v>
      </c>
      <c r="E3663" s="71">
        <v>6</v>
      </c>
      <c r="F3663" s="71">
        <v>1</v>
      </c>
      <c r="G3663" s="71">
        <v>4</v>
      </c>
      <c r="H3663" s="71">
        <v>0</v>
      </c>
      <c r="I3663" s="71">
        <v>5</v>
      </c>
      <c r="J3663" s="71">
        <v>4</v>
      </c>
      <c r="K3663" s="71">
        <v>13</v>
      </c>
      <c r="L3663" s="72">
        <v>1</v>
      </c>
      <c r="Y3663" s="55"/>
      <c r="Z3663" s="55"/>
      <c r="AA3663" s="55"/>
      <c r="AB3663" s="55"/>
      <c r="AC3663" s="55"/>
      <c r="AD3663" s="55"/>
    </row>
    <row r="3664" spans="1:30" s="1" customFormat="1" ht="11.45" customHeight="1" thickBot="1">
      <c r="A3664" s="191"/>
      <c r="B3664" s="194"/>
      <c r="C3664" s="50">
        <f>C3663/I3729*100</f>
        <v>13.636363636363635</v>
      </c>
      <c r="D3664" s="50">
        <f>D3663/I3729*100</f>
        <v>9.0909090909090917</v>
      </c>
      <c r="E3664" s="50">
        <f>E3663/I3729*100</f>
        <v>27.27272727272727</v>
      </c>
      <c r="F3664" s="50">
        <f>F3663/I3729*100</f>
        <v>4.5454545454545459</v>
      </c>
      <c r="G3664" s="50">
        <f>G3663/I3729*100</f>
        <v>18.181818181818183</v>
      </c>
      <c r="H3664" s="50">
        <f>H3663/I3729*100</f>
        <v>0</v>
      </c>
      <c r="I3664" s="50">
        <f>I3663/I3729*100</f>
        <v>22.727272727272727</v>
      </c>
      <c r="J3664" s="79">
        <f>J3663/I3729*100</f>
        <v>18.181818181818183</v>
      </c>
      <c r="K3664" s="79">
        <f>K3663/I3729*100</f>
        <v>59.090909090909093</v>
      </c>
      <c r="L3664" s="80">
        <f>L3663/I3729*100</f>
        <v>4.5454545454545459</v>
      </c>
      <c r="Y3664" s="55"/>
      <c r="Z3664" s="55"/>
      <c r="AA3664" s="55"/>
      <c r="AB3664" s="55"/>
      <c r="AC3664" s="55"/>
      <c r="AD3664" s="55"/>
    </row>
    <row r="3665" spans="1:30" s="1" customFormat="1" ht="11.25" customHeight="1">
      <c r="A3665" s="40"/>
      <c r="B3665" s="41"/>
      <c r="C3665" s="42"/>
      <c r="D3665" s="42"/>
      <c r="E3665" s="42"/>
      <c r="F3665" s="42"/>
      <c r="G3665" s="42"/>
      <c r="O3665" s="147"/>
      <c r="P3665" s="147"/>
      <c r="Q3665" s="147"/>
      <c r="T3665" s="6"/>
      <c r="U3665" s="55"/>
      <c r="V3665" s="55"/>
      <c r="W3665" s="55"/>
      <c r="X3665" s="55"/>
      <c r="Y3665" s="55"/>
      <c r="Z3665" s="55"/>
      <c r="AA3665" s="55"/>
      <c r="AB3665" s="55"/>
      <c r="AC3665" s="55"/>
      <c r="AD3665" s="55"/>
    </row>
    <row r="3666" spans="1:30" s="1" customFormat="1" ht="11.25" customHeight="1">
      <c r="A3666" s="40"/>
      <c r="B3666" s="41"/>
      <c r="C3666" s="42"/>
      <c r="D3666" s="42"/>
      <c r="E3666" s="42"/>
      <c r="F3666" s="42"/>
      <c r="G3666" s="42"/>
      <c r="O3666" s="147"/>
      <c r="P3666" s="147"/>
      <c r="Q3666" s="147"/>
      <c r="S3666" s="6"/>
      <c r="T3666" s="55"/>
      <c r="U3666" s="55"/>
      <c r="V3666" s="55"/>
      <c r="W3666" s="55"/>
      <c r="X3666" s="55"/>
      <c r="Y3666" s="55"/>
      <c r="Z3666" s="55"/>
      <c r="AA3666" s="55"/>
      <c r="AB3666" s="55"/>
      <c r="AC3666" s="55"/>
      <c r="AD3666" s="55"/>
    </row>
    <row r="3667" spans="1:30" ht="15" customHeight="1">
      <c r="A3667" s="223" t="s">
        <v>241</v>
      </c>
      <c r="B3667" s="223"/>
      <c r="C3667" s="223"/>
      <c r="D3667" s="223"/>
      <c r="E3667" s="223"/>
      <c r="F3667" s="223"/>
      <c r="G3667" s="223"/>
      <c r="H3667" s="223"/>
      <c r="I3667" s="223"/>
      <c r="J3667" s="223"/>
      <c r="K3667" s="223"/>
      <c r="L3667" s="223"/>
      <c r="O3667" s="147"/>
      <c r="P3667" s="147"/>
      <c r="Q3667" s="147"/>
      <c r="R3667" s="6"/>
      <c r="S3667" s="55"/>
      <c r="T3667" s="55"/>
      <c r="U3667" s="55"/>
      <c r="V3667" s="55"/>
      <c r="W3667" s="55"/>
      <c r="X3667" s="55"/>
      <c r="Y3667" s="55"/>
      <c r="Z3667" s="55"/>
      <c r="AA3667" s="55"/>
      <c r="AB3667" s="55"/>
      <c r="AC3667" s="55"/>
      <c r="AD3667" s="55"/>
    </row>
    <row r="3668" spans="1:30" s="3" customFormat="1" ht="30" customHeight="1" thickBot="1">
      <c r="A3668" s="196" t="s">
        <v>140</v>
      </c>
      <c r="B3668" s="196"/>
      <c r="C3668" s="196"/>
      <c r="D3668" s="196"/>
      <c r="E3668" s="196"/>
      <c r="F3668" s="196"/>
      <c r="G3668" s="196"/>
      <c r="H3668" s="196"/>
      <c r="I3668" s="196"/>
      <c r="J3668" s="196"/>
      <c r="K3668" s="196"/>
      <c r="L3668" s="196"/>
      <c r="M3668" s="1"/>
      <c r="N3668" s="1"/>
      <c r="O3668" s="147"/>
      <c r="P3668" s="147"/>
      <c r="Q3668" s="147"/>
      <c r="R3668" s="55"/>
      <c r="S3668" s="55"/>
      <c r="T3668" s="55"/>
      <c r="U3668" s="55"/>
      <c r="V3668" s="55"/>
      <c r="W3668" s="55"/>
      <c r="X3668" s="55"/>
      <c r="Y3668" s="55"/>
      <c r="Z3668" s="55"/>
      <c r="AA3668" s="55"/>
      <c r="AB3668" s="55"/>
      <c r="AC3668" s="55"/>
      <c r="AD3668" s="55"/>
    </row>
    <row r="3669" spans="1:30" s="1" customFormat="1" ht="10.15" customHeight="1">
      <c r="A3669" s="203"/>
      <c r="B3669" s="204"/>
      <c r="C3669" s="246" t="s">
        <v>80</v>
      </c>
      <c r="D3669" s="252" t="s">
        <v>81</v>
      </c>
      <c r="E3669" s="254" t="s">
        <v>117</v>
      </c>
      <c r="F3669" s="246" t="s">
        <v>82</v>
      </c>
      <c r="G3669" s="246" t="s">
        <v>83</v>
      </c>
      <c r="H3669" s="256" t="s">
        <v>57</v>
      </c>
      <c r="I3669" s="258" t="s">
        <v>141</v>
      </c>
      <c r="O3669" s="147"/>
      <c r="P3669" s="147"/>
      <c r="Q3669" s="147"/>
      <c r="R3669" s="55"/>
      <c r="S3669" s="55"/>
      <c r="T3669" s="55"/>
      <c r="U3669" s="55"/>
      <c r="V3669" s="55"/>
      <c r="W3669" s="55"/>
      <c r="X3669" s="55"/>
      <c r="Y3669" s="55"/>
      <c r="Z3669" s="55"/>
      <c r="AA3669" s="55"/>
      <c r="AB3669" s="55"/>
      <c r="AC3669" s="55"/>
      <c r="AD3669" s="55"/>
    </row>
    <row r="3670" spans="1:30" s="6" customFormat="1" ht="67.5" customHeight="1" thickBot="1">
      <c r="A3670" s="209" t="s">
        <v>33</v>
      </c>
      <c r="B3670" s="210"/>
      <c r="C3670" s="251"/>
      <c r="D3670" s="253"/>
      <c r="E3670" s="255"/>
      <c r="F3670" s="251"/>
      <c r="G3670" s="251"/>
      <c r="H3670" s="257"/>
      <c r="I3670" s="259"/>
      <c r="O3670" s="147"/>
      <c r="P3670" s="147"/>
      <c r="Q3670" s="147"/>
      <c r="R3670" s="55"/>
      <c r="S3670" s="55"/>
      <c r="T3670" s="55"/>
      <c r="U3670" s="55"/>
      <c r="V3670" s="55"/>
      <c r="W3670" s="55"/>
      <c r="X3670" s="55"/>
      <c r="Y3670" s="55"/>
      <c r="Z3670" s="55"/>
      <c r="AA3670" s="55"/>
      <c r="AB3670" s="55"/>
      <c r="AC3670" s="55"/>
      <c r="AD3670" s="55"/>
    </row>
    <row r="3671" spans="1:30" s="55" customFormat="1" ht="11.25" customHeight="1">
      <c r="A3671" s="199" t="s">
        <v>22</v>
      </c>
      <c r="B3671" s="200"/>
      <c r="C3671" s="7">
        <v>290</v>
      </c>
      <c r="D3671" s="7">
        <v>181</v>
      </c>
      <c r="E3671" s="7">
        <v>18</v>
      </c>
      <c r="F3671" s="7">
        <v>184</v>
      </c>
      <c r="G3671" s="7">
        <v>30</v>
      </c>
      <c r="H3671" s="61">
        <v>46</v>
      </c>
      <c r="I3671" s="44">
        <f>C3539</f>
        <v>1352</v>
      </c>
      <c r="O3671" s="147"/>
      <c r="P3671" s="147"/>
      <c r="Q3671" s="147"/>
    </row>
    <row r="3672" spans="1:30" s="55" customFormat="1" ht="11.25" customHeight="1" thickBot="1">
      <c r="A3672" s="201"/>
      <c r="B3672" s="202"/>
      <c r="C3672" s="56">
        <f>C3671/I3671*100</f>
        <v>21.449704142011836</v>
      </c>
      <c r="D3672" s="56">
        <f>D3671/I3671*100</f>
        <v>13.38757396449704</v>
      </c>
      <c r="E3672" s="56">
        <f>E3671/I3671*100</f>
        <v>1.3313609467455623</v>
      </c>
      <c r="F3672" s="56">
        <f>F3671/I3671*100</f>
        <v>13.609467455621301</v>
      </c>
      <c r="G3672" s="56">
        <f>G3671/I3671*100</f>
        <v>2.2189349112426036</v>
      </c>
      <c r="H3672" s="59">
        <f>H3671/I3671*100</f>
        <v>3.4023668639053253</v>
      </c>
      <c r="I3672" s="45"/>
      <c r="O3672" s="147"/>
      <c r="P3672" s="147"/>
      <c r="Q3672" s="147"/>
    </row>
    <row r="3673" spans="1:30" s="55" customFormat="1" ht="11.45" customHeight="1">
      <c r="A3673" s="189" t="s">
        <v>48</v>
      </c>
      <c r="B3673" s="192" t="s">
        <v>19</v>
      </c>
      <c r="C3673" s="71">
        <v>193</v>
      </c>
      <c r="D3673" s="71">
        <v>120</v>
      </c>
      <c r="E3673" s="71">
        <v>11</v>
      </c>
      <c r="F3673" s="71">
        <v>110</v>
      </c>
      <c r="G3673" s="71">
        <v>17</v>
      </c>
      <c r="H3673" s="78">
        <v>35</v>
      </c>
      <c r="I3673" s="44">
        <f>C3541</f>
        <v>941</v>
      </c>
      <c r="O3673" s="147"/>
      <c r="P3673" s="147"/>
      <c r="Q3673" s="147"/>
    </row>
    <row r="3674" spans="1:30" s="55" customFormat="1" ht="11.45" customHeight="1">
      <c r="A3674" s="190"/>
      <c r="B3674" s="185"/>
      <c r="C3674" s="29">
        <f>C3673/I3673*100</f>
        <v>20.510095642933049</v>
      </c>
      <c r="D3674" s="29">
        <f>D3673/I3673*100</f>
        <v>12.752391073326249</v>
      </c>
      <c r="E3674" s="29">
        <f>E3673/I3673*100</f>
        <v>1.1689691817215728</v>
      </c>
      <c r="F3674" s="29">
        <f>F3673/I3673*100</f>
        <v>11.689691817215728</v>
      </c>
      <c r="G3674" s="29">
        <f>G3673/I3673*100</f>
        <v>1.8065887353878853</v>
      </c>
      <c r="H3674" s="30">
        <f>H3673/I3673*100</f>
        <v>3.7194473963868226</v>
      </c>
      <c r="I3674" s="45"/>
      <c r="O3674" s="147"/>
      <c r="P3674" s="147"/>
      <c r="Q3674" s="147"/>
    </row>
    <row r="3675" spans="1:30" s="55" customFormat="1" ht="11.45" customHeight="1">
      <c r="A3675" s="190"/>
      <c r="B3675" s="193" t="s">
        <v>20</v>
      </c>
      <c r="C3675" s="71">
        <v>62</v>
      </c>
      <c r="D3675" s="71">
        <v>33</v>
      </c>
      <c r="E3675" s="71">
        <v>6</v>
      </c>
      <c r="F3675" s="71">
        <v>52</v>
      </c>
      <c r="G3675" s="71">
        <v>8</v>
      </c>
      <c r="H3675" s="78">
        <v>8</v>
      </c>
      <c r="I3675" s="47">
        <f>C3543</f>
        <v>269</v>
      </c>
      <c r="O3675" s="147"/>
      <c r="P3675" s="147"/>
      <c r="Q3675" s="147"/>
    </row>
    <row r="3676" spans="1:30" s="55" customFormat="1" ht="11.45" customHeight="1">
      <c r="A3676" s="190"/>
      <c r="B3676" s="193"/>
      <c r="C3676" s="25">
        <f>C3675/I3675*100</f>
        <v>23.048327137546469</v>
      </c>
      <c r="D3676" s="25">
        <f>D3675/I3675*100</f>
        <v>12.267657992565056</v>
      </c>
      <c r="E3676" s="25">
        <f>E3675/I3675*100</f>
        <v>2.2304832713754648</v>
      </c>
      <c r="F3676" s="25">
        <f>F3675/I3675*100</f>
        <v>19.330855018587361</v>
      </c>
      <c r="G3676" s="25">
        <f>G3675/I3675*100</f>
        <v>2.9739776951672861</v>
      </c>
      <c r="H3676" s="26">
        <f>H3675/I3675*100</f>
        <v>2.9739776951672861</v>
      </c>
      <c r="I3676" s="45"/>
      <c r="O3676" s="147"/>
      <c r="P3676" s="147"/>
      <c r="Q3676" s="147"/>
    </row>
    <row r="3677" spans="1:30" s="55" customFormat="1" ht="11.45" customHeight="1">
      <c r="A3677" s="190"/>
      <c r="B3677" s="184" t="s">
        <v>49</v>
      </c>
      <c r="C3677" s="71">
        <v>18</v>
      </c>
      <c r="D3677" s="71">
        <v>17</v>
      </c>
      <c r="E3677" s="71">
        <v>1</v>
      </c>
      <c r="F3677" s="71">
        <v>14</v>
      </c>
      <c r="G3677" s="71">
        <v>5</v>
      </c>
      <c r="H3677" s="78">
        <v>3</v>
      </c>
      <c r="I3677" s="47">
        <f>C3545</f>
        <v>92</v>
      </c>
      <c r="O3677" s="147"/>
      <c r="P3677" s="147"/>
      <c r="Q3677" s="147"/>
    </row>
    <row r="3678" spans="1:30" s="55" customFormat="1" ht="11.45" customHeight="1">
      <c r="A3678" s="190"/>
      <c r="B3678" s="185"/>
      <c r="C3678" s="25">
        <f t="shared" ref="C3678" si="3637">C3677/I3677*100</f>
        <v>19.565217391304348</v>
      </c>
      <c r="D3678" s="25">
        <f t="shared" ref="D3678" si="3638">D3677/I3677*100</f>
        <v>18.478260869565215</v>
      </c>
      <c r="E3678" s="25">
        <f t="shared" ref="E3678" si="3639">E3677/I3677*100</f>
        <v>1.0869565217391304</v>
      </c>
      <c r="F3678" s="25">
        <f t="shared" ref="F3678" si="3640">F3677/I3677*100</f>
        <v>15.217391304347828</v>
      </c>
      <c r="G3678" s="25">
        <f t="shared" ref="G3678" si="3641">G3677/I3677*100</f>
        <v>5.4347826086956523</v>
      </c>
      <c r="H3678" s="26">
        <f t="shared" ref="H3678" si="3642">H3677/I3677*100</f>
        <v>3.2608695652173911</v>
      </c>
      <c r="I3678" s="45"/>
      <c r="O3678" s="147"/>
      <c r="P3678" s="147"/>
      <c r="Q3678" s="147"/>
    </row>
    <row r="3679" spans="1:30" s="55" customFormat="1" ht="11.45" customHeight="1">
      <c r="A3679" s="190"/>
      <c r="B3679" s="193" t="s">
        <v>50</v>
      </c>
      <c r="C3679" s="71">
        <v>17</v>
      </c>
      <c r="D3679" s="71">
        <v>11</v>
      </c>
      <c r="E3679" s="71">
        <v>0</v>
      </c>
      <c r="F3679" s="71">
        <v>8</v>
      </c>
      <c r="G3679" s="71">
        <v>0</v>
      </c>
      <c r="H3679" s="78">
        <v>0</v>
      </c>
      <c r="I3679" s="47">
        <f>C3547</f>
        <v>50</v>
      </c>
      <c r="O3679" s="147"/>
      <c r="P3679" s="147"/>
      <c r="Q3679" s="147"/>
    </row>
    <row r="3680" spans="1:30" s="55" customFormat="1" ht="11.45" customHeight="1" thickBot="1">
      <c r="A3680" s="190"/>
      <c r="B3680" s="193"/>
      <c r="C3680" s="33">
        <f>C3679/I3679*100</f>
        <v>34</v>
      </c>
      <c r="D3680" s="33">
        <f>D3679/I3679*100</f>
        <v>22</v>
      </c>
      <c r="E3680" s="33">
        <f>E3679/I3679*100</f>
        <v>0</v>
      </c>
      <c r="F3680" s="33">
        <f>F3679/I3679*100</f>
        <v>16</v>
      </c>
      <c r="G3680" s="33">
        <f>G3679/I3679*100</f>
        <v>0</v>
      </c>
      <c r="H3680" s="34">
        <f>H3679/I3679*100</f>
        <v>0</v>
      </c>
      <c r="I3680" s="51"/>
      <c r="O3680" s="147"/>
      <c r="P3680" s="147"/>
      <c r="Q3680" s="147"/>
    </row>
    <row r="3681" spans="1:17" s="55" customFormat="1" ht="11.45" customHeight="1">
      <c r="A3681" s="189" t="s">
        <v>51</v>
      </c>
      <c r="B3681" s="192" t="s">
        <v>1</v>
      </c>
      <c r="C3681" s="71">
        <v>128</v>
      </c>
      <c r="D3681" s="71">
        <v>87</v>
      </c>
      <c r="E3681" s="71">
        <v>10</v>
      </c>
      <c r="F3681" s="71">
        <v>76</v>
      </c>
      <c r="G3681" s="71">
        <v>13</v>
      </c>
      <c r="H3681" s="78">
        <v>22</v>
      </c>
      <c r="I3681" s="44">
        <f>C3549</f>
        <v>574</v>
      </c>
      <c r="O3681" s="147"/>
      <c r="P3681" s="147"/>
      <c r="Q3681" s="147"/>
    </row>
    <row r="3682" spans="1:17" s="55" customFormat="1" ht="11.45" customHeight="1">
      <c r="A3682" s="190"/>
      <c r="B3682" s="193"/>
      <c r="C3682" s="29">
        <f>C3681/I3681*100</f>
        <v>22.299651567944252</v>
      </c>
      <c r="D3682" s="29">
        <f>D3681/I3681*100</f>
        <v>15.156794425087108</v>
      </c>
      <c r="E3682" s="29">
        <f>E3681/I3681*100</f>
        <v>1.7421602787456445</v>
      </c>
      <c r="F3682" s="29">
        <f>F3681/I3681*100</f>
        <v>13.240418118466899</v>
      </c>
      <c r="G3682" s="29">
        <f>G3681/I3681*100</f>
        <v>2.264808362369338</v>
      </c>
      <c r="H3682" s="30">
        <f>H3681/I3681*100</f>
        <v>3.8327526132404177</v>
      </c>
      <c r="I3682" s="45"/>
      <c r="O3682" s="147"/>
      <c r="P3682" s="147"/>
      <c r="Q3682" s="147"/>
    </row>
    <row r="3683" spans="1:17" s="55" customFormat="1" ht="11.45" customHeight="1">
      <c r="A3683" s="190"/>
      <c r="B3683" s="184" t="s">
        <v>2</v>
      </c>
      <c r="C3683" s="71">
        <v>159</v>
      </c>
      <c r="D3683" s="71">
        <v>93</v>
      </c>
      <c r="E3683" s="71">
        <v>7</v>
      </c>
      <c r="F3683" s="71">
        <v>108</v>
      </c>
      <c r="G3683" s="71">
        <v>16</v>
      </c>
      <c r="H3683" s="78">
        <v>24</v>
      </c>
      <c r="I3683" s="47">
        <f>C3551</f>
        <v>768</v>
      </c>
      <c r="O3683" s="147"/>
      <c r="P3683" s="147"/>
      <c r="Q3683" s="147"/>
    </row>
    <row r="3684" spans="1:17" s="55" customFormat="1" ht="11.45" customHeight="1">
      <c r="A3684" s="190"/>
      <c r="B3684" s="185"/>
      <c r="C3684" s="25">
        <f>C3683/I3683*100</f>
        <v>20.703125</v>
      </c>
      <c r="D3684" s="25">
        <f>D3683/I3683*100</f>
        <v>12.109375</v>
      </c>
      <c r="E3684" s="25">
        <f>E3683/I3683*100</f>
        <v>0.91145833333333337</v>
      </c>
      <c r="F3684" s="25">
        <f>F3683/I3683*100</f>
        <v>14.0625</v>
      </c>
      <c r="G3684" s="25">
        <f>G3683/I3683*100</f>
        <v>2.083333333333333</v>
      </c>
      <c r="H3684" s="26">
        <f>H3683/I3683*100</f>
        <v>3.125</v>
      </c>
      <c r="I3684" s="45"/>
      <c r="O3684" s="147"/>
      <c r="P3684" s="147"/>
      <c r="Q3684" s="147"/>
    </row>
    <row r="3685" spans="1:17" s="55" customFormat="1" ht="11.45" customHeight="1">
      <c r="A3685" s="190"/>
      <c r="B3685" s="193" t="s">
        <v>5</v>
      </c>
      <c r="C3685" s="71">
        <v>3</v>
      </c>
      <c r="D3685" s="71">
        <v>1</v>
      </c>
      <c r="E3685" s="71">
        <v>1</v>
      </c>
      <c r="F3685" s="71">
        <v>0</v>
      </c>
      <c r="G3685" s="71">
        <v>1</v>
      </c>
      <c r="H3685" s="78">
        <v>0</v>
      </c>
      <c r="I3685" s="47">
        <f>C3553</f>
        <v>10</v>
      </c>
      <c r="O3685" s="147"/>
      <c r="P3685" s="147"/>
      <c r="Q3685" s="147"/>
    </row>
    <row r="3686" spans="1:17" s="55" customFormat="1" ht="11.45" customHeight="1" thickBot="1">
      <c r="A3686" s="191"/>
      <c r="B3686" s="194"/>
      <c r="C3686" s="33">
        <f>C3685/I3685*100</f>
        <v>30</v>
      </c>
      <c r="D3686" s="33">
        <f>D3685/I3685*100</f>
        <v>10</v>
      </c>
      <c r="E3686" s="33">
        <f>E3685/I3685*100</f>
        <v>10</v>
      </c>
      <c r="F3686" s="33">
        <f>F3685/I3685*100</f>
        <v>0</v>
      </c>
      <c r="G3686" s="33">
        <f>G3685/I3685*100</f>
        <v>10</v>
      </c>
      <c r="H3686" s="34">
        <f>H3685/I3685*100</f>
        <v>0</v>
      </c>
      <c r="I3686" s="51"/>
      <c r="O3686" s="147"/>
      <c r="P3686" s="147"/>
      <c r="Q3686" s="147"/>
    </row>
    <row r="3687" spans="1:17" s="55" customFormat="1" ht="11.45" customHeight="1">
      <c r="A3687" s="189" t="s">
        <v>52</v>
      </c>
      <c r="B3687" s="192" t="s">
        <v>6</v>
      </c>
      <c r="C3687" s="71">
        <v>22</v>
      </c>
      <c r="D3687" s="71">
        <v>7</v>
      </c>
      <c r="E3687" s="71">
        <v>1</v>
      </c>
      <c r="F3687" s="71">
        <v>2</v>
      </c>
      <c r="G3687" s="71">
        <v>2</v>
      </c>
      <c r="H3687" s="78">
        <v>3</v>
      </c>
      <c r="I3687" s="44">
        <f>C3555</f>
        <v>45</v>
      </c>
    </row>
    <row r="3688" spans="1:17" s="55" customFormat="1" ht="11.45" customHeight="1">
      <c r="A3688" s="190"/>
      <c r="B3688" s="185"/>
      <c r="C3688" s="29">
        <f>C3687/I3687*100</f>
        <v>48.888888888888886</v>
      </c>
      <c r="D3688" s="29">
        <f>D3687/I3687*100</f>
        <v>15.555555555555555</v>
      </c>
      <c r="E3688" s="29">
        <f>E3687/I3687*100</f>
        <v>2.2222222222222223</v>
      </c>
      <c r="F3688" s="29">
        <f>F3687/I3687*100</f>
        <v>4.4444444444444446</v>
      </c>
      <c r="G3688" s="29">
        <f>G3687/I3687*100</f>
        <v>4.4444444444444446</v>
      </c>
      <c r="H3688" s="30">
        <f>H3687/I3687*100</f>
        <v>6.666666666666667</v>
      </c>
      <c r="I3688" s="45"/>
    </row>
    <row r="3689" spans="1:17" s="55" customFormat="1" ht="11.45" customHeight="1">
      <c r="A3689" s="190"/>
      <c r="B3689" s="193" t="s">
        <v>7</v>
      </c>
      <c r="C3689" s="71">
        <v>22</v>
      </c>
      <c r="D3689" s="71">
        <v>8</v>
      </c>
      <c r="E3689" s="71">
        <v>1</v>
      </c>
      <c r="F3689" s="71">
        <v>10</v>
      </c>
      <c r="G3689" s="71">
        <v>4</v>
      </c>
      <c r="H3689" s="78">
        <v>8</v>
      </c>
      <c r="I3689" s="47">
        <f>C3557</f>
        <v>107</v>
      </c>
    </row>
    <row r="3690" spans="1:17" s="55" customFormat="1" ht="11.45" customHeight="1">
      <c r="A3690" s="190"/>
      <c r="B3690" s="193"/>
      <c r="C3690" s="25">
        <f>C3689/I3689*100</f>
        <v>20.5607476635514</v>
      </c>
      <c r="D3690" s="25">
        <f>D3689/I3689*100</f>
        <v>7.4766355140186906</v>
      </c>
      <c r="E3690" s="25">
        <f>E3689/I3689*100</f>
        <v>0.93457943925233633</v>
      </c>
      <c r="F3690" s="25">
        <f>F3689/I3689*100</f>
        <v>9.3457943925233646</v>
      </c>
      <c r="G3690" s="25">
        <f>G3689/I3689*100</f>
        <v>3.7383177570093453</v>
      </c>
      <c r="H3690" s="26">
        <f>H3689/I3689*100</f>
        <v>7.4766355140186906</v>
      </c>
      <c r="I3690" s="45"/>
    </row>
    <row r="3691" spans="1:17" s="55" customFormat="1" ht="11.45" customHeight="1">
      <c r="A3691" s="190"/>
      <c r="B3691" s="184" t="s">
        <v>8</v>
      </c>
      <c r="C3691" s="71">
        <v>33</v>
      </c>
      <c r="D3691" s="71">
        <v>18</v>
      </c>
      <c r="E3691" s="71">
        <v>2</v>
      </c>
      <c r="F3691" s="71">
        <v>15</v>
      </c>
      <c r="G3691" s="71">
        <v>6</v>
      </c>
      <c r="H3691" s="78">
        <v>4</v>
      </c>
      <c r="I3691" s="47">
        <f>C3559</f>
        <v>144</v>
      </c>
    </row>
    <row r="3692" spans="1:17" s="55" customFormat="1" ht="11.45" customHeight="1">
      <c r="A3692" s="190"/>
      <c r="B3692" s="185"/>
      <c r="C3692" s="25">
        <f t="shared" ref="C3692" si="3643">C3691/I3691*100</f>
        <v>22.916666666666664</v>
      </c>
      <c r="D3692" s="25">
        <f t="shared" ref="D3692" si="3644">D3691/I3691*100</f>
        <v>12.5</v>
      </c>
      <c r="E3692" s="25">
        <f t="shared" ref="E3692" si="3645">E3691/I3691*100</f>
        <v>1.3888888888888888</v>
      </c>
      <c r="F3692" s="25">
        <f t="shared" ref="F3692" si="3646">F3691/I3691*100</f>
        <v>10.416666666666668</v>
      </c>
      <c r="G3692" s="25">
        <f t="shared" ref="G3692" si="3647">G3691/I3691*100</f>
        <v>4.1666666666666661</v>
      </c>
      <c r="H3692" s="26">
        <f t="shared" ref="H3692" si="3648">H3691/I3691*100</f>
        <v>2.7777777777777777</v>
      </c>
      <c r="I3692" s="45"/>
    </row>
    <row r="3693" spans="1:17" s="55" customFormat="1" ht="11.45" customHeight="1">
      <c r="A3693" s="190"/>
      <c r="B3693" s="193" t="s">
        <v>9</v>
      </c>
      <c r="C3693" s="71">
        <v>48</v>
      </c>
      <c r="D3693" s="71">
        <v>21</v>
      </c>
      <c r="E3693" s="71">
        <v>2</v>
      </c>
      <c r="F3693" s="71">
        <v>22</v>
      </c>
      <c r="G3693" s="71">
        <v>6</v>
      </c>
      <c r="H3693" s="78">
        <v>10</v>
      </c>
      <c r="I3693" s="47">
        <f>C3561</f>
        <v>172</v>
      </c>
    </row>
    <row r="3694" spans="1:17" s="55" customFormat="1" ht="11.45" customHeight="1">
      <c r="A3694" s="190"/>
      <c r="B3694" s="193"/>
      <c r="C3694" s="25">
        <f t="shared" ref="C3694" si="3649">C3693/I3693*100</f>
        <v>27.906976744186046</v>
      </c>
      <c r="D3694" s="25">
        <f t="shared" ref="D3694" si="3650">D3693/I3693*100</f>
        <v>12.209302325581394</v>
      </c>
      <c r="E3694" s="25">
        <f t="shared" ref="E3694" si="3651">E3693/I3693*100</f>
        <v>1.1627906976744187</v>
      </c>
      <c r="F3694" s="25">
        <f t="shared" ref="F3694" si="3652">F3693/I3693*100</f>
        <v>12.790697674418606</v>
      </c>
      <c r="G3694" s="25">
        <f t="shared" ref="G3694" si="3653">G3693/I3693*100</f>
        <v>3.4883720930232558</v>
      </c>
      <c r="H3694" s="26">
        <f t="shared" ref="H3694" si="3654">H3693/I3693*100</f>
        <v>5.8139534883720927</v>
      </c>
      <c r="I3694" s="45"/>
      <c r="O3694" s="147"/>
      <c r="P3694" s="147"/>
      <c r="Q3694" s="147"/>
    </row>
    <row r="3695" spans="1:17" s="55" customFormat="1" ht="11.45" customHeight="1">
      <c r="A3695" s="190"/>
      <c r="B3695" s="184" t="s">
        <v>10</v>
      </c>
      <c r="C3695" s="71">
        <v>44</v>
      </c>
      <c r="D3695" s="71">
        <v>29</v>
      </c>
      <c r="E3695" s="71">
        <v>4</v>
      </c>
      <c r="F3695" s="71">
        <v>24</v>
      </c>
      <c r="G3695" s="71">
        <v>4</v>
      </c>
      <c r="H3695" s="78">
        <v>9</v>
      </c>
      <c r="I3695" s="47">
        <f>C3563</f>
        <v>206</v>
      </c>
      <c r="O3695" s="147"/>
      <c r="P3695" s="147"/>
      <c r="Q3695" s="147"/>
    </row>
    <row r="3696" spans="1:17" s="55" customFormat="1" ht="11.45" customHeight="1">
      <c r="A3696" s="190"/>
      <c r="B3696" s="185"/>
      <c r="C3696" s="25">
        <f t="shared" ref="C3696" si="3655">C3695/I3695*100</f>
        <v>21.359223300970871</v>
      </c>
      <c r="D3696" s="25">
        <f t="shared" ref="D3696" si="3656">D3695/I3695*100</f>
        <v>14.077669902912621</v>
      </c>
      <c r="E3696" s="25">
        <f t="shared" ref="E3696" si="3657">E3695/I3695*100</f>
        <v>1.9417475728155338</v>
      </c>
      <c r="F3696" s="25">
        <f t="shared" ref="F3696" si="3658">F3695/I3695*100</f>
        <v>11.650485436893204</v>
      </c>
      <c r="G3696" s="25">
        <f t="shared" ref="G3696" si="3659">G3695/I3695*100</f>
        <v>1.9417475728155338</v>
      </c>
      <c r="H3696" s="26">
        <f t="shared" ref="H3696" si="3660">H3695/I3695*100</f>
        <v>4.3689320388349513</v>
      </c>
      <c r="I3696" s="45"/>
      <c r="O3696" s="147"/>
      <c r="P3696" s="147"/>
      <c r="Q3696" s="147"/>
    </row>
    <row r="3697" spans="1:30" s="55" customFormat="1" ht="11.45" customHeight="1">
      <c r="A3697" s="190"/>
      <c r="B3697" s="193" t="s">
        <v>11</v>
      </c>
      <c r="C3697" s="71">
        <v>52</v>
      </c>
      <c r="D3697" s="71">
        <v>32</v>
      </c>
      <c r="E3697" s="71">
        <v>3</v>
      </c>
      <c r="F3697" s="71">
        <v>35</v>
      </c>
      <c r="G3697" s="71">
        <v>3</v>
      </c>
      <c r="H3697" s="78">
        <v>5</v>
      </c>
      <c r="I3697" s="47">
        <f>C3565</f>
        <v>257</v>
      </c>
      <c r="O3697" s="147"/>
      <c r="P3697" s="147"/>
      <c r="Q3697" s="148"/>
    </row>
    <row r="3698" spans="1:30" s="55" customFormat="1" ht="11.45" customHeight="1">
      <c r="A3698" s="190"/>
      <c r="B3698" s="193"/>
      <c r="C3698" s="25">
        <f t="shared" ref="C3698" si="3661">C3697/I3697*100</f>
        <v>20.233463035019454</v>
      </c>
      <c r="D3698" s="25">
        <f t="shared" ref="D3698" si="3662">D3697/I3697*100</f>
        <v>12.45136186770428</v>
      </c>
      <c r="E3698" s="25">
        <f t="shared" ref="E3698" si="3663">E3697/I3697*100</f>
        <v>1.1673151750972763</v>
      </c>
      <c r="F3698" s="25">
        <f t="shared" ref="F3698" si="3664">F3697/I3697*100</f>
        <v>13.618677042801556</v>
      </c>
      <c r="G3698" s="25">
        <f t="shared" ref="G3698" si="3665">G3697/I3697*100</f>
        <v>1.1673151750972763</v>
      </c>
      <c r="H3698" s="26">
        <f t="shared" ref="H3698" si="3666">H3697/I3697*100</f>
        <v>1.9455252918287937</v>
      </c>
      <c r="I3698" s="45"/>
      <c r="O3698" s="147"/>
      <c r="P3698" s="148"/>
      <c r="Q3698" s="148"/>
      <c r="AD3698" s="1"/>
    </row>
    <row r="3699" spans="1:30" s="55" customFormat="1" ht="11.45" customHeight="1">
      <c r="A3699" s="190"/>
      <c r="B3699" s="184" t="s">
        <v>12</v>
      </c>
      <c r="C3699" s="71">
        <v>67</v>
      </c>
      <c r="D3699" s="71">
        <v>65</v>
      </c>
      <c r="E3699" s="71">
        <v>5</v>
      </c>
      <c r="F3699" s="71">
        <v>76</v>
      </c>
      <c r="G3699" s="71">
        <v>5</v>
      </c>
      <c r="H3699" s="78">
        <v>7</v>
      </c>
      <c r="I3699" s="47">
        <f>C3567</f>
        <v>416</v>
      </c>
      <c r="O3699" s="148"/>
      <c r="P3699" s="148"/>
      <c r="Q3699" s="148"/>
      <c r="AC3699" s="1"/>
      <c r="AD3699" s="1"/>
    </row>
    <row r="3700" spans="1:30" s="55" customFormat="1" ht="11.45" customHeight="1">
      <c r="A3700" s="190"/>
      <c r="B3700" s="185"/>
      <c r="C3700" s="25">
        <f t="shared" ref="C3700" si="3667">C3699/I3699*100</f>
        <v>16.105769230769234</v>
      </c>
      <c r="D3700" s="25">
        <f t="shared" ref="D3700" si="3668">D3699/I3699*100</f>
        <v>15.625</v>
      </c>
      <c r="E3700" s="25">
        <f t="shared" ref="E3700" si="3669">E3699/I3699*100</f>
        <v>1.2019230769230771</v>
      </c>
      <c r="F3700" s="25">
        <f t="shared" ref="F3700" si="3670">F3699/I3699*100</f>
        <v>18.269230769230766</v>
      </c>
      <c r="G3700" s="25">
        <f t="shared" ref="G3700" si="3671">G3699/I3699*100</f>
        <v>1.2019230769230771</v>
      </c>
      <c r="H3700" s="26">
        <f t="shared" ref="H3700" si="3672">H3699/I3699*100</f>
        <v>1.6826923076923077</v>
      </c>
      <c r="I3700" s="45"/>
      <c r="O3700" s="148"/>
      <c r="P3700" s="148"/>
      <c r="Q3700" s="148"/>
      <c r="AB3700" s="1"/>
      <c r="AC3700" s="1"/>
      <c r="AD3700" s="1"/>
    </row>
    <row r="3701" spans="1:30" s="55" customFormat="1" ht="11.45" customHeight="1">
      <c r="A3701" s="190"/>
      <c r="B3701" s="193" t="s">
        <v>24</v>
      </c>
      <c r="C3701" s="71">
        <v>2</v>
      </c>
      <c r="D3701" s="71">
        <v>1</v>
      </c>
      <c r="E3701" s="71">
        <v>0</v>
      </c>
      <c r="F3701" s="71">
        <v>0</v>
      </c>
      <c r="G3701" s="71">
        <v>0</v>
      </c>
      <c r="H3701" s="78">
        <v>0</v>
      </c>
      <c r="I3701" s="47">
        <f>C3569</f>
        <v>5</v>
      </c>
      <c r="O3701" s="148"/>
      <c r="P3701" s="148"/>
      <c r="Q3701" s="148"/>
      <c r="AA3701" s="1"/>
      <c r="AB3701" s="1"/>
      <c r="AC3701" s="1"/>
      <c r="AD3701" s="1"/>
    </row>
    <row r="3702" spans="1:30" s="55" customFormat="1" ht="11.45" customHeight="1" thickBot="1">
      <c r="A3702" s="191"/>
      <c r="B3702" s="194"/>
      <c r="C3702" s="33">
        <f>C3701/I3701*100</f>
        <v>40</v>
      </c>
      <c r="D3702" s="33">
        <f>D3701/I3701*100</f>
        <v>20</v>
      </c>
      <c r="E3702" s="33">
        <f>E3701/I3701*100</f>
        <v>0</v>
      </c>
      <c r="F3702" s="33">
        <f>F3701/I3701*100</f>
        <v>0</v>
      </c>
      <c r="G3702" s="33">
        <f>G3701/I3701*100</f>
        <v>0</v>
      </c>
      <c r="H3702" s="34">
        <f>H3701/I3701*100</f>
        <v>0</v>
      </c>
      <c r="I3702" s="51"/>
      <c r="Z3702" s="1"/>
      <c r="AA3702" s="1"/>
      <c r="AB3702" s="1"/>
      <c r="AC3702" s="1"/>
      <c r="AD3702" s="1"/>
    </row>
    <row r="3703" spans="1:30" s="55" customFormat="1" ht="11.45" customHeight="1" thickBot="1">
      <c r="A3703" s="211" t="s">
        <v>53</v>
      </c>
      <c r="B3703" s="192" t="s">
        <v>23</v>
      </c>
      <c r="C3703" s="71">
        <v>25</v>
      </c>
      <c r="D3703" s="71">
        <v>28</v>
      </c>
      <c r="E3703" s="71">
        <v>2</v>
      </c>
      <c r="F3703" s="71">
        <v>27</v>
      </c>
      <c r="G3703" s="71">
        <v>1</v>
      </c>
      <c r="H3703" s="78">
        <v>2</v>
      </c>
      <c r="I3703" s="44">
        <f>C3571</f>
        <v>139</v>
      </c>
      <c r="Y3703" s="1"/>
      <c r="Z3703" s="1"/>
      <c r="AA3703" s="1"/>
      <c r="AB3703" s="1"/>
      <c r="AC3703" s="1"/>
      <c r="AD3703" s="1"/>
    </row>
    <row r="3704" spans="1:30" s="55" customFormat="1" ht="11.45" customHeight="1" thickTop="1" thickBot="1">
      <c r="A3704" s="212"/>
      <c r="B3704" s="185"/>
      <c r="C3704" s="29">
        <f>C3703/I3703*100</f>
        <v>17.985611510791365</v>
      </c>
      <c r="D3704" s="29">
        <f>D3703/I3703*100</f>
        <v>20.14388489208633</v>
      </c>
      <c r="E3704" s="29">
        <f>E3703/I3703*100</f>
        <v>1.4388489208633095</v>
      </c>
      <c r="F3704" s="29">
        <f>F3703/I3703*100</f>
        <v>19.424460431654676</v>
      </c>
      <c r="G3704" s="29">
        <f>G3703/I3703*100</f>
        <v>0.71942446043165476</v>
      </c>
      <c r="H3704" s="30">
        <f>H3703/I3703*100</f>
        <v>1.4388489208633095</v>
      </c>
      <c r="I3704" s="45"/>
      <c r="X3704" s="1"/>
      <c r="Y3704" s="1"/>
      <c r="Z3704" s="1"/>
      <c r="AA3704" s="1"/>
      <c r="AB3704" s="1"/>
      <c r="AC3704" s="1"/>
      <c r="AD3704" s="1"/>
    </row>
    <row r="3705" spans="1:30" s="55" customFormat="1" ht="11.45" customHeight="1" thickTop="1" thickBot="1">
      <c r="A3705" s="212"/>
      <c r="B3705" s="193" t="s">
        <v>3</v>
      </c>
      <c r="C3705" s="71">
        <v>25</v>
      </c>
      <c r="D3705" s="71">
        <v>7</v>
      </c>
      <c r="E3705" s="71">
        <v>0</v>
      </c>
      <c r="F3705" s="71">
        <v>13</v>
      </c>
      <c r="G3705" s="71">
        <v>1</v>
      </c>
      <c r="H3705" s="78">
        <v>3</v>
      </c>
      <c r="I3705" s="47">
        <f>C3573</f>
        <v>83</v>
      </c>
      <c r="W3705" s="1"/>
      <c r="X3705" s="1"/>
      <c r="Y3705" s="1"/>
      <c r="Z3705" s="1"/>
      <c r="AA3705" s="1"/>
      <c r="AB3705" s="1"/>
      <c r="AC3705" s="1"/>
      <c r="AD3705" s="1"/>
    </row>
    <row r="3706" spans="1:30" s="55" customFormat="1" ht="11.45" customHeight="1" thickTop="1" thickBot="1">
      <c r="A3706" s="212"/>
      <c r="B3706" s="193"/>
      <c r="C3706" s="25">
        <f>C3705/I3705*100</f>
        <v>30.120481927710845</v>
      </c>
      <c r="D3706" s="25">
        <f>D3705/I3705*100</f>
        <v>8.4337349397590362</v>
      </c>
      <c r="E3706" s="25">
        <f>E3705/I3705*100</f>
        <v>0</v>
      </c>
      <c r="F3706" s="25">
        <f>F3705/I3705*100</f>
        <v>15.66265060240964</v>
      </c>
      <c r="G3706" s="25">
        <f>G3705/I3705*100</f>
        <v>1.2048192771084338</v>
      </c>
      <c r="H3706" s="26">
        <f>H3705/I3705*100</f>
        <v>3.6144578313253009</v>
      </c>
      <c r="I3706" s="45"/>
      <c r="V3706" s="1"/>
      <c r="W3706" s="1"/>
      <c r="X3706" s="1"/>
      <c r="Y3706" s="1"/>
      <c r="Z3706" s="1"/>
      <c r="AA3706" s="1"/>
      <c r="AB3706" s="1"/>
      <c r="AC3706" s="1"/>
      <c r="AD3706" s="1"/>
    </row>
    <row r="3707" spans="1:30" s="55" customFormat="1" ht="11.45" customHeight="1" thickTop="1" thickBot="1">
      <c r="A3707" s="212"/>
      <c r="B3707" s="184" t="s">
        <v>13</v>
      </c>
      <c r="C3707" s="71">
        <v>118</v>
      </c>
      <c r="D3707" s="71">
        <v>63</v>
      </c>
      <c r="E3707" s="71">
        <v>8</v>
      </c>
      <c r="F3707" s="71">
        <v>58</v>
      </c>
      <c r="G3707" s="71">
        <v>19</v>
      </c>
      <c r="H3707" s="78">
        <v>21</v>
      </c>
      <c r="I3707" s="47">
        <f>C3575</f>
        <v>533</v>
      </c>
      <c r="O3707" s="148"/>
      <c r="P3707" s="148"/>
      <c r="Q3707" s="148"/>
      <c r="U3707" s="1"/>
      <c r="V3707" s="1"/>
      <c r="W3707" s="1"/>
      <c r="X3707" s="1"/>
      <c r="Y3707" s="1"/>
      <c r="Z3707" s="1"/>
      <c r="AA3707" s="1"/>
      <c r="AB3707" s="1"/>
      <c r="AC3707" s="1"/>
      <c r="AD3707" s="1"/>
    </row>
    <row r="3708" spans="1:30" s="55" customFormat="1" ht="11.45" customHeight="1" thickTop="1" thickBot="1">
      <c r="A3708" s="212"/>
      <c r="B3708" s="185"/>
      <c r="C3708" s="25">
        <f t="shared" ref="C3708" si="3673">C3707/I3707*100</f>
        <v>22.138836772983115</v>
      </c>
      <c r="D3708" s="25">
        <f t="shared" ref="D3708" si="3674">D3707/I3707*100</f>
        <v>11.819887429643527</v>
      </c>
      <c r="E3708" s="25">
        <f t="shared" ref="E3708" si="3675">E3707/I3707*100</f>
        <v>1.5009380863039399</v>
      </c>
      <c r="F3708" s="25">
        <f t="shared" ref="F3708" si="3676">F3707/I3707*100</f>
        <v>10.881801125703564</v>
      </c>
      <c r="G3708" s="25">
        <f t="shared" ref="G3708" si="3677">G3707/I3707*100</f>
        <v>3.5647279549718571</v>
      </c>
      <c r="H3708" s="26">
        <f t="shared" ref="H3708" si="3678">H3707/I3707*100</f>
        <v>3.9399624765478425</v>
      </c>
      <c r="I3708" s="45"/>
      <c r="O3708" s="148"/>
      <c r="P3708" s="148"/>
      <c r="Q3708" s="148"/>
      <c r="T3708" s="1"/>
      <c r="U3708" s="1"/>
      <c r="V3708" s="1"/>
      <c r="W3708" s="1"/>
      <c r="X3708" s="1"/>
      <c r="Y3708" s="1"/>
      <c r="Z3708" s="1"/>
      <c r="AA3708" s="1"/>
      <c r="AB3708" s="1"/>
      <c r="AC3708" s="1"/>
      <c r="AD3708" s="1"/>
    </row>
    <row r="3709" spans="1:30" s="55" customFormat="1" ht="11.45" customHeight="1" thickTop="1" thickBot="1">
      <c r="A3709" s="212"/>
      <c r="B3709" s="193" t="s">
        <v>14</v>
      </c>
      <c r="C3709" s="71">
        <v>23</v>
      </c>
      <c r="D3709" s="71">
        <v>17</v>
      </c>
      <c r="E3709" s="71">
        <v>2</v>
      </c>
      <c r="F3709" s="71">
        <v>15</v>
      </c>
      <c r="G3709" s="71">
        <v>1</v>
      </c>
      <c r="H3709" s="78">
        <v>4</v>
      </c>
      <c r="I3709" s="47">
        <f>C3577</f>
        <v>145</v>
      </c>
      <c r="O3709" s="148"/>
      <c r="P3709" s="148"/>
      <c r="Q3709" s="148"/>
      <c r="S3709" s="1"/>
      <c r="T3709" s="1"/>
      <c r="U3709" s="1"/>
      <c r="V3709" s="1"/>
      <c r="W3709" s="1"/>
      <c r="X3709" s="1"/>
      <c r="Y3709" s="1"/>
      <c r="Z3709" s="1"/>
      <c r="AA3709" s="1"/>
      <c r="AB3709" s="1"/>
      <c r="AC3709" s="1"/>
      <c r="AD3709" s="1"/>
    </row>
    <row r="3710" spans="1:30" s="55" customFormat="1" ht="11.45" customHeight="1" thickTop="1" thickBot="1">
      <c r="A3710" s="212"/>
      <c r="B3710" s="193"/>
      <c r="C3710" s="25">
        <f t="shared" ref="C3710" si="3679">C3709/I3709*100</f>
        <v>15.862068965517242</v>
      </c>
      <c r="D3710" s="25">
        <f t="shared" ref="D3710" si="3680">D3709/I3709*100</f>
        <v>11.724137931034482</v>
      </c>
      <c r="E3710" s="25">
        <f t="shared" ref="E3710" si="3681">E3709/I3709*100</f>
        <v>1.3793103448275863</v>
      </c>
      <c r="F3710" s="25">
        <f t="shared" ref="F3710" si="3682">F3709/I3709*100</f>
        <v>10.344827586206897</v>
      </c>
      <c r="G3710" s="25">
        <f t="shared" ref="G3710" si="3683">G3709/I3709*100</f>
        <v>0.68965517241379315</v>
      </c>
      <c r="H3710" s="26">
        <f t="shared" ref="H3710" si="3684">H3709/I3709*100</f>
        <v>2.7586206896551726</v>
      </c>
      <c r="I3710" s="45"/>
      <c r="O3710" s="148"/>
      <c r="P3710" s="148"/>
      <c r="Q3710" s="148"/>
      <c r="R3710" s="1"/>
      <c r="S3710" s="1"/>
      <c r="T3710" s="1"/>
      <c r="U3710" s="1"/>
      <c r="V3710" s="1"/>
      <c r="W3710" s="1"/>
      <c r="X3710" s="1"/>
      <c r="Y3710" s="1"/>
      <c r="Z3710" s="1"/>
      <c r="AA3710" s="1"/>
      <c r="AB3710" s="1"/>
      <c r="AC3710" s="1"/>
      <c r="AD3710" s="1"/>
    </row>
    <row r="3711" spans="1:30" s="55" customFormat="1" ht="11.45" customHeight="1" thickTop="1" thickBot="1">
      <c r="A3711" s="212"/>
      <c r="B3711" s="184" t="s">
        <v>25</v>
      </c>
      <c r="C3711" s="71">
        <v>26</v>
      </c>
      <c r="D3711" s="71">
        <v>8</v>
      </c>
      <c r="E3711" s="71">
        <v>1</v>
      </c>
      <c r="F3711" s="71">
        <v>4</v>
      </c>
      <c r="G3711" s="71">
        <v>2</v>
      </c>
      <c r="H3711" s="78">
        <v>5</v>
      </c>
      <c r="I3711" s="47">
        <f>C3579</f>
        <v>64</v>
      </c>
      <c r="O3711" s="148"/>
      <c r="P3711" s="148"/>
      <c r="Q3711" s="148"/>
      <c r="R3711" s="1"/>
      <c r="S3711" s="1"/>
      <c r="T3711" s="1"/>
      <c r="U3711" s="1"/>
      <c r="V3711" s="1"/>
      <c r="W3711" s="1"/>
      <c r="X3711" s="1"/>
      <c r="Y3711" s="1"/>
      <c r="Z3711" s="1"/>
      <c r="AA3711" s="1"/>
      <c r="AB3711" s="1"/>
      <c r="AC3711" s="1"/>
      <c r="AD3711" s="1"/>
    </row>
    <row r="3712" spans="1:30" s="55" customFormat="1" ht="11.45" customHeight="1" thickTop="1" thickBot="1">
      <c r="A3712" s="212"/>
      <c r="B3712" s="185"/>
      <c r="C3712" s="25">
        <f t="shared" ref="C3712" si="3685">C3711/I3711*100</f>
        <v>40.625</v>
      </c>
      <c r="D3712" s="25">
        <f t="shared" ref="D3712" si="3686">D3711/I3711*100</f>
        <v>12.5</v>
      </c>
      <c r="E3712" s="25">
        <f t="shared" ref="E3712" si="3687">E3711/I3711*100</f>
        <v>1.5625</v>
      </c>
      <c r="F3712" s="25">
        <f t="shared" ref="F3712" si="3688">F3711/I3711*100</f>
        <v>6.25</v>
      </c>
      <c r="G3712" s="25">
        <f t="shared" ref="G3712" si="3689">G3711/I3711*100</f>
        <v>3.125</v>
      </c>
      <c r="H3712" s="26">
        <f t="shared" ref="H3712" si="3690">H3711/I3711*100</f>
        <v>7.8125</v>
      </c>
      <c r="I3712" s="45"/>
      <c r="O3712" s="148"/>
      <c r="P3712" s="148"/>
      <c r="Q3712" s="148"/>
      <c r="R3712" s="1"/>
      <c r="S3712" s="1"/>
      <c r="T3712" s="1"/>
      <c r="U3712" s="1"/>
      <c r="V3712" s="1"/>
      <c r="W3712" s="1"/>
      <c r="X3712" s="1"/>
      <c r="Y3712" s="1"/>
      <c r="Z3712" s="1"/>
      <c r="AA3712" s="1"/>
      <c r="AB3712" s="1"/>
      <c r="AC3712" s="1"/>
      <c r="AD3712" s="1"/>
    </row>
    <row r="3713" spans="1:30" s="1" customFormat="1" ht="11.45" customHeight="1" thickTop="1" thickBot="1">
      <c r="A3713" s="212"/>
      <c r="B3713" s="193" t="s">
        <v>26</v>
      </c>
      <c r="C3713" s="71">
        <v>63</v>
      </c>
      <c r="D3713" s="71">
        <v>51</v>
      </c>
      <c r="E3713" s="71">
        <v>3</v>
      </c>
      <c r="F3713" s="71">
        <v>54</v>
      </c>
      <c r="G3713" s="71">
        <v>5</v>
      </c>
      <c r="H3713" s="78">
        <v>9</v>
      </c>
      <c r="I3713" s="47">
        <f>C3581</f>
        <v>326</v>
      </c>
      <c r="K3713" s="55"/>
      <c r="L3713" s="55"/>
      <c r="M3713" s="55"/>
      <c r="N3713" s="55"/>
      <c r="O3713" s="148"/>
      <c r="P3713" s="148"/>
      <c r="Q3713" s="148"/>
    </row>
    <row r="3714" spans="1:30" s="1" customFormat="1" ht="11.45" customHeight="1" thickTop="1" thickBot="1">
      <c r="A3714" s="212"/>
      <c r="B3714" s="193"/>
      <c r="C3714" s="25">
        <f t="shared" ref="C3714" si="3691">C3713/I3713*100</f>
        <v>19.325153374233128</v>
      </c>
      <c r="D3714" s="25">
        <f t="shared" ref="D3714" si="3692">D3713/I3713*100</f>
        <v>15.644171779141105</v>
      </c>
      <c r="E3714" s="25">
        <f t="shared" ref="E3714" si="3693">E3713/I3713*100</f>
        <v>0.92024539877300615</v>
      </c>
      <c r="F3714" s="25">
        <f t="shared" ref="F3714" si="3694">F3713/I3713*100</f>
        <v>16.564417177914109</v>
      </c>
      <c r="G3714" s="25">
        <f t="shared" ref="G3714" si="3695">G3713/I3713*100</f>
        <v>1.5337423312883436</v>
      </c>
      <c r="H3714" s="26">
        <f t="shared" ref="H3714" si="3696">H3713/I3713*100</f>
        <v>2.7607361963190185</v>
      </c>
      <c r="I3714" s="45"/>
      <c r="K3714" s="55"/>
      <c r="L3714" s="55"/>
      <c r="M3714" s="55"/>
      <c r="N3714" s="55"/>
      <c r="O3714" s="148"/>
      <c r="P3714" s="148"/>
      <c r="Q3714" s="148"/>
    </row>
    <row r="3715" spans="1:30" s="1" customFormat="1" ht="11.45" customHeight="1" thickTop="1" thickBot="1">
      <c r="A3715" s="212"/>
      <c r="B3715" s="184" t="s">
        <v>0</v>
      </c>
      <c r="C3715" s="71">
        <v>5</v>
      </c>
      <c r="D3715" s="71">
        <v>4</v>
      </c>
      <c r="E3715" s="71">
        <v>0</v>
      </c>
      <c r="F3715" s="71">
        <v>10</v>
      </c>
      <c r="G3715" s="71">
        <v>0</v>
      </c>
      <c r="H3715" s="78">
        <v>2</v>
      </c>
      <c r="I3715" s="47">
        <f>C3583</f>
        <v>45</v>
      </c>
    </row>
    <row r="3716" spans="1:30" s="1" customFormat="1" ht="11.45" customHeight="1" thickTop="1" thickBot="1">
      <c r="A3716" s="212"/>
      <c r="B3716" s="185"/>
      <c r="C3716" s="25">
        <f t="shared" ref="C3716" si="3697">C3715/I3715*100</f>
        <v>11.111111111111111</v>
      </c>
      <c r="D3716" s="25">
        <f t="shared" ref="D3716" si="3698">D3715/I3715*100</f>
        <v>8.8888888888888893</v>
      </c>
      <c r="E3716" s="25">
        <f t="shared" ref="E3716" si="3699">E3715/I3715*100</f>
        <v>0</v>
      </c>
      <c r="F3716" s="25">
        <f t="shared" ref="F3716" si="3700">F3715/I3715*100</f>
        <v>22.222222222222221</v>
      </c>
      <c r="G3716" s="25">
        <f t="shared" ref="G3716" si="3701">G3715/I3715*100</f>
        <v>0</v>
      </c>
      <c r="H3716" s="26">
        <f t="shared" ref="H3716" si="3702">H3715/I3715*100</f>
        <v>4.4444444444444446</v>
      </c>
      <c r="I3716" s="45"/>
    </row>
    <row r="3717" spans="1:30" s="1" customFormat="1" ht="11.45" customHeight="1" thickTop="1" thickBot="1">
      <c r="A3717" s="212"/>
      <c r="B3717" s="193" t="s">
        <v>24</v>
      </c>
      <c r="C3717" s="71">
        <v>5</v>
      </c>
      <c r="D3717" s="71">
        <v>3</v>
      </c>
      <c r="E3717" s="71">
        <v>2</v>
      </c>
      <c r="F3717" s="71">
        <v>3</v>
      </c>
      <c r="G3717" s="71">
        <v>1</v>
      </c>
      <c r="H3717" s="78">
        <v>0</v>
      </c>
      <c r="I3717" s="47">
        <f>C3585</f>
        <v>17</v>
      </c>
    </row>
    <row r="3718" spans="1:30" s="1" customFormat="1" ht="11.45" customHeight="1" thickTop="1" thickBot="1">
      <c r="A3718" s="213"/>
      <c r="B3718" s="194"/>
      <c r="C3718" s="33">
        <f>C3717/I3717*100</f>
        <v>29.411764705882355</v>
      </c>
      <c r="D3718" s="33">
        <f>D3717/I3717*100</f>
        <v>17.647058823529413</v>
      </c>
      <c r="E3718" s="33">
        <f>E3717/I3717*100</f>
        <v>11.76470588235294</v>
      </c>
      <c r="F3718" s="33">
        <f>F3717/I3717*100</f>
        <v>17.647058823529413</v>
      </c>
      <c r="G3718" s="33">
        <f>G3717/I3717*100</f>
        <v>5.8823529411764701</v>
      </c>
      <c r="H3718" s="34">
        <f>H3717/I3717*100</f>
        <v>0</v>
      </c>
      <c r="I3718" s="51"/>
      <c r="AD3718" s="2"/>
    </row>
    <row r="3719" spans="1:30" s="1" customFormat="1" ht="11.45" customHeight="1">
      <c r="A3719" s="189" t="s">
        <v>21</v>
      </c>
      <c r="B3719" s="192" t="s">
        <v>27</v>
      </c>
      <c r="C3719" s="71">
        <v>32</v>
      </c>
      <c r="D3719" s="71">
        <v>23</v>
      </c>
      <c r="E3719" s="71">
        <v>2</v>
      </c>
      <c r="F3719" s="71">
        <v>24</v>
      </c>
      <c r="G3719" s="71">
        <v>2</v>
      </c>
      <c r="H3719" s="78">
        <v>4</v>
      </c>
      <c r="I3719" s="44">
        <f>C3587</f>
        <v>171</v>
      </c>
      <c r="O3719" s="148"/>
      <c r="P3719" s="148"/>
      <c r="Q3719" s="148"/>
      <c r="AC3719" s="2"/>
      <c r="AD3719" s="3"/>
    </row>
    <row r="3720" spans="1:30" s="1" customFormat="1" ht="12.75" customHeight="1">
      <c r="A3720" s="190"/>
      <c r="B3720" s="185"/>
      <c r="C3720" s="29">
        <f>C3719/I3719*100</f>
        <v>18.71345029239766</v>
      </c>
      <c r="D3720" s="29">
        <f>D3719/I3719*100</f>
        <v>13.450292397660817</v>
      </c>
      <c r="E3720" s="29">
        <f>E3719/I3719*100</f>
        <v>1.1695906432748537</v>
      </c>
      <c r="F3720" s="29">
        <f>F3719/I3719*100</f>
        <v>14.035087719298245</v>
      </c>
      <c r="G3720" s="29">
        <f>G3719/I3719*100</f>
        <v>1.1695906432748537</v>
      </c>
      <c r="H3720" s="30">
        <f>H3719/I3719*100</f>
        <v>2.3391812865497075</v>
      </c>
      <c r="I3720" s="45"/>
      <c r="O3720" s="148"/>
      <c r="P3720" s="148"/>
      <c r="Q3720" s="6"/>
      <c r="AB3720" s="2"/>
      <c r="AC3720" s="3"/>
    </row>
    <row r="3721" spans="1:30" s="1" customFormat="1" ht="11.45" customHeight="1">
      <c r="A3721" s="190"/>
      <c r="B3721" s="193" t="s">
        <v>28</v>
      </c>
      <c r="C3721" s="71">
        <v>53</v>
      </c>
      <c r="D3721" s="71">
        <v>37</v>
      </c>
      <c r="E3721" s="71">
        <v>3</v>
      </c>
      <c r="F3721" s="71">
        <v>25</v>
      </c>
      <c r="G3721" s="71">
        <v>4</v>
      </c>
      <c r="H3721" s="78">
        <v>8</v>
      </c>
      <c r="I3721" s="47">
        <f>C3589</f>
        <v>236</v>
      </c>
      <c r="O3721" s="148"/>
      <c r="P3721" s="6"/>
      <c r="Q3721" s="147"/>
      <c r="AA3721" s="2"/>
      <c r="AB3721" s="3"/>
      <c r="AD3721" s="6"/>
    </row>
    <row r="3722" spans="1:30" s="1" customFormat="1" ht="11.45" customHeight="1">
      <c r="A3722" s="190"/>
      <c r="B3722" s="193"/>
      <c r="C3722" s="25">
        <f>C3721/I3721*100</f>
        <v>22.457627118644069</v>
      </c>
      <c r="D3722" s="25">
        <f>D3721/I3721*100</f>
        <v>15.677966101694915</v>
      </c>
      <c r="E3722" s="25">
        <f>E3721/I3721*100</f>
        <v>1.2711864406779663</v>
      </c>
      <c r="F3722" s="25">
        <f>F3721/I3721*100</f>
        <v>10.59322033898305</v>
      </c>
      <c r="G3722" s="25">
        <f>G3721/I3721*100</f>
        <v>1.6949152542372881</v>
      </c>
      <c r="H3722" s="26">
        <f>H3721/I3721*100</f>
        <v>3.3898305084745761</v>
      </c>
      <c r="I3722" s="45"/>
      <c r="O3722" s="6"/>
      <c r="P3722" s="147"/>
      <c r="Q3722" s="147"/>
      <c r="Z3722" s="2"/>
      <c r="AA3722" s="3"/>
      <c r="AC3722" s="6"/>
      <c r="AD3722" s="55"/>
    </row>
    <row r="3723" spans="1:30" s="1" customFormat="1" ht="11.45" customHeight="1">
      <c r="A3723" s="190"/>
      <c r="B3723" s="184" t="s">
        <v>29</v>
      </c>
      <c r="C3723" s="71">
        <v>133</v>
      </c>
      <c r="D3723" s="71">
        <v>85</v>
      </c>
      <c r="E3723" s="71">
        <v>8</v>
      </c>
      <c r="F3723" s="71">
        <v>71</v>
      </c>
      <c r="G3723" s="71">
        <v>14</v>
      </c>
      <c r="H3723" s="78">
        <v>17</v>
      </c>
      <c r="I3723" s="47">
        <f>C3591</f>
        <v>589</v>
      </c>
      <c r="O3723" s="147"/>
      <c r="P3723" s="147"/>
      <c r="Q3723" s="147"/>
      <c r="Y3723" s="2"/>
      <c r="Z3723" s="3"/>
      <c r="AB3723" s="6"/>
      <c r="AC3723" s="55"/>
      <c r="AD3723" s="55"/>
    </row>
    <row r="3724" spans="1:30" s="1" customFormat="1" ht="11.45" customHeight="1">
      <c r="A3724" s="190"/>
      <c r="B3724" s="185"/>
      <c r="C3724" s="25">
        <f t="shared" ref="C3724" si="3703">C3723/I3723*100</f>
        <v>22.58064516129032</v>
      </c>
      <c r="D3724" s="25">
        <f t="shared" ref="D3724" si="3704">D3723/I3723*100</f>
        <v>14.431239388794568</v>
      </c>
      <c r="E3724" s="25">
        <f t="shared" ref="E3724" si="3705">E3723/I3723*100</f>
        <v>1.3582342954159592</v>
      </c>
      <c r="F3724" s="25">
        <f t="shared" ref="F3724" si="3706">F3723/I3723*100</f>
        <v>12.054329371816639</v>
      </c>
      <c r="G3724" s="25">
        <f t="shared" ref="G3724" si="3707">G3723/I3723*100</f>
        <v>2.3769100169779285</v>
      </c>
      <c r="H3724" s="26">
        <f t="shared" ref="H3724" si="3708">H3723/I3723*100</f>
        <v>2.8862478777589131</v>
      </c>
      <c r="I3724" s="45"/>
      <c r="K3724" s="55"/>
      <c r="L3724" s="55"/>
      <c r="M3724" s="55"/>
      <c r="N3724" s="55"/>
      <c r="O3724" s="148"/>
      <c r="P3724" s="148"/>
      <c r="Q3724" s="148"/>
      <c r="X3724" s="2"/>
      <c r="Y3724" s="3"/>
      <c r="AA3724" s="6"/>
      <c r="AB3724" s="55"/>
      <c r="AC3724" s="55"/>
      <c r="AD3724" s="55"/>
    </row>
    <row r="3725" spans="1:30" s="1" customFormat="1" ht="11.45" customHeight="1">
      <c r="A3725" s="190"/>
      <c r="B3725" s="193" t="s">
        <v>30</v>
      </c>
      <c r="C3725" s="71">
        <v>55</v>
      </c>
      <c r="D3725" s="71">
        <v>29</v>
      </c>
      <c r="E3725" s="71">
        <v>4</v>
      </c>
      <c r="F3725" s="71">
        <v>45</v>
      </c>
      <c r="G3725" s="71">
        <v>7</v>
      </c>
      <c r="H3725" s="78">
        <v>11</v>
      </c>
      <c r="I3725" s="47">
        <f>C3593</f>
        <v>267</v>
      </c>
      <c r="O3725" s="148"/>
      <c r="P3725" s="148"/>
      <c r="Q3725" s="148"/>
      <c r="W3725" s="2"/>
      <c r="X3725" s="3"/>
      <c r="Z3725" s="6"/>
      <c r="AA3725" s="55"/>
      <c r="AB3725" s="55"/>
      <c r="AC3725" s="55"/>
      <c r="AD3725" s="55"/>
    </row>
    <row r="3726" spans="1:30" s="1" customFormat="1" ht="11.45" customHeight="1">
      <c r="A3726" s="190"/>
      <c r="B3726" s="193"/>
      <c r="C3726" s="25">
        <f t="shared" ref="C3726" si="3709">C3725/I3725*100</f>
        <v>20.599250936329589</v>
      </c>
      <c r="D3726" s="25">
        <f t="shared" ref="D3726" si="3710">D3725/I3725*100</f>
        <v>10.861423220973784</v>
      </c>
      <c r="E3726" s="25">
        <f t="shared" ref="E3726" si="3711">E3725/I3725*100</f>
        <v>1.4981273408239701</v>
      </c>
      <c r="F3726" s="25">
        <f t="shared" ref="F3726" si="3712">F3725/I3725*100</f>
        <v>16.853932584269664</v>
      </c>
      <c r="G3726" s="25">
        <f t="shared" ref="G3726" si="3713">G3725/I3725*100</f>
        <v>2.6217228464419478</v>
      </c>
      <c r="H3726" s="26">
        <f t="shared" ref="H3726" si="3714">H3725/I3725*100</f>
        <v>4.119850187265917</v>
      </c>
      <c r="I3726" s="45"/>
      <c r="O3726" s="148"/>
      <c r="P3726" s="148"/>
      <c r="Q3726" s="148"/>
      <c r="V3726" s="2"/>
      <c r="W3726" s="3"/>
      <c r="Y3726" s="6"/>
      <c r="Z3726" s="55"/>
      <c r="AA3726" s="55"/>
      <c r="AB3726" s="55"/>
      <c r="AC3726" s="55"/>
      <c r="AD3726" s="55"/>
    </row>
    <row r="3727" spans="1:30" s="1" customFormat="1" ht="11.45" customHeight="1">
      <c r="A3727" s="190"/>
      <c r="B3727" s="184" t="s">
        <v>42</v>
      </c>
      <c r="C3727" s="71">
        <v>12</v>
      </c>
      <c r="D3727" s="71">
        <v>6</v>
      </c>
      <c r="E3727" s="71">
        <v>1</v>
      </c>
      <c r="F3727" s="71">
        <v>15</v>
      </c>
      <c r="G3727" s="71">
        <v>2</v>
      </c>
      <c r="H3727" s="78">
        <v>6</v>
      </c>
      <c r="I3727" s="47">
        <f>C3595</f>
        <v>67</v>
      </c>
      <c r="O3727" s="148"/>
      <c r="P3727" s="148"/>
      <c r="Q3727" s="148"/>
      <c r="U3727" s="2"/>
      <c r="V3727" s="3"/>
      <c r="X3727" s="6"/>
      <c r="Y3727" s="55"/>
      <c r="Z3727" s="55"/>
      <c r="AA3727" s="55"/>
      <c r="AB3727" s="55"/>
      <c r="AC3727" s="55"/>
      <c r="AD3727" s="55"/>
    </row>
    <row r="3728" spans="1:30" s="1" customFormat="1" ht="11.45" customHeight="1">
      <c r="A3728" s="190"/>
      <c r="B3728" s="185"/>
      <c r="C3728" s="25">
        <f t="shared" ref="C3728" si="3715">C3727/I3727*100</f>
        <v>17.910447761194028</v>
      </c>
      <c r="D3728" s="25">
        <f t="shared" ref="D3728" si="3716">D3727/I3727*100</f>
        <v>8.9552238805970141</v>
      </c>
      <c r="E3728" s="25">
        <f t="shared" ref="E3728" si="3717">E3727/I3727*100</f>
        <v>1.4925373134328357</v>
      </c>
      <c r="F3728" s="25">
        <f t="shared" ref="F3728" si="3718">F3727/I3727*100</f>
        <v>22.388059701492537</v>
      </c>
      <c r="G3728" s="25">
        <f t="shared" ref="G3728" si="3719">G3727/I3727*100</f>
        <v>2.9850746268656714</v>
      </c>
      <c r="H3728" s="26">
        <f t="shared" ref="H3728" si="3720">H3727/I3727*100</f>
        <v>8.9552238805970141</v>
      </c>
      <c r="I3728" s="45"/>
      <c r="O3728" s="148"/>
      <c r="P3728" s="148"/>
      <c r="Q3728" s="148"/>
      <c r="T3728" s="2"/>
      <c r="U3728" s="3"/>
      <c r="W3728" s="6"/>
      <c r="X3728" s="55"/>
      <c r="Y3728" s="55"/>
      <c r="Z3728" s="55"/>
      <c r="AA3728" s="55"/>
      <c r="AB3728" s="55"/>
      <c r="AC3728" s="55"/>
      <c r="AD3728" s="55"/>
    </row>
    <row r="3729" spans="1:30" s="1" customFormat="1" ht="11.45" customHeight="1">
      <c r="A3729" s="190"/>
      <c r="B3729" s="193" t="s">
        <v>24</v>
      </c>
      <c r="C3729" s="71">
        <v>5</v>
      </c>
      <c r="D3729" s="71">
        <v>1</v>
      </c>
      <c r="E3729" s="71">
        <v>0</v>
      </c>
      <c r="F3729" s="71">
        <v>4</v>
      </c>
      <c r="G3729" s="71">
        <v>1</v>
      </c>
      <c r="H3729" s="78">
        <v>0</v>
      </c>
      <c r="I3729" s="47">
        <f>C3597</f>
        <v>22</v>
      </c>
      <c r="O3729" s="148"/>
      <c r="P3729" s="148"/>
      <c r="Q3729" s="148"/>
      <c r="S3729" s="2"/>
      <c r="T3729" s="3"/>
      <c r="V3729" s="6"/>
      <c r="W3729" s="55"/>
      <c r="X3729" s="55"/>
      <c r="Y3729" s="55"/>
      <c r="Z3729" s="55"/>
      <c r="AA3729" s="55"/>
      <c r="AB3729" s="55"/>
      <c r="AC3729" s="55"/>
      <c r="AD3729" s="55"/>
    </row>
    <row r="3730" spans="1:30" s="1" customFormat="1" ht="11.45" customHeight="1" thickBot="1">
      <c r="A3730" s="191"/>
      <c r="B3730" s="194"/>
      <c r="C3730" s="33">
        <f>C3729/I3729*100</f>
        <v>22.727272727272727</v>
      </c>
      <c r="D3730" s="33">
        <f>D3729/I3729*100</f>
        <v>4.5454545454545459</v>
      </c>
      <c r="E3730" s="33">
        <f>E3729/I3729*100</f>
        <v>0</v>
      </c>
      <c r="F3730" s="33">
        <f>F3729/I3729*100</f>
        <v>18.181818181818183</v>
      </c>
      <c r="G3730" s="33">
        <f>G3729/I3729*100</f>
        <v>4.5454545454545459</v>
      </c>
      <c r="H3730" s="34">
        <f>H3729/I3729*100</f>
        <v>0</v>
      </c>
      <c r="I3730" s="51"/>
      <c r="O3730" s="148"/>
      <c r="P3730" s="148"/>
      <c r="Q3730" s="148"/>
      <c r="S3730" s="3"/>
      <c r="U3730" s="6"/>
      <c r="V3730" s="55"/>
      <c r="W3730" s="55"/>
      <c r="X3730" s="55"/>
      <c r="Y3730" s="55"/>
      <c r="Z3730" s="55"/>
      <c r="AA3730" s="55"/>
      <c r="AB3730" s="55"/>
      <c r="AC3730" s="55"/>
      <c r="AD3730" s="55"/>
    </row>
    <row r="3731" spans="1:30" s="1" customFormat="1" ht="4.5" customHeight="1">
      <c r="A3731" s="40"/>
      <c r="B3731" s="41"/>
      <c r="C3731" s="97"/>
      <c r="D3731" s="97"/>
      <c r="E3731" s="97"/>
      <c r="F3731" s="42"/>
      <c r="O3731" s="147"/>
      <c r="P3731" s="147"/>
      <c r="Q3731" s="147"/>
    </row>
    <row r="3732" spans="1:30" s="1" customFormat="1" ht="11.25">
      <c r="A3732" s="40"/>
      <c r="B3732" s="175" t="s">
        <v>279</v>
      </c>
      <c r="C3732" s="175"/>
      <c r="D3732" s="175"/>
      <c r="E3732" s="175"/>
      <c r="F3732" s="175"/>
      <c r="G3732" s="175"/>
      <c r="H3732" s="175"/>
      <c r="I3732" s="175"/>
      <c r="J3732" s="175"/>
      <c r="K3732" s="175"/>
      <c r="L3732" s="175"/>
      <c r="O3732" s="147"/>
      <c r="P3732" s="147"/>
      <c r="Q3732" s="147"/>
    </row>
    <row r="3733" spans="1:30" s="1" customFormat="1" ht="11.45" customHeight="1">
      <c r="A3733" s="40"/>
      <c r="B3733" s="175"/>
      <c r="C3733" s="175"/>
      <c r="D3733" s="175"/>
      <c r="E3733" s="175"/>
      <c r="F3733" s="175"/>
      <c r="G3733" s="175"/>
      <c r="H3733" s="175"/>
      <c r="I3733" s="175"/>
      <c r="J3733" s="175"/>
      <c r="K3733" s="175"/>
      <c r="L3733" s="175"/>
      <c r="O3733" s="147"/>
      <c r="P3733" s="147"/>
      <c r="Q3733" s="147"/>
      <c r="T3733" s="6"/>
      <c r="U3733" s="55"/>
      <c r="V3733" s="55"/>
      <c r="W3733" s="55"/>
      <c r="X3733" s="55"/>
      <c r="Y3733" s="55"/>
      <c r="Z3733" s="55"/>
      <c r="AA3733" s="55"/>
      <c r="AB3733" s="55"/>
      <c r="AC3733" s="55"/>
      <c r="AD3733" s="55"/>
    </row>
    <row r="3734" spans="1:30" s="1" customFormat="1" ht="11.45" customHeight="1">
      <c r="A3734" s="40"/>
      <c r="B3734" s="41"/>
      <c r="C3734" s="42"/>
      <c r="D3734" s="42"/>
      <c r="E3734" s="42"/>
      <c r="F3734" s="42"/>
      <c r="G3734" s="42"/>
      <c r="O3734" s="147"/>
      <c r="P3734" s="147"/>
      <c r="Q3734" s="147"/>
      <c r="S3734" s="6"/>
      <c r="T3734" s="55"/>
      <c r="U3734" s="55"/>
      <c r="V3734" s="55"/>
      <c r="W3734" s="55"/>
      <c r="X3734" s="55"/>
      <c r="Y3734" s="55"/>
      <c r="Z3734" s="55"/>
      <c r="AA3734" s="55"/>
      <c r="AB3734" s="55"/>
      <c r="AC3734" s="55"/>
      <c r="AD3734" s="55"/>
    </row>
    <row r="3735" spans="1:30" ht="15" customHeight="1">
      <c r="A3735" s="176" t="s">
        <v>242</v>
      </c>
      <c r="B3735" s="176"/>
      <c r="C3735" s="176"/>
      <c r="D3735" s="176"/>
      <c r="E3735" s="176"/>
      <c r="F3735" s="176"/>
      <c r="G3735" s="176"/>
      <c r="H3735" s="176"/>
      <c r="I3735" s="176"/>
      <c r="J3735" s="176"/>
      <c r="K3735" s="176"/>
      <c r="L3735" s="176"/>
      <c r="O3735" s="147"/>
      <c r="P3735" s="147"/>
      <c r="Q3735" s="147"/>
      <c r="R3735" s="6"/>
      <c r="S3735" s="55"/>
      <c r="T3735" s="55"/>
      <c r="U3735" s="55"/>
      <c r="V3735" s="55"/>
      <c r="W3735" s="55"/>
      <c r="X3735" s="55"/>
      <c r="Y3735" s="55"/>
      <c r="Z3735" s="55"/>
      <c r="AA3735" s="55"/>
      <c r="AB3735" s="55"/>
      <c r="AC3735" s="55"/>
      <c r="AD3735" s="55"/>
    </row>
    <row r="3736" spans="1:30" s="3" customFormat="1" ht="30" customHeight="1" thickBot="1">
      <c r="A3736" s="177" t="s">
        <v>142</v>
      </c>
      <c r="B3736" s="177"/>
      <c r="C3736" s="177"/>
      <c r="D3736" s="177"/>
      <c r="E3736" s="177"/>
      <c r="F3736" s="177"/>
      <c r="G3736" s="177"/>
      <c r="H3736" s="177"/>
      <c r="I3736" s="177"/>
      <c r="J3736" s="177"/>
      <c r="K3736" s="177"/>
      <c r="L3736" s="177"/>
      <c r="M3736" s="1"/>
      <c r="N3736" s="1"/>
      <c r="O3736" s="147"/>
      <c r="P3736" s="147"/>
      <c r="Q3736" s="147"/>
      <c r="R3736" s="55"/>
      <c r="S3736" s="55"/>
      <c r="T3736" s="55"/>
      <c r="U3736" s="55"/>
      <c r="V3736" s="55"/>
      <c r="W3736" s="55"/>
      <c r="X3736" s="55"/>
      <c r="Y3736" s="55"/>
      <c r="Z3736" s="55"/>
      <c r="AA3736" s="55"/>
      <c r="AB3736" s="55"/>
      <c r="AC3736" s="55"/>
      <c r="AD3736" s="55"/>
    </row>
    <row r="3737" spans="1:30" s="1" customFormat="1" ht="10.15" customHeight="1">
      <c r="A3737" s="178"/>
      <c r="B3737" s="179"/>
      <c r="C3737" s="180" t="s">
        <v>84</v>
      </c>
      <c r="D3737" s="180" t="s">
        <v>85</v>
      </c>
      <c r="E3737" s="181" t="s">
        <v>86</v>
      </c>
      <c r="F3737" s="182" t="s">
        <v>87</v>
      </c>
      <c r="G3737" s="180" t="s">
        <v>251</v>
      </c>
      <c r="H3737" s="180" t="s">
        <v>88</v>
      </c>
      <c r="I3737" s="181" t="s">
        <v>89</v>
      </c>
      <c r="J3737" s="180" t="s">
        <v>90</v>
      </c>
      <c r="K3737" s="180" t="s">
        <v>250</v>
      </c>
      <c r="L3737" s="183" t="s">
        <v>91</v>
      </c>
      <c r="O3737" s="147"/>
      <c r="P3737" s="147"/>
      <c r="Q3737" s="147"/>
      <c r="R3737" s="55"/>
      <c r="S3737" s="55"/>
      <c r="T3737" s="55"/>
      <c r="U3737" s="55"/>
      <c r="V3737" s="55"/>
      <c r="W3737" s="55"/>
      <c r="X3737" s="55"/>
      <c r="Y3737" s="55"/>
      <c r="Z3737" s="55"/>
      <c r="AA3737" s="55"/>
      <c r="AB3737" s="55"/>
      <c r="AC3737" s="55"/>
      <c r="AD3737" s="55"/>
    </row>
    <row r="3738" spans="1:30" s="6" customFormat="1" ht="67.5" customHeight="1" thickBot="1">
      <c r="A3738" s="216" t="s">
        <v>33</v>
      </c>
      <c r="B3738" s="217"/>
      <c r="C3738" s="180"/>
      <c r="D3738" s="180"/>
      <c r="E3738" s="181"/>
      <c r="F3738" s="182"/>
      <c r="G3738" s="180"/>
      <c r="H3738" s="180"/>
      <c r="I3738" s="181"/>
      <c r="J3738" s="180"/>
      <c r="K3738" s="180"/>
      <c r="L3738" s="183"/>
      <c r="O3738" s="147"/>
      <c r="P3738" s="147"/>
      <c r="Q3738" s="147"/>
      <c r="R3738" s="55"/>
      <c r="S3738" s="55"/>
      <c r="T3738" s="55"/>
      <c r="U3738" s="55"/>
      <c r="V3738" s="55"/>
      <c r="W3738" s="55"/>
      <c r="X3738" s="55"/>
      <c r="Y3738" s="55"/>
      <c r="Z3738" s="55"/>
      <c r="AA3738" s="55"/>
      <c r="AB3738" s="55"/>
      <c r="AC3738" s="55"/>
      <c r="AD3738" s="55"/>
    </row>
    <row r="3739" spans="1:30" s="55" customFormat="1" ht="11.25" customHeight="1">
      <c r="A3739" s="199" t="s">
        <v>22</v>
      </c>
      <c r="B3739" s="200"/>
      <c r="C3739" s="7">
        <v>29</v>
      </c>
      <c r="D3739" s="7">
        <v>34</v>
      </c>
      <c r="E3739" s="7">
        <v>17</v>
      </c>
      <c r="F3739" s="7">
        <v>20</v>
      </c>
      <c r="G3739" s="7">
        <v>11</v>
      </c>
      <c r="H3739" s="7">
        <v>21</v>
      </c>
      <c r="I3739" s="7">
        <v>24</v>
      </c>
      <c r="J3739" s="7">
        <v>52</v>
      </c>
      <c r="K3739" s="7">
        <v>91</v>
      </c>
      <c r="L3739" s="10">
        <v>120</v>
      </c>
      <c r="O3739" s="147"/>
      <c r="P3739" s="147"/>
      <c r="Q3739" s="147"/>
    </row>
    <row r="3740" spans="1:30" s="55" customFormat="1" ht="11.25" customHeight="1" thickBot="1">
      <c r="A3740" s="201"/>
      <c r="B3740" s="202"/>
      <c r="C3740" s="56">
        <f>C3739/I3805*100</f>
        <v>15.025906735751295</v>
      </c>
      <c r="D3740" s="56">
        <f>D3739/I3805*100</f>
        <v>17.616580310880828</v>
      </c>
      <c r="E3740" s="56">
        <f>E3739/I3805*100</f>
        <v>8.8082901554404138</v>
      </c>
      <c r="F3740" s="56">
        <f>F3739/I3805*100</f>
        <v>10.362694300518134</v>
      </c>
      <c r="G3740" s="56">
        <f>G3739/I3805*100</f>
        <v>5.6994818652849739</v>
      </c>
      <c r="H3740" s="56">
        <f>H3739/I3805*100</f>
        <v>10.880829015544041</v>
      </c>
      <c r="I3740" s="56">
        <f>I3739/I3805*100</f>
        <v>12.435233160621761</v>
      </c>
      <c r="J3740" s="56">
        <f>J3739/I3805*100</f>
        <v>26.94300518134715</v>
      </c>
      <c r="K3740" s="56">
        <f>K3739/I3805*100</f>
        <v>47.150259067357517</v>
      </c>
      <c r="L3740" s="70">
        <f>L3739/I3805*100</f>
        <v>62.176165803108809</v>
      </c>
      <c r="N3740" s="68"/>
      <c r="O3740" s="170"/>
      <c r="P3740" s="170"/>
      <c r="Q3740" s="170"/>
      <c r="R3740" s="68"/>
      <c r="S3740" s="68"/>
      <c r="T3740" s="68"/>
      <c r="U3740" s="68"/>
      <c r="V3740" s="68"/>
      <c r="W3740" s="68"/>
      <c r="X3740" s="68"/>
    </row>
    <row r="3741" spans="1:30" s="55" customFormat="1" ht="11.45" customHeight="1">
      <c r="A3741" s="189" t="s">
        <v>48</v>
      </c>
      <c r="B3741" s="192" t="s">
        <v>19</v>
      </c>
      <c r="C3741" s="71">
        <v>20</v>
      </c>
      <c r="D3741" s="71">
        <v>25</v>
      </c>
      <c r="E3741" s="71">
        <v>13</v>
      </c>
      <c r="F3741" s="71">
        <v>15</v>
      </c>
      <c r="G3741" s="71">
        <v>7</v>
      </c>
      <c r="H3741" s="71">
        <v>17</v>
      </c>
      <c r="I3741" s="71">
        <v>18</v>
      </c>
      <c r="J3741" s="71">
        <v>38</v>
      </c>
      <c r="K3741" s="71">
        <v>63</v>
      </c>
      <c r="L3741" s="72">
        <v>94</v>
      </c>
      <c r="N3741" s="68"/>
      <c r="O3741" s="170"/>
      <c r="P3741" s="170"/>
      <c r="Q3741" s="170"/>
      <c r="R3741" s="68"/>
      <c r="S3741" s="68"/>
      <c r="T3741" s="68"/>
      <c r="U3741" s="68"/>
      <c r="V3741" s="68"/>
      <c r="W3741" s="68"/>
      <c r="X3741" s="68"/>
    </row>
    <row r="3742" spans="1:30" s="55" customFormat="1" ht="11.45" customHeight="1">
      <c r="A3742" s="190"/>
      <c r="B3742" s="185"/>
      <c r="C3742" s="29">
        <f>C3741/I3807*100</f>
        <v>14.285714285714285</v>
      </c>
      <c r="D3742" s="29">
        <f>D3741/I3807*100</f>
        <v>17.857142857142858</v>
      </c>
      <c r="E3742" s="29">
        <f>E3741/I3807*100</f>
        <v>9.2857142857142865</v>
      </c>
      <c r="F3742" s="29">
        <f>F3741/I3807*100</f>
        <v>10.714285714285714</v>
      </c>
      <c r="G3742" s="29">
        <f>G3741/I3807*100</f>
        <v>5</v>
      </c>
      <c r="H3742" s="29">
        <f>H3741/I3807*100</f>
        <v>12.142857142857142</v>
      </c>
      <c r="I3742" s="29">
        <f>I3741/I3807*100</f>
        <v>12.857142857142856</v>
      </c>
      <c r="J3742" s="30">
        <f>J3741/I3807*100</f>
        <v>27.142857142857142</v>
      </c>
      <c r="K3742" s="30">
        <f>K3741/I3807*100</f>
        <v>45</v>
      </c>
      <c r="L3742" s="73">
        <f>L3741/I3807*100</f>
        <v>67.142857142857139</v>
      </c>
      <c r="N3742" s="68"/>
      <c r="O3742" s="186"/>
      <c r="P3742" s="186"/>
      <c r="Q3742" s="187"/>
      <c r="R3742" s="188"/>
      <c r="S3742" s="186"/>
      <c r="T3742" s="186"/>
      <c r="U3742" s="187"/>
      <c r="V3742" s="186"/>
      <c r="W3742" s="186"/>
      <c r="X3742" s="186"/>
    </row>
    <row r="3743" spans="1:30" s="55" customFormat="1" ht="11.45" customHeight="1">
      <c r="A3743" s="190"/>
      <c r="B3743" s="193" t="s">
        <v>20</v>
      </c>
      <c r="C3743" s="71">
        <v>6</v>
      </c>
      <c r="D3743" s="71">
        <v>8</v>
      </c>
      <c r="E3743" s="71">
        <v>3</v>
      </c>
      <c r="F3743" s="71">
        <v>4</v>
      </c>
      <c r="G3743" s="71">
        <v>1</v>
      </c>
      <c r="H3743" s="71">
        <v>3</v>
      </c>
      <c r="I3743" s="71">
        <v>3</v>
      </c>
      <c r="J3743" s="71">
        <v>9</v>
      </c>
      <c r="K3743" s="71">
        <v>17</v>
      </c>
      <c r="L3743" s="72">
        <v>19</v>
      </c>
      <c r="N3743" s="68"/>
      <c r="O3743" s="186"/>
      <c r="P3743" s="186"/>
      <c r="Q3743" s="187"/>
      <c r="R3743" s="188"/>
      <c r="S3743" s="186"/>
      <c r="T3743" s="186"/>
      <c r="U3743" s="187"/>
      <c r="V3743" s="186"/>
      <c r="W3743" s="186"/>
      <c r="X3743" s="186"/>
    </row>
    <row r="3744" spans="1:30" s="55" customFormat="1" ht="11.45" customHeight="1">
      <c r="A3744" s="190"/>
      <c r="B3744" s="193"/>
      <c r="C3744" s="25">
        <f>C3743/I3809*100</f>
        <v>16.666666666666664</v>
      </c>
      <c r="D3744" s="25">
        <f>D3743/I3809*100</f>
        <v>22.222222222222221</v>
      </c>
      <c r="E3744" s="25">
        <f>E3743/I3809*100</f>
        <v>8.3333333333333321</v>
      </c>
      <c r="F3744" s="25">
        <f>F3743/I3809*100</f>
        <v>11.111111111111111</v>
      </c>
      <c r="G3744" s="25">
        <f>G3743/I3809*100</f>
        <v>2.7777777777777777</v>
      </c>
      <c r="H3744" s="25">
        <f>H3743/I3809*100</f>
        <v>8.3333333333333321</v>
      </c>
      <c r="I3744" s="25">
        <f>I3743/I3809*100</f>
        <v>8.3333333333333321</v>
      </c>
      <c r="J3744" s="26">
        <f>J3743/I3809*100</f>
        <v>25</v>
      </c>
      <c r="K3744" s="26">
        <f>K3743/I3809*100</f>
        <v>47.222222222222221</v>
      </c>
      <c r="L3744" s="74">
        <f>L3743/I3809*100</f>
        <v>52.777777777777779</v>
      </c>
      <c r="N3744" s="68"/>
      <c r="O3744" s="170"/>
      <c r="P3744" s="170"/>
      <c r="Q3744" s="170"/>
      <c r="R3744" s="68"/>
      <c r="S3744" s="68"/>
      <c r="T3744" s="68"/>
      <c r="U3744" s="68"/>
      <c r="V3744" s="68"/>
      <c r="W3744" s="68"/>
      <c r="X3744" s="68"/>
    </row>
    <row r="3745" spans="1:24" s="55" customFormat="1" ht="11.45" customHeight="1">
      <c r="A3745" s="190"/>
      <c r="B3745" s="184" t="s">
        <v>49</v>
      </c>
      <c r="C3745" s="71">
        <v>2</v>
      </c>
      <c r="D3745" s="71">
        <v>1</v>
      </c>
      <c r="E3745" s="71">
        <v>1</v>
      </c>
      <c r="F3745" s="71">
        <v>1</v>
      </c>
      <c r="G3745" s="71">
        <v>2</v>
      </c>
      <c r="H3745" s="71">
        <v>1</v>
      </c>
      <c r="I3745" s="71">
        <v>2</v>
      </c>
      <c r="J3745" s="71">
        <v>4</v>
      </c>
      <c r="K3745" s="71">
        <v>8</v>
      </c>
      <c r="L3745" s="72">
        <v>6</v>
      </c>
      <c r="N3745" s="68"/>
      <c r="O3745" s="170"/>
      <c r="P3745" s="170"/>
      <c r="Q3745" s="170"/>
      <c r="R3745" s="68"/>
      <c r="S3745" s="68"/>
      <c r="T3745" s="68"/>
      <c r="U3745" s="68"/>
      <c r="V3745" s="68"/>
      <c r="W3745" s="68"/>
      <c r="X3745" s="68"/>
    </row>
    <row r="3746" spans="1:24" s="55" customFormat="1" ht="11.45" customHeight="1">
      <c r="A3746" s="190"/>
      <c r="B3746" s="185"/>
      <c r="C3746" s="25">
        <f>C3745/I3811*100</f>
        <v>15.384615384615385</v>
      </c>
      <c r="D3746" s="25">
        <f>D3745/I3811*100</f>
        <v>7.6923076923076925</v>
      </c>
      <c r="E3746" s="25">
        <f>E3745/I3811*100</f>
        <v>7.6923076923076925</v>
      </c>
      <c r="F3746" s="25">
        <f>F3745/I3811*100</f>
        <v>7.6923076923076925</v>
      </c>
      <c r="G3746" s="25">
        <f>G3745/I3811*100</f>
        <v>15.384615384615385</v>
      </c>
      <c r="H3746" s="25">
        <f>H3745/I3811*100</f>
        <v>7.6923076923076925</v>
      </c>
      <c r="I3746" s="25">
        <f>I3745/I3811*100</f>
        <v>15.384615384615385</v>
      </c>
      <c r="J3746" s="26">
        <f>J3745/I3811*100</f>
        <v>30.76923076923077</v>
      </c>
      <c r="K3746" s="26">
        <f>K3745/I3811*100</f>
        <v>61.53846153846154</v>
      </c>
      <c r="L3746" s="74">
        <f>L3745/I3811*100</f>
        <v>46.153846153846153</v>
      </c>
      <c r="N3746" s="68"/>
      <c r="O3746" s="170"/>
      <c r="P3746" s="170"/>
      <c r="Q3746" s="170"/>
      <c r="R3746" s="68"/>
      <c r="S3746" s="68"/>
      <c r="T3746" s="68"/>
      <c r="U3746" s="68"/>
      <c r="V3746" s="68"/>
      <c r="W3746" s="68"/>
      <c r="X3746" s="68"/>
    </row>
    <row r="3747" spans="1:24" s="55" customFormat="1" ht="11.45" customHeight="1">
      <c r="A3747" s="190"/>
      <c r="B3747" s="193" t="s">
        <v>50</v>
      </c>
      <c r="C3747" s="71">
        <v>1</v>
      </c>
      <c r="D3747" s="71">
        <v>0</v>
      </c>
      <c r="E3747" s="71">
        <v>0</v>
      </c>
      <c r="F3747" s="71">
        <v>0</v>
      </c>
      <c r="G3747" s="71">
        <v>1</v>
      </c>
      <c r="H3747" s="71">
        <v>0</v>
      </c>
      <c r="I3747" s="71">
        <v>1</v>
      </c>
      <c r="J3747" s="71">
        <v>1</v>
      </c>
      <c r="K3747" s="71">
        <v>3</v>
      </c>
      <c r="L3747" s="72">
        <v>1</v>
      </c>
      <c r="N3747" s="68"/>
      <c r="O3747" s="170"/>
      <c r="P3747" s="170"/>
      <c r="Q3747" s="170"/>
      <c r="R3747" s="68"/>
      <c r="S3747" s="68"/>
      <c r="T3747" s="68"/>
      <c r="U3747" s="68"/>
      <c r="V3747" s="68"/>
      <c r="W3747" s="68"/>
      <c r="X3747" s="68"/>
    </row>
    <row r="3748" spans="1:24" s="55" customFormat="1" ht="11.45" customHeight="1" thickBot="1">
      <c r="A3748" s="190"/>
      <c r="B3748" s="193"/>
      <c r="C3748" s="25">
        <f>C3747/I3813*100</f>
        <v>25</v>
      </c>
      <c r="D3748" s="25">
        <f>D3747/I3813*100</f>
        <v>0</v>
      </c>
      <c r="E3748" s="25">
        <f>E3747/I3813*100</f>
        <v>0</v>
      </c>
      <c r="F3748" s="25">
        <f>F3747/I3813*100</f>
        <v>0</v>
      </c>
      <c r="G3748" s="25">
        <f>G3747/I3813*100</f>
        <v>25</v>
      </c>
      <c r="H3748" s="25">
        <f>H3747/I3813*100</f>
        <v>0</v>
      </c>
      <c r="I3748" s="25">
        <f>I3747/I3813*100</f>
        <v>25</v>
      </c>
      <c r="J3748" s="26">
        <f>J3747/I3813*100</f>
        <v>25</v>
      </c>
      <c r="K3748" s="26">
        <f>K3747/I3813*100</f>
        <v>75</v>
      </c>
      <c r="L3748" s="74">
        <f>L3747/I3813*100</f>
        <v>25</v>
      </c>
      <c r="N3748" s="68"/>
      <c r="O3748" s="170"/>
      <c r="P3748" s="170"/>
      <c r="Q3748" s="170"/>
      <c r="R3748" s="68"/>
      <c r="S3748" s="68"/>
      <c r="T3748" s="68"/>
      <c r="U3748" s="68"/>
      <c r="V3748" s="68"/>
      <c r="W3748" s="68"/>
      <c r="X3748" s="68"/>
    </row>
    <row r="3749" spans="1:24" s="55" customFormat="1" ht="11.45" customHeight="1">
      <c r="A3749" s="189" t="s">
        <v>51</v>
      </c>
      <c r="B3749" s="192" t="s">
        <v>1</v>
      </c>
      <c r="C3749" s="75">
        <v>12</v>
      </c>
      <c r="D3749" s="75">
        <v>13</v>
      </c>
      <c r="E3749" s="75">
        <v>9</v>
      </c>
      <c r="F3749" s="75">
        <v>10</v>
      </c>
      <c r="G3749" s="75">
        <v>8</v>
      </c>
      <c r="H3749" s="75">
        <v>9</v>
      </c>
      <c r="I3749" s="75">
        <v>13</v>
      </c>
      <c r="J3749" s="75">
        <v>23</v>
      </c>
      <c r="K3749" s="75">
        <v>50</v>
      </c>
      <c r="L3749" s="76">
        <v>51</v>
      </c>
      <c r="N3749" s="68"/>
      <c r="O3749" s="170"/>
      <c r="P3749" s="170"/>
      <c r="Q3749" s="170"/>
      <c r="R3749" s="68"/>
      <c r="S3749" s="68"/>
      <c r="T3749" s="68"/>
      <c r="U3749" s="68"/>
      <c r="V3749" s="68"/>
      <c r="W3749" s="68"/>
      <c r="X3749" s="68"/>
    </row>
    <row r="3750" spans="1:24" s="55" customFormat="1" ht="11.45" customHeight="1">
      <c r="A3750" s="190"/>
      <c r="B3750" s="193"/>
      <c r="C3750" s="25">
        <f>C3749/I3815*100</f>
        <v>13.043478260869565</v>
      </c>
      <c r="D3750" s="25">
        <f>D3749/I3815*100</f>
        <v>14.130434782608695</v>
      </c>
      <c r="E3750" s="25">
        <f>E3749/I3815*100</f>
        <v>9.7826086956521738</v>
      </c>
      <c r="F3750" s="25">
        <f>F3749/I3815*100</f>
        <v>10.869565217391305</v>
      </c>
      <c r="G3750" s="25">
        <f>G3749/I3815*100</f>
        <v>8.695652173913043</v>
      </c>
      <c r="H3750" s="25">
        <f>H3749/I3815*100</f>
        <v>9.7826086956521738</v>
      </c>
      <c r="I3750" s="25">
        <f>I3749/I3815*100</f>
        <v>14.130434782608695</v>
      </c>
      <c r="J3750" s="26">
        <f>J3749/I3815*100</f>
        <v>25</v>
      </c>
      <c r="K3750" s="26">
        <f>K3749/I3815*100</f>
        <v>54.347826086956516</v>
      </c>
      <c r="L3750" s="74">
        <f>L3749/I3815*100</f>
        <v>55.434782608695656</v>
      </c>
      <c r="N3750" s="68"/>
      <c r="O3750" s="170"/>
      <c r="P3750" s="170"/>
      <c r="Q3750" s="170"/>
      <c r="R3750" s="68"/>
      <c r="S3750" s="68"/>
      <c r="T3750" s="68"/>
      <c r="U3750" s="68"/>
      <c r="V3750" s="68"/>
      <c r="W3750" s="68"/>
      <c r="X3750" s="68"/>
    </row>
    <row r="3751" spans="1:24" s="55" customFormat="1" ht="11.45" customHeight="1">
      <c r="A3751" s="190"/>
      <c r="B3751" s="184" t="s">
        <v>2</v>
      </c>
      <c r="C3751" s="71">
        <v>17</v>
      </c>
      <c r="D3751" s="71">
        <v>21</v>
      </c>
      <c r="E3751" s="71">
        <v>8</v>
      </c>
      <c r="F3751" s="71">
        <v>9</v>
      </c>
      <c r="G3751" s="71">
        <v>3</v>
      </c>
      <c r="H3751" s="71">
        <v>12</v>
      </c>
      <c r="I3751" s="71">
        <v>11</v>
      </c>
      <c r="J3751" s="71">
        <v>28</v>
      </c>
      <c r="K3751" s="71">
        <v>39</v>
      </c>
      <c r="L3751" s="72">
        <v>68</v>
      </c>
      <c r="N3751" s="68"/>
      <c r="O3751" s="170"/>
      <c r="P3751" s="170"/>
      <c r="Q3751" s="170"/>
      <c r="R3751" s="68"/>
      <c r="S3751" s="68"/>
      <c r="T3751" s="68"/>
      <c r="U3751" s="68"/>
      <c r="V3751" s="68"/>
      <c r="W3751" s="68"/>
      <c r="X3751" s="68"/>
    </row>
    <row r="3752" spans="1:24" s="55" customFormat="1" ht="11.45" customHeight="1">
      <c r="A3752" s="190"/>
      <c r="B3752" s="185"/>
      <c r="C3752" s="25">
        <f>C3751/I3817*100</f>
        <v>17.171717171717169</v>
      </c>
      <c r="D3752" s="25">
        <f>D3751/I3817*100</f>
        <v>21.212121212121211</v>
      </c>
      <c r="E3752" s="25">
        <f>E3751/I3817*100</f>
        <v>8.0808080808080813</v>
      </c>
      <c r="F3752" s="25">
        <f>F3751/I3817*100</f>
        <v>9.0909090909090917</v>
      </c>
      <c r="G3752" s="25">
        <f>G3751/I3817*100</f>
        <v>3.0303030303030303</v>
      </c>
      <c r="H3752" s="25">
        <f>H3751/I3817*100</f>
        <v>12.121212121212121</v>
      </c>
      <c r="I3752" s="25">
        <f>I3751/I3817*100</f>
        <v>11.111111111111111</v>
      </c>
      <c r="J3752" s="26">
        <f>J3751/I3817*100</f>
        <v>28.28282828282828</v>
      </c>
      <c r="K3752" s="26">
        <f>K3751/I3817*100</f>
        <v>39.393939393939391</v>
      </c>
      <c r="L3752" s="74">
        <f>L3751/I3817*100</f>
        <v>68.686868686868678</v>
      </c>
      <c r="N3752" s="68"/>
      <c r="O3752" s="170"/>
      <c r="P3752" s="170"/>
      <c r="Q3752" s="170"/>
      <c r="R3752" s="68"/>
      <c r="S3752" s="68"/>
      <c r="T3752" s="68"/>
      <c r="U3752" s="68"/>
      <c r="V3752" s="68"/>
      <c r="W3752" s="68"/>
      <c r="X3752" s="68"/>
    </row>
    <row r="3753" spans="1:24" s="55" customFormat="1" ht="11.45" customHeight="1">
      <c r="A3753" s="190"/>
      <c r="B3753" s="193" t="s">
        <v>5</v>
      </c>
      <c r="C3753" s="71">
        <v>0</v>
      </c>
      <c r="D3753" s="71">
        <v>0</v>
      </c>
      <c r="E3753" s="71">
        <v>0</v>
      </c>
      <c r="F3753" s="71">
        <v>1</v>
      </c>
      <c r="G3753" s="71">
        <v>0</v>
      </c>
      <c r="H3753" s="71">
        <v>0</v>
      </c>
      <c r="I3753" s="71">
        <v>0</v>
      </c>
      <c r="J3753" s="71">
        <v>1</v>
      </c>
      <c r="K3753" s="71">
        <v>2</v>
      </c>
      <c r="L3753" s="72">
        <v>1</v>
      </c>
      <c r="N3753" s="68"/>
      <c r="O3753" s="170"/>
      <c r="P3753" s="170"/>
      <c r="Q3753" s="170"/>
      <c r="R3753" s="68"/>
      <c r="S3753" s="68"/>
      <c r="T3753" s="68"/>
      <c r="U3753" s="68"/>
      <c r="V3753" s="68"/>
      <c r="W3753" s="68"/>
      <c r="X3753" s="68"/>
    </row>
    <row r="3754" spans="1:24" s="55" customFormat="1" ht="11.45" customHeight="1" thickBot="1">
      <c r="A3754" s="191"/>
      <c r="B3754" s="194"/>
      <c r="C3754" s="33">
        <f>C3753/I3819*100</f>
        <v>0</v>
      </c>
      <c r="D3754" s="33">
        <f>D3753/I3819*100</f>
        <v>0</v>
      </c>
      <c r="E3754" s="33">
        <f>E3753/I3819*100</f>
        <v>0</v>
      </c>
      <c r="F3754" s="33">
        <f>F3753/I3819*100</f>
        <v>50</v>
      </c>
      <c r="G3754" s="33">
        <f>G3753/I3819*100</f>
        <v>0</v>
      </c>
      <c r="H3754" s="33">
        <f>H3753/I3819*100</f>
        <v>0</v>
      </c>
      <c r="I3754" s="33">
        <f>I3753/I3819*100</f>
        <v>0</v>
      </c>
      <c r="J3754" s="34">
        <f>J3753/I3819*100</f>
        <v>50</v>
      </c>
      <c r="K3754" s="34">
        <f>K3753/I3819*100</f>
        <v>100</v>
      </c>
      <c r="L3754" s="77">
        <f>L3753/I3819*100</f>
        <v>50</v>
      </c>
      <c r="N3754" s="68"/>
      <c r="O3754" s="170"/>
      <c r="P3754" s="170"/>
      <c r="Q3754" s="170"/>
      <c r="R3754" s="68"/>
      <c r="S3754" s="68"/>
      <c r="T3754" s="68"/>
      <c r="U3754" s="68"/>
      <c r="V3754" s="68"/>
      <c r="W3754" s="68"/>
      <c r="X3754" s="68"/>
    </row>
    <row r="3755" spans="1:24" s="55" customFormat="1" ht="11.45" customHeight="1">
      <c r="A3755" s="189" t="s">
        <v>52</v>
      </c>
      <c r="B3755" s="192" t="s">
        <v>6</v>
      </c>
      <c r="C3755" s="125">
        <v>1</v>
      </c>
      <c r="D3755" s="125">
        <v>0</v>
      </c>
      <c r="E3755" s="125">
        <v>1</v>
      </c>
      <c r="F3755" s="125">
        <v>0</v>
      </c>
      <c r="G3755" s="125">
        <v>1</v>
      </c>
      <c r="H3755" s="125">
        <v>1</v>
      </c>
      <c r="I3755" s="125">
        <v>0</v>
      </c>
      <c r="J3755" s="125">
        <v>3</v>
      </c>
      <c r="K3755" s="125">
        <v>2</v>
      </c>
      <c r="L3755" s="126">
        <v>5</v>
      </c>
    </row>
    <row r="3756" spans="1:24" s="55" customFormat="1" ht="11.45" customHeight="1">
      <c r="A3756" s="190"/>
      <c r="B3756" s="185"/>
      <c r="C3756" s="25">
        <f>C3755/I3821*100</f>
        <v>12.5</v>
      </c>
      <c r="D3756" s="25">
        <f>D3755/I3821*100</f>
        <v>0</v>
      </c>
      <c r="E3756" s="25">
        <f>E3755/I3821*100</f>
        <v>12.5</v>
      </c>
      <c r="F3756" s="25">
        <f>F3755/I3821*100</f>
        <v>0</v>
      </c>
      <c r="G3756" s="25">
        <f>G3755/I3821*100</f>
        <v>12.5</v>
      </c>
      <c r="H3756" s="25">
        <f>H3755/I3821*100</f>
        <v>12.5</v>
      </c>
      <c r="I3756" s="25">
        <f>I3755/I3821*100</f>
        <v>0</v>
      </c>
      <c r="J3756" s="26">
        <f>J3755/I3821*100</f>
        <v>37.5</v>
      </c>
      <c r="K3756" s="26">
        <f>K3755/I3821*100</f>
        <v>25</v>
      </c>
      <c r="L3756" s="74">
        <f>L3755/I3821*100</f>
        <v>62.5</v>
      </c>
    </row>
    <row r="3757" spans="1:24" s="55" customFormat="1" ht="11.45" customHeight="1">
      <c r="A3757" s="190"/>
      <c r="B3757" s="193" t="s">
        <v>7</v>
      </c>
      <c r="C3757" s="71">
        <v>2</v>
      </c>
      <c r="D3757" s="71">
        <v>1</v>
      </c>
      <c r="E3757" s="71">
        <v>0</v>
      </c>
      <c r="F3757" s="71">
        <v>0</v>
      </c>
      <c r="G3757" s="71">
        <v>0</v>
      </c>
      <c r="H3757" s="71">
        <v>3</v>
      </c>
      <c r="I3757" s="71">
        <v>3</v>
      </c>
      <c r="J3757" s="71">
        <v>7</v>
      </c>
      <c r="K3757" s="71">
        <v>12</v>
      </c>
      <c r="L3757" s="72">
        <v>7</v>
      </c>
    </row>
    <row r="3758" spans="1:24" s="55" customFormat="1" ht="11.45" customHeight="1">
      <c r="A3758" s="190"/>
      <c r="B3758" s="193"/>
      <c r="C3758" s="25">
        <f>C3757/I3823*100</f>
        <v>11.111111111111111</v>
      </c>
      <c r="D3758" s="25">
        <f>D3757/I3823*100</f>
        <v>5.5555555555555554</v>
      </c>
      <c r="E3758" s="25">
        <f>E3757/I3823*100</f>
        <v>0</v>
      </c>
      <c r="F3758" s="25">
        <f>F3757/I3823*100</f>
        <v>0</v>
      </c>
      <c r="G3758" s="25">
        <f>G3757/I3823*100</f>
        <v>0</v>
      </c>
      <c r="H3758" s="25">
        <f>H3757/I3823*100</f>
        <v>16.666666666666664</v>
      </c>
      <c r="I3758" s="25">
        <f>I3757/I3823*100</f>
        <v>16.666666666666664</v>
      </c>
      <c r="J3758" s="26">
        <f>J3757/I3823*100</f>
        <v>38.888888888888893</v>
      </c>
      <c r="K3758" s="26">
        <f>K3757/I3823*100</f>
        <v>66.666666666666657</v>
      </c>
      <c r="L3758" s="74">
        <f>L3757/I3823*100</f>
        <v>38.888888888888893</v>
      </c>
    </row>
    <row r="3759" spans="1:24" s="55" customFormat="1" ht="11.45" customHeight="1">
      <c r="A3759" s="190"/>
      <c r="B3759" s="184" t="s">
        <v>8</v>
      </c>
      <c r="C3759" s="71">
        <v>11</v>
      </c>
      <c r="D3759" s="71">
        <v>11</v>
      </c>
      <c r="E3759" s="71">
        <v>5</v>
      </c>
      <c r="F3759" s="71">
        <v>1</v>
      </c>
      <c r="G3759" s="71">
        <v>6</v>
      </c>
      <c r="H3759" s="71">
        <v>5</v>
      </c>
      <c r="I3759" s="71">
        <v>7</v>
      </c>
      <c r="J3759" s="71">
        <v>20</v>
      </c>
      <c r="K3759" s="71">
        <v>15</v>
      </c>
      <c r="L3759" s="72">
        <v>21</v>
      </c>
    </row>
    <row r="3760" spans="1:24" s="55" customFormat="1" ht="11.45" customHeight="1">
      <c r="A3760" s="190"/>
      <c r="B3760" s="185"/>
      <c r="C3760" s="25">
        <f>C3759/I3825*100</f>
        <v>28.205128205128204</v>
      </c>
      <c r="D3760" s="25">
        <f>D3759/I3825*100</f>
        <v>28.205128205128204</v>
      </c>
      <c r="E3760" s="25">
        <f>E3759/I3825*100</f>
        <v>12.820512820512819</v>
      </c>
      <c r="F3760" s="25">
        <f>F3759/I3825*100</f>
        <v>2.5641025641025639</v>
      </c>
      <c r="G3760" s="25">
        <f>G3759/I3825*100</f>
        <v>15.384615384615385</v>
      </c>
      <c r="H3760" s="25">
        <f>H3759/I3825*100</f>
        <v>12.820512820512819</v>
      </c>
      <c r="I3760" s="25">
        <f>I3759/I3825*100</f>
        <v>17.948717948717949</v>
      </c>
      <c r="J3760" s="26">
        <f>J3759/I3825*100</f>
        <v>51.282051282051277</v>
      </c>
      <c r="K3760" s="26">
        <f>K3759/I3825*100</f>
        <v>38.461538461538467</v>
      </c>
      <c r="L3760" s="74">
        <f>L3759/I3825*100</f>
        <v>53.846153846153847</v>
      </c>
    </row>
    <row r="3761" spans="1:40" s="55" customFormat="1" ht="11.45" customHeight="1">
      <c r="A3761" s="190"/>
      <c r="B3761" s="193" t="s">
        <v>9</v>
      </c>
      <c r="C3761" s="71">
        <v>12</v>
      </c>
      <c r="D3761" s="71">
        <v>14</v>
      </c>
      <c r="E3761" s="71">
        <v>5</v>
      </c>
      <c r="F3761" s="71">
        <v>6</v>
      </c>
      <c r="G3761" s="71">
        <v>1</v>
      </c>
      <c r="H3761" s="71">
        <v>6</v>
      </c>
      <c r="I3761" s="71">
        <v>3</v>
      </c>
      <c r="J3761" s="71">
        <v>9</v>
      </c>
      <c r="K3761" s="71">
        <v>18</v>
      </c>
      <c r="L3761" s="72">
        <v>30</v>
      </c>
      <c r="AD3761" s="1"/>
    </row>
    <row r="3762" spans="1:40" s="55" customFormat="1" ht="11.45" customHeight="1">
      <c r="A3762" s="190"/>
      <c r="B3762" s="193"/>
      <c r="C3762" s="25">
        <f>C3761/I3827*100</f>
        <v>26.666666666666668</v>
      </c>
      <c r="D3762" s="25">
        <f>D3761/I3827*100</f>
        <v>31.111111111111111</v>
      </c>
      <c r="E3762" s="25">
        <f>E3761/I3827*100</f>
        <v>11.111111111111111</v>
      </c>
      <c r="F3762" s="25">
        <f>F3761/I3827*100</f>
        <v>13.333333333333334</v>
      </c>
      <c r="G3762" s="25">
        <f>G3761/I3827*100</f>
        <v>2.2222222222222223</v>
      </c>
      <c r="H3762" s="25">
        <f>H3761/I3827*100</f>
        <v>13.333333333333334</v>
      </c>
      <c r="I3762" s="25">
        <f>I3761/I3827*100</f>
        <v>6.666666666666667</v>
      </c>
      <c r="J3762" s="26">
        <f>J3761/I3827*100</f>
        <v>20</v>
      </c>
      <c r="K3762" s="26">
        <f>K3761/I3827*100</f>
        <v>40</v>
      </c>
      <c r="L3762" s="74">
        <f>L3761/I3827*100</f>
        <v>66.666666666666657</v>
      </c>
      <c r="O3762" s="147"/>
      <c r="P3762" s="147"/>
      <c r="Q3762" s="147"/>
      <c r="AD3762" s="1"/>
    </row>
    <row r="3763" spans="1:40" s="55" customFormat="1" ht="11.45" customHeight="1">
      <c r="A3763" s="190"/>
      <c r="B3763" s="184" t="s">
        <v>10</v>
      </c>
      <c r="C3763" s="71">
        <v>1</v>
      </c>
      <c r="D3763" s="71">
        <v>6</v>
      </c>
      <c r="E3763" s="71">
        <v>0</v>
      </c>
      <c r="F3763" s="71">
        <v>4</v>
      </c>
      <c r="G3763" s="71">
        <v>0</v>
      </c>
      <c r="H3763" s="71">
        <v>5</v>
      </c>
      <c r="I3763" s="71">
        <v>7</v>
      </c>
      <c r="J3763" s="71">
        <v>5</v>
      </c>
      <c r="K3763" s="71">
        <v>23</v>
      </c>
      <c r="L3763" s="72">
        <v>30</v>
      </c>
      <c r="O3763" s="147"/>
      <c r="P3763" s="147"/>
      <c r="Q3763" s="147"/>
      <c r="AC3763" s="1"/>
      <c r="AD3763" s="1"/>
    </row>
    <row r="3764" spans="1:40" s="55" customFormat="1" ht="11.45" customHeight="1">
      <c r="A3764" s="190"/>
      <c r="B3764" s="185"/>
      <c r="C3764" s="25">
        <f>C3763/I3829*100</f>
        <v>2.3255813953488373</v>
      </c>
      <c r="D3764" s="25">
        <f>D3763/I3829*100</f>
        <v>13.953488372093023</v>
      </c>
      <c r="E3764" s="25">
        <f>E3763/I3829*100</f>
        <v>0</v>
      </c>
      <c r="F3764" s="25">
        <f>F3763/I3829*100</f>
        <v>9.3023255813953494</v>
      </c>
      <c r="G3764" s="25">
        <f>G3763/I3829*100</f>
        <v>0</v>
      </c>
      <c r="H3764" s="25">
        <f>H3763/I3829*100</f>
        <v>11.627906976744185</v>
      </c>
      <c r="I3764" s="25">
        <f>I3763/I3829*100</f>
        <v>16.279069767441861</v>
      </c>
      <c r="J3764" s="26">
        <f>J3763/I3829*100</f>
        <v>11.627906976744185</v>
      </c>
      <c r="K3764" s="26">
        <f>K3763/I3829*100</f>
        <v>53.488372093023251</v>
      </c>
      <c r="L3764" s="74">
        <f>L3763/I3829*100</f>
        <v>69.767441860465112</v>
      </c>
      <c r="O3764" s="147"/>
      <c r="P3764" s="147"/>
      <c r="Q3764" s="147"/>
      <c r="AC3764" s="1"/>
      <c r="AD3764" s="1"/>
    </row>
    <row r="3765" spans="1:40" s="55" customFormat="1" ht="11.45" customHeight="1">
      <c r="A3765" s="190"/>
      <c r="B3765" s="193" t="s">
        <v>11</v>
      </c>
      <c r="C3765" s="71">
        <v>1</v>
      </c>
      <c r="D3765" s="71">
        <v>1</v>
      </c>
      <c r="E3765" s="71">
        <v>4</v>
      </c>
      <c r="F3765" s="71">
        <v>5</v>
      </c>
      <c r="G3765" s="71">
        <v>2</v>
      </c>
      <c r="H3765" s="71">
        <v>0</v>
      </c>
      <c r="I3765" s="71">
        <v>4</v>
      </c>
      <c r="J3765" s="71">
        <v>4</v>
      </c>
      <c r="K3765" s="71">
        <v>14</v>
      </c>
      <c r="L3765" s="72">
        <v>17</v>
      </c>
      <c r="O3765" s="147"/>
      <c r="P3765" s="147"/>
      <c r="Q3765" s="148"/>
      <c r="AB3765" s="1"/>
      <c r="AC3765" s="1"/>
      <c r="AD3765" s="1"/>
    </row>
    <row r="3766" spans="1:40" s="55" customFormat="1" ht="11.45" customHeight="1">
      <c r="A3766" s="190"/>
      <c r="B3766" s="193"/>
      <c r="C3766" s="25">
        <f>C3765/I3831*100</f>
        <v>4.5454545454545459</v>
      </c>
      <c r="D3766" s="25">
        <f>D3765/I3831*100</f>
        <v>4.5454545454545459</v>
      </c>
      <c r="E3766" s="25">
        <f>E3765/I3831*100</f>
        <v>18.181818181818183</v>
      </c>
      <c r="F3766" s="25">
        <f>F3765/I3831*100</f>
        <v>22.727272727272727</v>
      </c>
      <c r="G3766" s="25">
        <f>G3765/I3831*100</f>
        <v>9.0909090909090917</v>
      </c>
      <c r="H3766" s="25">
        <f>H3765/I3831*100</f>
        <v>0</v>
      </c>
      <c r="I3766" s="25">
        <f>I3765/I3831*100</f>
        <v>18.181818181818183</v>
      </c>
      <c r="J3766" s="26">
        <f>J3765/I3831*100</f>
        <v>18.181818181818183</v>
      </c>
      <c r="K3766" s="26">
        <f>K3765/I3831*100</f>
        <v>63.636363636363633</v>
      </c>
      <c r="L3766" s="74">
        <f>L3765/I3831*100</f>
        <v>77.272727272727266</v>
      </c>
      <c r="O3766" s="147"/>
      <c r="P3766" s="148"/>
      <c r="Q3766" s="148"/>
      <c r="AB3766" s="1"/>
      <c r="AC3766" s="1"/>
      <c r="AD3766" s="1"/>
      <c r="AN3766" s="1"/>
    </row>
    <row r="3767" spans="1:40" s="55" customFormat="1" ht="11.45" customHeight="1">
      <c r="A3767" s="190"/>
      <c r="B3767" s="184" t="s">
        <v>12</v>
      </c>
      <c r="C3767" s="71">
        <v>1</v>
      </c>
      <c r="D3767" s="71">
        <v>1</v>
      </c>
      <c r="E3767" s="71">
        <v>2</v>
      </c>
      <c r="F3767" s="71">
        <v>3</v>
      </c>
      <c r="G3767" s="71">
        <v>1</v>
      </c>
      <c r="H3767" s="71">
        <v>1</v>
      </c>
      <c r="I3767" s="71">
        <v>0</v>
      </c>
      <c r="J3767" s="71">
        <v>3</v>
      </c>
      <c r="K3767" s="71">
        <v>5</v>
      </c>
      <c r="L3767" s="72">
        <v>9</v>
      </c>
      <c r="O3767" s="148"/>
      <c r="P3767" s="148"/>
      <c r="Q3767" s="148"/>
      <c r="AA3767" s="1"/>
      <c r="AB3767" s="1"/>
      <c r="AC3767" s="1"/>
      <c r="AD3767" s="1"/>
      <c r="AM3767" s="1"/>
      <c r="AN3767" s="1"/>
    </row>
    <row r="3768" spans="1:40" s="55" customFormat="1" ht="11.45" customHeight="1">
      <c r="A3768" s="190"/>
      <c r="B3768" s="185"/>
      <c r="C3768" s="25">
        <f>C3767/I3833*100</f>
        <v>6.25</v>
      </c>
      <c r="D3768" s="25">
        <f>D3767/I3833*100</f>
        <v>6.25</v>
      </c>
      <c r="E3768" s="25">
        <f>E3767/I3833*100</f>
        <v>12.5</v>
      </c>
      <c r="F3768" s="25">
        <f>F3767/I3833*100</f>
        <v>18.75</v>
      </c>
      <c r="G3768" s="25">
        <f>G3767/I3833*100</f>
        <v>6.25</v>
      </c>
      <c r="H3768" s="25">
        <f>H3767/I3833*100</f>
        <v>6.25</v>
      </c>
      <c r="I3768" s="25">
        <f>I3767/I3833*100</f>
        <v>0</v>
      </c>
      <c r="J3768" s="26">
        <f>J3767/I3833*100</f>
        <v>18.75</v>
      </c>
      <c r="K3768" s="26">
        <f>K3767/I3833*100</f>
        <v>31.25</v>
      </c>
      <c r="L3768" s="74">
        <f>L3767/I3833*100</f>
        <v>56.25</v>
      </c>
      <c r="O3768" s="148"/>
      <c r="P3768" s="148"/>
      <c r="Q3768" s="148"/>
      <c r="AA3768" s="1"/>
      <c r="AB3768" s="1"/>
      <c r="AC3768" s="1"/>
      <c r="AD3768" s="1"/>
      <c r="AL3768" s="1"/>
      <c r="AM3768" s="1"/>
      <c r="AN3768" s="1"/>
    </row>
    <row r="3769" spans="1:40" s="55" customFormat="1" ht="11.45" customHeight="1">
      <c r="A3769" s="190"/>
      <c r="B3769" s="193" t="s">
        <v>24</v>
      </c>
      <c r="C3769" s="71">
        <v>0</v>
      </c>
      <c r="D3769" s="71">
        <v>0</v>
      </c>
      <c r="E3769" s="71">
        <v>0</v>
      </c>
      <c r="F3769" s="71">
        <v>1</v>
      </c>
      <c r="G3769" s="71">
        <v>0</v>
      </c>
      <c r="H3769" s="71">
        <v>0</v>
      </c>
      <c r="I3769" s="71">
        <v>0</v>
      </c>
      <c r="J3769" s="71">
        <v>1</v>
      </c>
      <c r="K3769" s="71">
        <v>2</v>
      </c>
      <c r="L3769" s="72">
        <v>1</v>
      </c>
      <c r="O3769" s="148"/>
      <c r="P3769" s="148"/>
      <c r="Q3769" s="148"/>
      <c r="Z3769" s="1"/>
      <c r="AA3769" s="1"/>
      <c r="AB3769" s="1"/>
      <c r="AC3769" s="1"/>
      <c r="AD3769" s="1"/>
      <c r="AK3769" s="1"/>
      <c r="AL3769" s="1"/>
      <c r="AM3769" s="1"/>
      <c r="AN3769" s="1"/>
    </row>
    <row r="3770" spans="1:40" s="55" customFormat="1" ht="11.45" customHeight="1" thickBot="1">
      <c r="A3770" s="191"/>
      <c r="B3770" s="194"/>
      <c r="C3770" s="25">
        <f>C3769/I3835*100</f>
        <v>0</v>
      </c>
      <c r="D3770" s="25">
        <f>D3769/I3835*100</f>
        <v>0</v>
      </c>
      <c r="E3770" s="25">
        <f>E3769/I3835*100</f>
        <v>0</v>
      </c>
      <c r="F3770" s="25">
        <f>F3769/I3835*100</f>
        <v>50</v>
      </c>
      <c r="G3770" s="25">
        <f>G3769/I3835*100</f>
        <v>0</v>
      </c>
      <c r="H3770" s="25">
        <f>H3769/I3835*100</f>
        <v>0</v>
      </c>
      <c r="I3770" s="25">
        <f>I3769/I3835*100</f>
        <v>0</v>
      </c>
      <c r="J3770" s="26">
        <f>J3769/I3835*100</f>
        <v>50</v>
      </c>
      <c r="K3770" s="26">
        <f>K3769/I3835*100</f>
        <v>100</v>
      </c>
      <c r="L3770" s="74">
        <f>L3769/I3835*100</f>
        <v>50</v>
      </c>
      <c r="Z3770" s="1"/>
      <c r="AA3770" s="1"/>
      <c r="AB3770" s="1"/>
      <c r="AC3770" s="1"/>
      <c r="AD3770" s="1"/>
      <c r="AJ3770" s="1"/>
      <c r="AK3770" s="1"/>
      <c r="AL3770" s="1"/>
      <c r="AM3770" s="1"/>
      <c r="AN3770" s="1"/>
    </row>
    <row r="3771" spans="1:40" s="55" customFormat="1" ht="11.45" customHeight="1" thickBot="1">
      <c r="A3771" s="211" t="s">
        <v>53</v>
      </c>
      <c r="B3771" s="192" t="s">
        <v>23</v>
      </c>
      <c r="C3771" s="75">
        <v>1</v>
      </c>
      <c r="D3771" s="75">
        <v>3</v>
      </c>
      <c r="E3771" s="75">
        <v>0</v>
      </c>
      <c r="F3771" s="75">
        <v>0</v>
      </c>
      <c r="G3771" s="75">
        <v>1</v>
      </c>
      <c r="H3771" s="75">
        <v>0</v>
      </c>
      <c r="I3771" s="75">
        <v>1</v>
      </c>
      <c r="J3771" s="75">
        <v>3</v>
      </c>
      <c r="K3771" s="75">
        <v>5</v>
      </c>
      <c r="L3771" s="76">
        <v>5</v>
      </c>
      <c r="Y3771" s="1"/>
      <c r="Z3771" s="1"/>
      <c r="AA3771" s="1"/>
      <c r="AB3771" s="1"/>
      <c r="AC3771" s="1"/>
      <c r="AD3771" s="1"/>
      <c r="AI3771" s="1"/>
      <c r="AJ3771" s="1"/>
      <c r="AK3771" s="1"/>
      <c r="AL3771" s="1"/>
      <c r="AM3771" s="1"/>
      <c r="AN3771" s="1"/>
    </row>
    <row r="3772" spans="1:40" s="55" customFormat="1" ht="11.45" customHeight="1" thickTop="1" thickBot="1">
      <c r="A3772" s="212"/>
      <c r="B3772" s="185"/>
      <c r="C3772" s="25">
        <f>C3771/I3837*100</f>
        <v>12.5</v>
      </c>
      <c r="D3772" s="25">
        <f>D3771/I3837*100</f>
        <v>37.5</v>
      </c>
      <c r="E3772" s="25">
        <f>E3771/I3837*100</f>
        <v>0</v>
      </c>
      <c r="F3772" s="25">
        <f>F3771/I3837*100</f>
        <v>0</v>
      </c>
      <c r="G3772" s="25">
        <f>G3771/I3837*100</f>
        <v>12.5</v>
      </c>
      <c r="H3772" s="25">
        <f>H3771/I3837*100</f>
        <v>0</v>
      </c>
      <c r="I3772" s="25">
        <f>I3771/I3837*100</f>
        <v>12.5</v>
      </c>
      <c r="J3772" s="26">
        <f>J3771/I3837*100</f>
        <v>37.5</v>
      </c>
      <c r="K3772" s="26">
        <f>K3771/I3837*100</f>
        <v>62.5</v>
      </c>
      <c r="L3772" s="74">
        <f>L3771/I3837*100</f>
        <v>62.5</v>
      </c>
      <c r="Y3772" s="1"/>
      <c r="Z3772" s="1"/>
      <c r="AA3772" s="1"/>
      <c r="AB3772" s="1"/>
      <c r="AC3772" s="1"/>
      <c r="AD3772" s="1"/>
      <c r="AH3772" s="1"/>
      <c r="AI3772" s="1"/>
      <c r="AJ3772" s="1"/>
      <c r="AK3772" s="1"/>
      <c r="AL3772" s="1"/>
      <c r="AM3772" s="1"/>
      <c r="AN3772" s="1"/>
    </row>
    <row r="3773" spans="1:40" s="55" customFormat="1" ht="11.45" customHeight="1" thickTop="1" thickBot="1">
      <c r="A3773" s="212"/>
      <c r="B3773" s="193" t="s">
        <v>3</v>
      </c>
      <c r="C3773" s="71">
        <v>1</v>
      </c>
      <c r="D3773" s="71">
        <v>2</v>
      </c>
      <c r="E3773" s="71">
        <v>1</v>
      </c>
      <c r="F3773" s="71">
        <v>0</v>
      </c>
      <c r="G3773" s="71">
        <v>3</v>
      </c>
      <c r="H3773" s="71">
        <v>4</v>
      </c>
      <c r="I3773" s="71">
        <v>3</v>
      </c>
      <c r="J3773" s="71">
        <v>5</v>
      </c>
      <c r="K3773" s="71">
        <v>5</v>
      </c>
      <c r="L3773" s="72">
        <v>11</v>
      </c>
      <c r="Y3773" s="1"/>
      <c r="Z3773" s="1"/>
      <c r="AA3773" s="1"/>
      <c r="AB3773" s="1"/>
      <c r="AC3773" s="1"/>
      <c r="AD3773" s="1"/>
      <c r="AG3773" s="1"/>
      <c r="AH3773" s="1"/>
      <c r="AI3773" s="1"/>
      <c r="AJ3773" s="1"/>
      <c r="AK3773" s="1"/>
      <c r="AL3773" s="1"/>
      <c r="AM3773" s="1"/>
      <c r="AN3773" s="1"/>
    </row>
    <row r="3774" spans="1:40" s="55" customFormat="1" ht="11.45" customHeight="1" thickTop="1" thickBot="1">
      <c r="A3774" s="212"/>
      <c r="B3774" s="193"/>
      <c r="C3774" s="25">
        <f>C3773/I3839*100</f>
        <v>6.666666666666667</v>
      </c>
      <c r="D3774" s="25">
        <f>D3773/I3839*100</f>
        <v>13.333333333333334</v>
      </c>
      <c r="E3774" s="25">
        <f>E3773/I3839*100</f>
        <v>6.666666666666667</v>
      </c>
      <c r="F3774" s="25">
        <f>F3773/I3839*100</f>
        <v>0</v>
      </c>
      <c r="G3774" s="25">
        <f>G3773/I3839*100</f>
        <v>20</v>
      </c>
      <c r="H3774" s="25">
        <f>H3773/I3839*100</f>
        <v>26.666666666666668</v>
      </c>
      <c r="I3774" s="25">
        <f>I3773/I3839*100</f>
        <v>20</v>
      </c>
      <c r="J3774" s="26">
        <f>J3773/I3839*100</f>
        <v>33.333333333333329</v>
      </c>
      <c r="K3774" s="26">
        <f>K3773/I3839*100</f>
        <v>33.333333333333329</v>
      </c>
      <c r="L3774" s="74">
        <f>L3773/I3839*100</f>
        <v>73.333333333333329</v>
      </c>
      <c r="Y3774" s="1"/>
      <c r="Z3774" s="1"/>
      <c r="AA3774" s="1"/>
      <c r="AB3774" s="1"/>
      <c r="AC3774" s="1"/>
      <c r="AD3774" s="1"/>
      <c r="AF3774" s="1"/>
      <c r="AG3774" s="1"/>
      <c r="AH3774" s="1"/>
      <c r="AI3774" s="1"/>
      <c r="AJ3774" s="1"/>
      <c r="AK3774" s="1"/>
      <c r="AL3774" s="1"/>
      <c r="AM3774" s="1"/>
      <c r="AN3774" s="1"/>
    </row>
    <row r="3775" spans="1:40" s="55" customFormat="1" ht="11.45" customHeight="1" thickTop="1" thickBot="1">
      <c r="A3775" s="212"/>
      <c r="B3775" s="184" t="s">
        <v>13</v>
      </c>
      <c r="C3775" s="71">
        <v>19</v>
      </c>
      <c r="D3775" s="71">
        <v>23</v>
      </c>
      <c r="E3775" s="71">
        <v>11</v>
      </c>
      <c r="F3775" s="71">
        <v>11</v>
      </c>
      <c r="G3775" s="71">
        <v>2</v>
      </c>
      <c r="H3775" s="71">
        <v>11</v>
      </c>
      <c r="I3775" s="71">
        <v>10</v>
      </c>
      <c r="J3775" s="71">
        <v>24</v>
      </c>
      <c r="K3775" s="71">
        <v>51</v>
      </c>
      <c r="L3775" s="72">
        <v>65</v>
      </c>
      <c r="Y3775" s="1"/>
      <c r="Z3775" s="1"/>
      <c r="AA3775" s="1"/>
      <c r="AB3775" s="1"/>
      <c r="AC3775" s="1"/>
      <c r="AD3775" s="1"/>
      <c r="AE3775" s="1"/>
      <c r="AF3775" s="1"/>
      <c r="AG3775" s="1"/>
      <c r="AH3775" s="1"/>
      <c r="AI3775" s="1"/>
      <c r="AJ3775" s="1"/>
      <c r="AK3775" s="1"/>
      <c r="AL3775" s="1"/>
      <c r="AM3775" s="1"/>
      <c r="AN3775" s="1"/>
    </row>
    <row r="3776" spans="1:40" s="55" customFormat="1" ht="11.45" customHeight="1" thickTop="1" thickBot="1">
      <c r="A3776" s="212"/>
      <c r="B3776" s="185"/>
      <c r="C3776" s="25">
        <f>C3775/I3841*100</f>
        <v>18.627450980392158</v>
      </c>
      <c r="D3776" s="25">
        <f>D3775/I3841*100</f>
        <v>22.549019607843139</v>
      </c>
      <c r="E3776" s="25">
        <f>E3775/I3841*100</f>
        <v>10.784313725490197</v>
      </c>
      <c r="F3776" s="25">
        <f>F3775/I3841*100</f>
        <v>10.784313725490197</v>
      </c>
      <c r="G3776" s="25">
        <f>G3775/I3841*100</f>
        <v>1.9607843137254901</v>
      </c>
      <c r="H3776" s="25">
        <f>H3775/I3841*100</f>
        <v>10.784313725490197</v>
      </c>
      <c r="I3776" s="25">
        <f>I3775/I3841*100</f>
        <v>9.8039215686274517</v>
      </c>
      <c r="J3776" s="26">
        <f>J3775/I3841*100</f>
        <v>23.52941176470588</v>
      </c>
      <c r="K3776" s="26">
        <f>K3775/I3841*100</f>
        <v>50</v>
      </c>
      <c r="L3776" s="74">
        <f>L3775/I3841*100</f>
        <v>63.725490196078425</v>
      </c>
      <c r="O3776" s="148"/>
      <c r="P3776" s="148"/>
      <c r="Q3776" s="148"/>
      <c r="X3776" s="1"/>
      <c r="Y3776" s="1"/>
      <c r="Z3776" s="1"/>
      <c r="AA3776" s="1"/>
      <c r="AB3776" s="1"/>
      <c r="AC3776" s="1"/>
      <c r="AD3776" s="1"/>
      <c r="AE3776" s="1"/>
      <c r="AF3776" s="1"/>
      <c r="AG3776" s="1"/>
      <c r="AH3776" s="1"/>
      <c r="AI3776" s="1"/>
      <c r="AJ3776" s="1"/>
      <c r="AK3776" s="1"/>
      <c r="AL3776" s="1"/>
      <c r="AM3776" s="1"/>
      <c r="AN3776" s="1"/>
    </row>
    <row r="3777" spans="1:40" s="55" customFormat="1" ht="11.45" customHeight="1" thickTop="1" thickBot="1">
      <c r="A3777" s="212"/>
      <c r="B3777" s="193" t="s">
        <v>14</v>
      </c>
      <c r="C3777" s="71">
        <v>3</v>
      </c>
      <c r="D3777" s="71">
        <v>3</v>
      </c>
      <c r="E3777" s="71">
        <v>1</v>
      </c>
      <c r="F3777" s="71">
        <v>2</v>
      </c>
      <c r="G3777" s="71">
        <v>0</v>
      </c>
      <c r="H3777" s="71">
        <v>2</v>
      </c>
      <c r="I3777" s="71">
        <v>3</v>
      </c>
      <c r="J3777" s="71">
        <v>5</v>
      </c>
      <c r="K3777" s="71">
        <v>4</v>
      </c>
      <c r="L3777" s="72">
        <v>7</v>
      </c>
      <c r="O3777" s="148"/>
      <c r="P3777" s="148"/>
      <c r="Q3777" s="148"/>
      <c r="W3777" s="1"/>
      <c r="X3777" s="1"/>
      <c r="Y3777" s="1"/>
      <c r="Z3777" s="1"/>
      <c r="AA3777" s="1"/>
      <c r="AB3777" s="1"/>
      <c r="AC3777" s="1"/>
      <c r="AD3777" s="1"/>
      <c r="AE3777" s="1"/>
      <c r="AF3777" s="1"/>
      <c r="AG3777" s="1"/>
      <c r="AH3777" s="1"/>
      <c r="AI3777" s="1"/>
      <c r="AJ3777" s="1"/>
      <c r="AK3777" s="1"/>
      <c r="AL3777" s="1"/>
      <c r="AM3777" s="1"/>
      <c r="AN3777" s="1"/>
    </row>
    <row r="3778" spans="1:40" s="55" customFormat="1" ht="11.45" customHeight="1" thickTop="1" thickBot="1">
      <c r="A3778" s="212"/>
      <c r="B3778" s="193"/>
      <c r="C3778" s="25">
        <f>C3777/I3843*100</f>
        <v>25</v>
      </c>
      <c r="D3778" s="25">
        <f>D3777/I3843*100</f>
        <v>25</v>
      </c>
      <c r="E3778" s="25">
        <f>E3777/I3843*100</f>
        <v>8.3333333333333321</v>
      </c>
      <c r="F3778" s="25">
        <f>F3777/I3843*100</f>
        <v>16.666666666666664</v>
      </c>
      <c r="G3778" s="25">
        <f>G3777/I3843*100</f>
        <v>0</v>
      </c>
      <c r="H3778" s="25">
        <f>H3777/I3843*100</f>
        <v>16.666666666666664</v>
      </c>
      <c r="I3778" s="25">
        <f>I3777/I3843*100</f>
        <v>25</v>
      </c>
      <c r="J3778" s="26">
        <f>J3777/I3843*100</f>
        <v>41.666666666666671</v>
      </c>
      <c r="K3778" s="26">
        <f>K3777/I3843*100</f>
        <v>33.333333333333329</v>
      </c>
      <c r="L3778" s="74">
        <f>L3777/I3843*100</f>
        <v>58.333333333333336</v>
      </c>
      <c r="O3778" s="148"/>
      <c r="P3778" s="148"/>
      <c r="Q3778" s="148"/>
      <c r="V3778" s="1"/>
      <c r="W3778" s="1"/>
      <c r="X3778" s="1"/>
      <c r="Y3778" s="1"/>
      <c r="Z3778" s="1"/>
      <c r="AA3778" s="1"/>
      <c r="AB3778" s="1"/>
      <c r="AC3778" s="1"/>
      <c r="AD3778" s="1"/>
      <c r="AE3778" s="1"/>
      <c r="AF3778" s="1"/>
      <c r="AG3778" s="1"/>
      <c r="AH3778" s="1"/>
      <c r="AI3778" s="1"/>
      <c r="AJ3778" s="1"/>
      <c r="AK3778" s="1"/>
      <c r="AL3778" s="1"/>
      <c r="AM3778" s="1"/>
      <c r="AN3778" s="1"/>
    </row>
    <row r="3779" spans="1:40" s="55" customFormat="1" ht="11.45" customHeight="1" thickTop="1" thickBot="1">
      <c r="A3779" s="212"/>
      <c r="B3779" s="184" t="s">
        <v>25</v>
      </c>
      <c r="C3779" s="71">
        <v>1</v>
      </c>
      <c r="D3779" s="71">
        <v>0</v>
      </c>
      <c r="E3779" s="71">
        <v>0</v>
      </c>
      <c r="F3779" s="71">
        <v>0</v>
      </c>
      <c r="G3779" s="71">
        <v>1</v>
      </c>
      <c r="H3779" s="71">
        <v>1</v>
      </c>
      <c r="I3779" s="71">
        <v>1</v>
      </c>
      <c r="J3779" s="71">
        <v>3</v>
      </c>
      <c r="K3779" s="71">
        <v>2</v>
      </c>
      <c r="L3779" s="72">
        <v>7</v>
      </c>
      <c r="O3779" s="148"/>
      <c r="P3779" s="148"/>
      <c r="Q3779" s="148"/>
      <c r="U3779" s="1"/>
      <c r="V3779" s="1"/>
      <c r="W3779" s="1"/>
      <c r="X3779" s="1"/>
      <c r="Y3779" s="1"/>
      <c r="Z3779" s="1"/>
      <c r="AA3779" s="1"/>
      <c r="AB3779" s="1"/>
      <c r="AC3779" s="1"/>
      <c r="AD3779" s="1"/>
      <c r="AE3779" s="1"/>
      <c r="AF3779" s="1"/>
      <c r="AG3779" s="1"/>
      <c r="AH3779" s="1"/>
      <c r="AI3779" s="1"/>
      <c r="AJ3779" s="1"/>
      <c r="AK3779" s="1"/>
      <c r="AL3779" s="1"/>
      <c r="AM3779" s="1"/>
      <c r="AN3779" s="1"/>
    </row>
    <row r="3780" spans="1:40" s="55" customFormat="1" ht="11.45" customHeight="1" thickTop="1" thickBot="1">
      <c r="A3780" s="212"/>
      <c r="B3780" s="185"/>
      <c r="C3780" s="25">
        <f>C3779/I3845*100</f>
        <v>11.111111111111111</v>
      </c>
      <c r="D3780" s="25">
        <f>D3779/I3845*100</f>
        <v>0</v>
      </c>
      <c r="E3780" s="25">
        <f>E3779/I3845*100</f>
        <v>0</v>
      </c>
      <c r="F3780" s="25">
        <f>F3779/I3845*100</f>
        <v>0</v>
      </c>
      <c r="G3780" s="25">
        <f>G3779/I3845*100</f>
        <v>11.111111111111111</v>
      </c>
      <c r="H3780" s="25">
        <f>H3779/I3845*100</f>
        <v>11.111111111111111</v>
      </c>
      <c r="I3780" s="25">
        <f>I3779/I3845*100</f>
        <v>11.111111111111111</v>
      </c>
      <c r="J3780" s="26">
        <f>J3779/I3845*100</f>
        <v>33.333333333333329</v>
      </c>
      <c r="K3780" s="26">
        <f>K3779/I3845*100</f>
        <v>22.222222222222221</v>
      </c>
      <c r="L3780" s="74">
        <f>L3779/I3845*100</f>
        <v>77.777777777777786</v>
      </c>
      <c r="O3780" s="148"/>
      <c r="P3780" s="148"/>
      <c r="Q3780" s="148"/>
      <c r="T3780" s="1"/>
      <c r="U3780" s="1"/>
      <c r="V3780" s="1"/>
      <c r="W3780" s="1"/>
      <c r="X3780" s="1"/>
      <c r="Y3780" s="1"/>
      <c r="Z3780" s="1"/>
      <c r="AA3780" s="1"/>
      <c r="AB3780" s="1"/>
      <c r="AC3780" s="1"/>
      <c r="AD3780" s="1"/>
      <c r="AE3780" s="1"/>
      <c r="AF3780" s="1"/>
      <c r="AG3780" s="1"/>
      <c r="AH3780" s="1"/>
      <c r="AI3780" s="1"/>
      <c r="AJ3780" s="1"/>
      <c r="AK3780" s="1"/>
      <c r="AL3780" s="1"/>
      <c r="AM3780" s="1"/>
      <c r="AN3780" s="1"/>
    </row>
    <row r="3781" spans="1:40" s="1" customFormat="1" ht="11.45" customHeight="1" thickTop="1" thickBot="1">
      <c r="A3781" s="212"/>
      <c r="B3781" s="193" t="s">
        <v>26</v>
      </c>
      <c r="C3781" s="71">
        <v>3</v>
      </c>
      <c r="D3781" s="71">
        <v>3</v>
      </c>
      <c r="E3781" s="71">
        <v>4</v>
      </c>
      <c r="F3781" s="71">
        <v>5</v>
      </c>
      <c r="G3781" s="71">
        <v>3</v>
      </c>
      <c r="H3781" s="71">
        <v>3</v>
      </c>
      <c r="I3781" s="71">
        <v>4</v>
      </c>
      <c r="J3781" s="71">
        <v>9</v>
      </c>
      <c r="K3781" s="71">
        <v>17</v>
      </c>
      <c r="L3781" s="72">
        <v>17</v>
      </c>
      <c r="N3781" s="55"/>
      <c r="O3781" s="148"/>
      <c r="P3781" s="148"/>
      <c r="Q3781" s="148"/>
      <c r="R3781" s="55"/>
      <c r="AD3781" s="2"/>
    </row>
    <row r="3782" spans="1:40" s="1" customFormat="1" ht="11.45" customHeight="1" thickTop="1" thickBot="1">
      <c r="A3782" s="212"/>
      <c r="B3782" s="193"/>
      <c r="C3782" s="25">
        <f>C3781/I3847*100</f>
        <v>8.8235294117647065</v>
      </c>
      <c r="D3782" s="25">
        <f>D3781/I3847*100</f>
        <v>8.8235294117647065</v>
      </c>
      <c r="E3782" s="25">
        <f>E3781/I3847*100</f>
        <v>11.76470588235294</v>
      </c>
      <c r="F3782" s="25">
        <f>F3781/I3847*100</f>
        <v>14.705882352941178</v>
      </c>
      <c r="G3782" s="25">
        <f>G3781/I3847*100</f>
        <v>8.8235294117647065</v>
      </c>
      <c r="H3782" s="25">
        <f>H3781/I3847*100</f>
        <v>8.8235294117647065</v>
      </c>
      <c r="I3782" s="25">
        <f>I3781/I3847*100</f>
        <v>11.76470588235294</v>
      </c>
      <c r="J3782" s="26">
        <f>J3781/I3847*100</f>
        <v>26.47058823529412</v>
      </c>
      <c r="K3782" s="26">
        <f>K3781/I3847*100</f>
        <v>50</v>
      </c>
      <c r="L3782" s="74">
        <f>L3781/I3847*100</f>
        <v>50</v>
      </c>
      <c r="N3782" s="55"/>
      <c r="O3782" s="148"/>
      <c r="P3782" s="148"/>
      <c r="Q3782" s="148"/>
      <c r="AD3782" s="3"/>
    </row>
    <row r="3783" spans="1:40" s="1" customFormat="1" ht="11.45" customHeight="1" thickTop="1" thickBot="1">
      <c r="A3783" s="212"/>
      <c r="B3783" s="184" t="s">
        <v>0</v>
      </c>
      <c r="C3783" s="71">
        <v>1</v>
      </c>
      <c r="D3783" s="71">
        <v>0</v>
      </c>
      <c r="E3783" s="71">
        <v>0</v>
      </c>
      <c r="F3783" s="71">
        <v>1</v>
      </c>
      <c r="G3783" s="71">
        <v>1</v>
      </c>
      <c r="H3783" s="71">
        <v>0</v>
      </c>
      <c r="I3783" s="71">
        <v>2</v>
      </c>
      <c r="J3783" s="71">
        <v>1</v>
      </c>
      <c r="K3783" s="71">
        <v>4</v>
      </c>
      <c r="L3783" s="72">
        <v>4</v>
      </c>
      <c r="N3783" s="55"/>
      <c r="O3783" s="148"/>
      <c r="P3783" s="148"/>
      <c r="Q3783" s="148"/>
      <c r="AC3783" s="2"/>
    </row>
    <row r="3784" spans="1:40" s="1" customFormat="1" ht="11.45" customHeight="1" thickTop="1" thickBot="1">
      <c r="A3784" s="212"/>
      <c r="B3784" s="185"/>
      <c r="C3784" s="25">
        <f>C3783/I3849*100</f>
        <v>12.5</v>
      </c>
      <c r="D3784" s="25">
        <f>D3783/I3849*100</f>
        <v>0</v>
      </c>
      <c r="E3784" s="25">
        <f>E3783/I3849*100</f>
        <v>0</v>
      </c>
      <c r="F3784" s="25">
        <f>F3783/I3849*100</f>
        <v>12.5</v>
      </c>
      <c r="G3784" s="25">
        <f>G3783/I3849*100</f>
        <v>12.5</v>
      </c>
      <c r="H3784" s="25">
        <f>H3783/I3849*100</f>
        <v>0</v>
      </c>
      <c r="I3784" s="25">
        <f>I3783/I3849*100</f>
        <v>25</v>
      </c>
      <c r="J3784" s="26">
        <f>J3783/I3849*100</f>
        <v>12.5</v>
      </c>
      <c r="K3784" s="26">
        <f>K3783/I3849*100</f>
        <v>50</v>
      </c>
      <c r="L3784" s="74">
        <f>L3783/I3849*100</f>
        <v>50</v>
      </c>
      <c r="AC3784" s="3"/>
      <c r="AD3784" s="6"/>
    </row>
    <row r="3785" spans="1:40" s="1" customFormat="1" ht="11.45" customHeight="1" thickTop="1" thickBot="1">
      <c r="A3785" s="212"/>
      <c r="B3785" s="193" t="s">
        <v>24</v>
      </c>
      <c r="C3785" s="71">
        <v>0</v>
      </c>
      <c r="D3785" s="71">
        <v>0</v>
      </c>
      <c r="E3785" s="71">
        <v>0</v>
      </c>
      <c r="F3785" s="71">
        <v>1</v>
      </c>
      <c r="G3785" s="71">
        <v>0</v>
      </c>
      <c r="H3785" s="71">
        <v>0</v>
      </c>
      <c r="I3785" s="71">
        <v>0</v>
      </c>
      <c r="J3785" s="71">
        <v>2</v>
      </c>
      <c r="K3785" s="71">
        <v>3</v>
      </c>
      <c r="L3785" s="72">
        <v>4</v>
      </c>
      <c r="AB3785" s="2"/>
      <c r="AD3785" s="55"/>
    </row>
    <row r="3786" spans="1:40" s="1" customFormat="1" ht="11.45" customHeight="1" thickTop="1" thickBot="1">
      <c r="A3786" s="213"/>
      <c r="B3786" s="194"/>
      <c r="C3786" s="33">
        <f>C3785/I3851*100</f>
        <v>0</v>
      </c>
      <c r="D3786" s="33">
        <f>D3785/I3851*100</f>
        <v>0</v>
      </c>
      <c r="E3786" s="33">
        <f>E3785/I3851*100</f>
        <v>0</v>
      </c>
      <c r="F3786" s="33">
        <f>F3785/I3851*100</f>
        <v>20</v>
      </c>
      <c r="G3786" s="33">
        <f>G3785/I3851*100</f>
        <v>0</v>
      </c>
      <c r="H3786" s="33">
        <f>H3785/I3851*100</f>
        <v>0</v>
      </c>
      <c r="I3786" s="33">
        <f>I3785/I3851*100</f>
        <v>0</v>
      </c>
      <c r="J3786" s="34">
        <f>J3785/I3851*100</f>
        <v>40</v>
      </c>
      <c r="K3786" s="34">
        <f>K3785/I3851*100</f>
        <v>60</v>
      </c>
      <c r="L3786" s="77">
        <f>L3785/I3851*100</f>
        <v>80</v>
      </c>
      <c r="O3786" s="148"/>
      <c r="P3786" s="148"/>
      <c r="Q3786" s="148"/>
      <c r="AB3786" s="3"/>
      <c r="AC3786" s="6"/>
      <c r="AD3786" s="55"/>
      <c r="AN3786" s="2"/>
    </row>
    <row r="3787" spans="1:40" s="1" customFormat="1" ht="11.45" customHeight="1">
      <c r="A3787" s="189" t="s">
        <v>21</v>
      </c>
      <c r="B3787" s="192" t="s">
        <v>27</v>
      </c>
      <c r="C3787" s="125">
        <v>3</v>
      </c>
      <c r="D3787" s="125">
        <v>3</v>
      </c>
      <c r="E3787" s="125">
        <v>3</v>
      </c>
      <c r="F3787" s="125">
        <v>2</v>
      </c>
      <c r="G3787" s="125">
        <v>4</v>
      </c>
      <c r="H3787" s="125">
        <v>1</v>
      </c>
      <c r="I3787" s="125">
        <v>2</v>
      </c>
      <c r="J3787" s="125">
        <v>5</v>
      </c>
      <c r="K3787" s="125">
        <v>9</v>
      </c>
      <c r="L3787" s="126">
        <v>18</v>
      </c>
      <c r="O3787" s="148"/>
      <c r="P3787" s="148"/>
      <c r="Q3787" s="6"/>
      <c r="AA3787" s="2"/>
      <c r="AC3787" s="55"/>
      <c r="AD3787" s="55"/>
      <c r="AM3787" s="2"/>
      <c r="AN3787" s="3"/>
    </row>
    <row r="3788" spans="1:40" s="1" customFormat="1" ht="11.45" customHeight="1">
      <c r="A3788" s="190"/>
      <c r="B3788" s="185"/>
      <c r="C3788" s="25">
        <f>C3787/I3853*100</f>
        <v>11.538461538461538</v>
      </c>
      <c r="D3788" s="25">
        <f>D3787/I3853*100</f>
        <v>11.538461538461538</v>
      </c>
      <c r="E3788" s="25">
        <f>E3787/I3853*100</f>
        <v>11.538461538461538</v>
      </c>
      <c r="F3788" s="25">
        <f>F3787/I3853*100</f>
        <v>7.6923076923076925</v>
      </c>
      <c r="G3788" s="25">
        <f>G3787/I3853*100</f>
        <v>15.384615384615385</v>
      </c>
      <c r="H3788" s="25">
        <f>H3787/I3853*100</f>
        <v>3.8461538461538463</v>
      </c>
      <c r="I3788" s="25">
        <f>I3787/I3853*100</f>
        <v>7.6923076923076925</v>
      </c>
      <c r="J3788" s="26">
        <f>J3787/I3853*100</f>
        <v>19.230769230769234</v>
      </c>
      <c r="K3788" s="26">
        <f>K3787/I3853*100</f>
        <v>34.615384615384613</v>
      </c>
      <c r="L3788" s="74">
        <f>L3787/I3853*100</f>
        <v>69.230769230769226</v>
      </c>
      <c r="O3788" s="148"/>
      <c r="P3788" s="6"/>
      <c r="Q3788" s="147"/>
      <c r="AA3788" s="3"/>
      <c r="AB3788" s="6"/>
      <c r="AC3788" s="55"/>
      <c r="AD3788" s="55"/>
      <c r="AL3788" s="2"/>
      <c r="AM3788" s="3"/>
    </row>
    <row r="3789" spans="1:40" s="1" customFormat="1" ht="11.45" customHeight="1">
      <c r="A3789" s="190"/>
      <c r="B3789" s="193" t="s">
        <v>28</v>
      </c>
      <c r="C3789" s="71">
        <v>1</v>
      </c>
      <c r="D3789" s="71">
        <v>1</v>
      </c>
      <c r="E3789" s="71">
        <v>3</v>
      </c>
      <c r="F3789" s="71">
        <v>6</v>
      </c>
      <c r="G3789" s="71">
        <v>1</v>
      </c>
      <c r="H3789" s="71">
        <v>0</v>
      </c>
      <c r="I3789" s="71">
        <v>5</v>
      </c>
      <c r="J3789" s="71">
        <v>7</v>
      </c>
      <c r="K3789" s="71">
        <v>9</v>
      </c>
      <c r="L3789" s="72">
        <v>21</v>
      </c>
      <c r="O3789" s="6"/>
      <c r="P3789" s="147"/>
      <c r="Q3789" s="147"/>
      <c r="Z3789" s="2"/>
      <c r="AB3789" s="55"/>
      <c r="AC3789" s="55"/>
      <c r="AD3789" s="55"/>
      <c r="AK3789" s="2"/>
      <c r="AL3789" s="3"/>
      <c r="AN3789" s="6"/>
    </row>
    <row r="3790" spans="1:40" s="1" customFormat="1" ht="11.45" customHeight="1">
      <c r="A3790" s="190"/>
      <c r="B3790" s="193"/>
      <c r="C3790" s="25">
        <f>C3789/I3855*100</f>
        <v>4</v>
      </c>
      <c r="D3790" s="25">
        <f>D3789/I3855*100</f>
        <v>4</v>
      </c>
      <c r="E3790" s="25">
        <f>E3789/I3855*100</f>
        <v>12</v>
      </c>
      <c r="F3790" s="25">
        <f>F3789/I3855*100</f>
        <v>24</v>
      </c>
      <c r="G3790" s="25">
        <f>G3789/I3855*100</f>
        <v>4</v>
      </c>
      <c r="H3790" s="25">
        <f>H3789/I3855*100</f>
        <v>0</v>
      </c>
      <c r="I3790" s="25">
        <f>I3789/I3855*100</f>
        <v>20</v>
      </c>
      <c r="J3790" s="26">
        <f>J3789/I3855*100</f>
        <v>28.000000000000004</v>
      </c>
      <c r="K3790" s="26">
        <f>K3789/I3855*100</f>
        <v>36</v>
      </c>
      <c r="L3790" s="74">
        <f>L3789/I3855*100</f>
        <v>84</v>
      </c>
      <c r="O3790" s="147"/>
      <c r="P3790" s="147"/>
      <c r="Q3790" s="147"/>
      <c r="Z3790" s="3"/>
      <c r="AA3790" s="6"/>
      <c r="AB3790" s="55"/>
      <c r="AC3790" s="55"/>
      <c r="AD3790" s="55"/>
      <c r="AJ3790" s="2"/>
      <c r="AK3790" s="3"/>
      <c r="AM3790" s="6"/>
      <c r="AN3790" s="55"/>
    </row>
    <row r="3791" spans="1:40" s="1" customFormat="1" ht="11.45" customHeight="1">
      <c r="A3791" s="190"/>
      <c r="B3791" s="184" t="s">
        <v>29</v>
      </c>
      <c r="C3791" s="71">
        <v>17</v>
      </c>
      <c r="D3791" s="71">
        <v>22</v>
      </c>
      <c r="E3791" s="71">
        <v>5</v>
      </c>
      <c r="F3791" s="71">
        <v>8</v>
      </c>
      <c r="G3791" s="71">
        <v>4</v>
      </c>
      <c r="H3791" s="71">
        <v>14</v>
      </c>
      <c r="I3791" s="71">
        <v>11</v>
      </c>
      <c r="J3791" s="71">
        <v>26</v>
      </c>
      <c r="K3791" s="71">
        <v>45</v>
      </c>
      <c r="L3791" s="72">
        <v>59</v>
      </c>
      <c r="O3791" s="147"/>
      <c r="P3791" s="147"/>
      <c r="Q3791" s="147"/>
      <c r="Y3791" s="2"/>
      <c r="AA3791" s="55"/>
      <c r="AB3791" s="55"/>
      <c r="AC3791" s="55"/>
      <c r="AD3791" s="55"/>
      <c r="AI3791" s="2"/>
      <c r="AJ3791" s="3"/>
      <c r="AL3791" s="6"/>
      <c r="AM3791" s="55"/>
      <c r="AN3791" s="55"/>
    </row>
    <row r="3792" spans="1:40" s="1" customFormat="1" ht="11.45" customHeight="1">
      <c r="A3792" s="190"/>
      <c r="B3792" s="185"/>
      <c r="C3792" s="25">
        <f>C3791/I3857*100</f>
        <v>17.894736842105264</v>
      </c>
      <c r="D3792" s="25">
        <f>D3791/I3857*100</f>
        <v>23.157894736842106</v>
      </c>
      <c r="E3792" s="25">
        <f>E3791/I3857*100</f>
        <v>5.2631578947368416</v>
      </c>
      <c r="F3792" s="25">
        <f>F3791/I3857*100</f>
        <v>8.4210526315789469</v>
      </c>
      <c r="G3792" s="25">
        <f>G3791/I3857*100</f>
        <v>4.2105263157894735</v>
      </c>
      <c r="H3792" s="25">
        <f>H3791/I3857*100</f>
        <v>14.736842105263156</v>
      </c>
      <c r="I3792" s="25">
        <f>I3791/I3857*100</f>
        <v>11.578947368421053</v>
      </c>
      <c r="J3792" s="26">
        <f>J3791/I3857*100</f>
        <v>27.368421052631582</v>
      </c>
      <c r="K3792" s="26">
        <f>K3791/I3857*100</f>
        <v>47.368421052631575</v>
      </c>
      <c r="L3792" s="74">
        <f>L3791/I3857*100</f>
        <v>62.10526315789474</v>
      </c>
      <c r="N3792" s="55"/>
      <c r="O3792" s="148"/>
      <c r="P3792" s="148"/>
      <c r="Q3792" s="148"/>
      <c r="Y3792" s="3"/>
      <c r="Z3792" s="6"/>
      <c r="AA3792" s="55"/>
      <c r="AB3792" s="55"/>
      <c r="AC3792" s="55"/>
      <c r="AD3792" s="55"/>
      <c r="AH3792" s="2"/>
      <c r="AI3792" s="3"/>
      <c r="AK3792" s="6"/>
      <c r="AL3792" s="55"/>
      <c r="AM3792" s="55"/>
      <c r="AN3792" s="55"/>
    </row>
    <row r="3793" spans="1:40" s="1" customFormat="1" ht="11.45" customHeight="1">
      <c r="A3793" s="190"/>
      <c r="B3793" s="193" t="s">
        <v>30</v>
      </c>
      <c r="C3793" s="71">
        <v>5</v>
      </c>
      <c r="D3793" s="71">
        <v>7</v>
      </c>
      <c r="E3793" s="71">
        <v>4</v>
      </c>
      <c r="F3793" s="71">
        <v>2</v>
      </c>
      <c r="G3793" s="71">
        <v>0</v>
      </c>
      <c r="H3793" s="71">
        <v>5</v>
      </c>
      <c r="I3793" s="71">
        <v>3</v>
      </c>
      <c r="J3793" s="71">
        <v>10</v>
      </c>
      <c r="K3793" s="71">
        <v>13</v>
      </c>
      <c r="L3793" s="72">
        <v>12</v>
      </c>
      <c r="O3793" s="148"/>
      <c r="P3793" s="148"/>
      <c r="Q3793" s="148"/>
      <c r="Z3793" s="55"/>
      <c r="AA3793" s="55"/>
      <c r="AB3793" s="55"/>
      <c r="AC3793" s="55"/>
      <c r="AD3793" s="55"/>
      <c r="AG3793" s="2"/>
      <c r="AH3793" s="3"/>
      <c r="AJ3793" s="6"/>
      <c r="AK3793" s="55"/>
      <c r="AL3793" s="55"/>
      <c r="AM3793" s="55"/>
      <c r="AN3793" s="55"/>
    </row>
    <row r="3794" spans="1:40" s="1" customFormat="1" ht="11.45" customHeight="1">
      <c r="A3794" s="190"/>
      <c r="B3794" s="193"/>
      <c r="C3794" s="25">
        <f>C3793/I3859*100</f>
        <v>17.857142857142858</v>
      </c>
      <c r="D3794" s="25">
        <f>D3793/I3859*100</f>
        <v>25</v>
      </c>
      <c r="E3794" s="25">
        <f>E3793/I3859*100</f>
        <v>14.285714285714285</v>
      </c>
      <c r="F3794" s="25">
        <f>F3793/I3859*100</f>
        <v>7.1428571428571423</v>
      </c>
      <c r="G3794" s="25">
        <f>G3793/I3859*100</f>
        <v>0</v>
      </c>
      <c r="H3794" s="25">
        <f>H3793/I3859*100</f>
        <v>17.857142857142858</v>
      </c>
      <c r="I3794" s="25">
        <f>I3793/I3859*100</f>
        <v>10.714285714285714</v>
      </c>
      <c r="J3794" s="26">
        <f>J3793/I3859*100</f>
        <v>35.714285714285715</v>
      </c>
      <c r="K3794" s="26">
        <f>K3793/I3859*100</f>
        <v>46.428571428571431</v>
      </c>
      <c r="L3794" s="74">
        <f>L3793/I3859*100</f>
        <v>42.857142857142854</v>
      </c>
      <c r="O3794" s="148"/>
      <c r="P3794" s="148"/>
      <c r="Q3794" s="148"/>
      <c r="Y3794" s="6"/>
      <c r="Z3794" s="55"/>
      <c r="AA3794" s="55"/>
      <c r="AB3794" s="55"/>
      <c r="AC3794" s="55"/>
      <c r="AD3794" s="55"/>
      <c r="AF3794" s="2"/>
      <c r="AG3794" s="3"/>
      <c r="AI3794" s="6"/>
      <c r="AJ3794" s="55"/>
      <c r="AK3794" s="55"/>
      <c r="AL3794" s="55"/>
      <c r="AM3794" s="55"/>
      <c r="AN3794" s="55"/>
    </row>
    <row r="3795" spans="1:40" s="1" customFormat="1" ht="11.45" customHeight="1">
      <c r="A3795" s="190"/>
      <c r="B3795" s="184" t="s">
        <v>42</v>
      </c>
      <c r="C3795" s="71">
        <v>3</v>
      </c>
      <c r="D3795" s="71">
        <v>1</v>
      </c>
      <c r="E3795" s="71">
        <v>1</v>
      </c>
      <c r="F3795" s="71">
        <v>0</v>
      </c>
      <c r="G3795" s="71">
        <v>2</v>
      </c>
      <c r="H3795" s="71">
        <v>1</v>
      </c>
      <c r="I3795" s="71">
        <v>3</v>
      </c>
      <c r="J3795" s="71">
        <v>3</v>
      </c>
      <c r="K3795" s="71">
        <v>11</v>
      </c>
      <c r="L3795" s="72">
        <v>7</v>
      </c>
      <c r="O3795" s="148"/>
      <c r="P3795" s="148"/>
      <c r="Q3795" s="148"/>
      <c r="Y3795" s="55"/>
      <c r="Z3795" s="55"/>
      <c r="AA3795" s="55"/>
      <c r="AB3795" s="55"/>
      <c r="AC3795" s="55"/>
      <c r="AD3795" s="55"/>
      <c r="AE3795" s="2"/>
      <c r="AF3795" s="3"/>
      <c r="AH3795" s="6"/>
      <c r="AI3795" s="55"/>
      <c r="AJ3795" s="55"/>
      <c r="AK3795" s="55"/>
      <c r="AL3795" s="55"/>
      <c r="AM3795" s="55"/>
      <c r="AN3795" s="55"/>
    </row>
    <row r="3796" spans="1:40" s="1" customFormat="1" ht="11.45" customHeight="1">
      <c r="A3796" s="190"/>
      <c r="B3796" s="185"/>
      <c r="C3796" s="25">
        <f>C3795/I3861*100</f>
        <v>20</v>
      </c>
      <c r="D3796" s="25">
        <f>D3795/I3861*100</f>
        <v>6.666666666666667</v>
      </c>
      <c r="E3796" s="25">
        <f>E3795/I3861*100</f>
        <v>6.666666666666667</v>
      </c>
      <c r="F3796" s="25">
        <f>F3795/I3861*100</f>
        <v>0</v>
      </c>
      <c r="G3796" s="25">
        <f>G3795/I3861*100</f>
        <v>13.333333333333334</v>
      </c>
      <c r="H3796" s="25">
        <f>H3795/I3861*100</f>
        <v>6.666666666666667</v>
      </c>
      <c r="I3796" s="25">
        <f>I3795/I3861*100</f>
        <v>20</v>
      </c>
      <c r="J3796" s="26">
        <f>J3795/I3861*100</f>
        <v>20</v>
      </c>
      <c r="K3796" s="26">
        <f>K3795/I3861*100</f>
        <v>73.333333333333329</v>
      </c>
      <c r="L3796" s="74">
        <f>L3795/I3861*100</f>
        <v>46.666666666666664</v>
      </c>
      <c r="O3796" s="148"/>
      <c r="P3796" s="148"/>
      <c r="Q3796" s="148"/>
      <c r="Y3796" s="55"/>
      <c r="Z3796" s="55"/>
      <c r="AA3796" s="55"/>
      <c r="AB3796" s="55"/>
      <c r="AC3796" s="55"/>
      <c r="AD3796" s="55"/>
      <c r="AE3796" s="3"/>
      <c r="AG3796" s="6"/>
      <c r="AH3796" s="55"/>
      <c r="AI3796" s="55"/>
      <c r="AJ3796" s="55"/>
      <c r="AK3796" s="55"/>
      <c r="AL3796" s="55"/>
      <c r="AM3796" s="55"/>
      <c r="AN3796" s="55"/>
    </row>
    <row r="3797" spans="1:40" s="1" customFormat="1" ht="11.45" customHeight="1">
      <c r="A3797" s="190"/>
      <c r="B3797" s="193" t="s">
        <v>24</v>
      </c>
      <c r="C3797" s="71">
        <v>0</v>
      </c>
      <c r="D3797" s="71">
        <v>0</v>
      </c>
      <c r="E3797" s="71">
        <v>1</v>
      </c>
      <c r="F3797" s="71">
        <v>2</v>
      </c>
      <c r="G3797" s="71">
        <v>0</v>
      </c>
      <c r="H3797" s="71">
        <v>0</v>
      </c>
      <c r="I3797" s="71">
        <v>0</v>
      </c>
      <c r="J3797" s="71">
        <v>1</v>
      </c>
      <c r="K3797" s="71">
        <v>4</v>
      </c>
      <c r="L3797" s="72">
        <v>3</v>
      </c>
      <c r="O3797" s="148"/>
      <c r="P3797" s="148"/>
      <c r="Q3797" s="148"/>
      <c r="Y3797" s="55"/>
      <c r="Z3797" s="55"/>
      <c r="AA3797" s="55"/>
      <c r="AB3797" s="55"/>
      <c r="AC3797" s="55"/>
      <c r="AD3797" s="55"/>
      <c r="AF3797" s="6"/>
      <c r="AG3797" s="55"/>
      <c r="AH3797" s="55"/>
      <c r="AI3797" s="55"/>
      <c r="AJ3797" s="55"/>
      <c r="AK3797" s="55"/>
      <c r="AL3797" s="55"/>
      <c r="AM3797" s="55"/>
      <c r="AN3797" s="55"/>
    </row>
    <row r="3798" spans="1:40" s="1" customFormat="1" ht="11.45" customHeight="1" thickBot="1">
      <c r="A3798" s="191"/>
      <c r="B3798" s="194"/>
      <c r="C3798" s="50">
        <f>C3797/I3863*100</f>
        <v>0</v>
      </c>
      <c r="D3798" s="50">
        <f>D3797/I3863*100</f>
        <v>0</v>
      </c>
      <c r="E3798" s="50">
        <f>E3797/I3863*100</f>
        <v>25</v>
      </c>
      <c r="F3798" s="50">
        <f>F3797/I3863*100</f>
        <v>50</v>
      </c>
      <c r="G3798" s="50">
        <f>G3797/I3863*100</f>
        <v>0</v>
      </c>
      <c r="H3798" s="50">
        <f>H3797/I3863*100</f>
        <v>0</v>
      </c>
      <c r="I3798" s="50">
        <f>I3797/I3863*100</f>
        <v>0</v>
      </c>
      <c r="J3798" s="79">
        <f>J3797/I3863*100</f>
        <v>25</v>
      </c>
      <c r="K3798" s="79">
        <f>K3797/I3863*100</f>
        <v>100</v>
      </c>
      <c r="L3798" s="80">
        <f>L3797/I3863*100</f>
        <v>75</v>
      </c>
      <c r="O3798" s="147"/>
      <c r="P3798" s="147"/>
      <c r="Q3798" s="147"/>
      <c r="S3798" s="3"/>
      <c r="U3798" s="6"/>
      <c r="V3798" s="55"/>
      <c r="W3798" s="55"/>
      <c r="X3798" s="55"/>
      <c r="Y3798" s="55"/>
      <c r="Z3798" s="55"/>
      <c r="AA3798" s="55"/>
      <c r="AB3798" s="55"/>
      <c r="AC3798" s="55"/>
      <c r="AD3798" s="55"/>
      <c r="AE3798" s="6"/>
      <c r="AF3798" s="55"/>
      <c r="AG3798" s="55"/>
      <c r="AH3798" s="55"/>
      <c r="AI3798" s="55"/>
      <c r="AJ3798" s="55"/>
      <c r="AK3798" s="55"/>
      <c r="AL3798" s="55"/>
      <c r="AM3798" s="55"/>
      <c r="AN3798" s="55"/>
    </row>
    <row r="3799" spans="1:40" s="1" customFormat="1" ht="11.45" customHeight="1">
      <c r="A3799" s="40"/>
      <c r="B3799" s="41"/>
      <c r="C3799" s="42"/>
      <c r="D3799" s="42"/>
      <c r="E3799" s="42"/>
      <c r="F3799" s="42"/>
      <c r="G3799" s="42"/>
      <c r="O3799" s="147"/>
      <c r="P3799" s="147"/>
      <c r="Q3799" s="147"/>
      <c r="T3799" s="6"/>
      <c r="U3799" s="55"/>
      <c r="V3799" s="55"/>
      <c r="W3799" s="55"/>
      <c r="X3799" s="55"/>
      <c r="Y3799" s="55"/>
      <c r="Z3799" s="55"/>
      <c r="AA3799" s="55"/>
      <c r="AB3799" s="55"/>
      <c r="AC3799" s="55"/>
      <c r="AD3799" s="55"/>
      <c r="AE3799" s="55"/>
      <c r="AF3799" s="55"/>
      <c r="AG3799" s="55"/>
      <c r="AH3799" s="55"/>
      <c r="AI3799" s="55"/>
      <c r="AJ3799" s="55"/>
      <c r="AK3799" s="55"/>
      <c r="AL3799" s="55"/>
      <c r="AM3799" s="55"/>
      <c r="AN3799" s="55"/>
    </row>
    <row r="3800" spans="1:40" s="1" customFormat="1" ht="11.45" customHeight="1">
      <c r="A3800" s="40"/>
      <c r="B3800" s="41"/>
      <c r="C3800" s="42"/>
      <c r="D3800" s="42"/>
      <c r="E3800" s="42"/>
      <c r="F3800" s="42"/>
      <c r="G3800" s="42"/>
      <c r="O3800" s="147"/>
      <c r="P3800" s="147"/>
      <c r="Q3800" s="147"/>
      <c r="S3800" s="6"/>
      <c r="T3800" s="55"/>
      <c r="U3800" s="55"/>
      <c r="V3800" s="55"/>
      <c r="W3800" s="55"/>
      <c r="X3800" s="55"/>
      <c r="Y3800" s="55"/>
      <c r="Z3800" s="55"/>
      <c r="AA3800" s="55"/>
      <c r="AB3800" s="55"/>
      <c r="AC3800" s="55"/>
      <c r="AD3800" s="55"/>
      <c r="AE3800" s="55"/>
      <c r="AF3800" s="55"/>
      <c r="AG3800" s="55"/>
      <c r="AH3800" s="55"/>
      <c r="AI3800" s="55"/>
      <c r="AJ3800" s="55"/>
      <c r="AK3800" s="55"/>
      <c r="AL3800" s="55"/>
      <c r="AM3800" s="55"/>
      <c r="AN3800" s="55"/>
    </row>
    <row r="3801" spans="1:40" ht="15" customHeight="1">
      <c r="A3801" s="176" t="s">
        <v>243</v>
      </c>
      <c r="B3801" s="176"/>
      <c r="C3801" s="176"/>
      <c r="D3801" s="176"/>
      <c r="E3801" s="176"/>
      <c r="F3801" s="176"/>
      <c r="G3801" s="176"/>
      <c r="H3801" s="176"/>
      <c r="I3801" s="176"/>
      <c r="J3801" s="176"/>
      <c r="K3801" s="176"/>
      <c r="L3801" s="176"/>
      <c r="O3801" s="147"/>
      <c r="P3801" s="147"/>
      <c r="Q3801" s="147"/>
      <c r="R3801" s="6"/>
      <c r="S3801" s="55"/>
      <c r="T3801" s="55"/>
      <c r="U3801" s="55"/>
      <c r="V3801" s="55"/>
      <c r="W3801" s="55"/>
      <c r="X3801" s="55"/>
      <c r="Y3801" s="55"/>
      <c r="Z3801" s="55"/>
      <c r="AA3801" s="55"/>
      <c r="AB3801" s="55"/>
      <c r="AC3801" s="55"/>
      <c r="AD3801" s="55"/>
      <c r="AE3801" s="55"/>
      <c r="AF3801" s="55"/>
      <c r="AG3801" s="55"/>
      <c r="AH3801" s="55"/>
      <c r="AI3801" s="55"/>
      <c r="AJ3801" s="55"/>
      <c r="AK3801" s="55"/>
      <c r="AL3801" s="55"/>
      <c r="AM3801" s="55"/>
      <c r="AN3801" s="55"/>
    </row>
    <row r="3802" spans="1:40" s="3" customFormat="1" ht="30" customHeight="1" thickBot="1">
      <c r="A3802" s="196" t="s">
        <v>142</v>
      </c>
      <c r="B3802" s="196"/>
      <c r="C3802" s="196"/>
      <c r="D3802" s="196"/>
      <c r="E3802" s="196"/>
      <c r="F3802" s="196"/>
      <c r="G3802" s="196"/>
      <c r="H3802" s="196"/>
      <c r="I3802" s="196"/>
      <c r="J3802" s="196"/>
      <c r="K3802" s="196"/>
      <c r="L3802" s="196"/>
      <c r="M3802" s="1"/>
      <c r="N3802" s="1"/>
      <c r="O3802" s="147"/>
      <c r="P3802" s="147"/>
      <c r="Q3802" s="147"/>
      <c r="R3802" s="55"/>
      <c r="S3802" s="55"/>
      <c r="T3802" s="55"/>
      <c r="U3802" s="55"/>
      <c r="V3802" s="55"/>
      <c r="W3802" s="55"/>
      <c r="X3802" s="55"/>
      <c r="Y3802" s="55"/>
      <c r="Z3802" s="55"/>
      <c r="AA3802" s="55"/>
      <c r="AB3802" s="55"/>
      <c r="AC3802" s="55"/>
      <c r="AD3802" s="55"/>
      <c r="AE3802" s="55"/>
      <c r="AF3802" s="55"/>
      <c r="AG3802" s="55"/>
      <c r="AH3802" s="55"/>
      <c r="AI3802" s="55"/>
      <c r="AJ3802" s="55"/>
      <c r="AK3802" s="55"/>
      <c r="AL3802" s="55"/>
      <c r="AM3802" s="55"/>
      <c r="AN3802" s="55"/>
    </row>
    <row r="3803" spans="1:40" s="1" customFormat="1" ht="10.15" customHeight="1">
      <c r="A3803" s="203"/>
      <c r="B3803" s="204"/>
      <c r="C3803" s="246" t="s">
        <v>92</v>
      </c>
      <c r="D3803" s="252" t="s">
        <v>93</v>
      </c>
      <c r="E3803" s="260" t="s">
        <v>94</v>
      </c>
      <c r="F3803" s="246" t="s">
        <v>95</v>
      </c>
      <c r="G3803" s="246" t="s">
        <v>83</v>
      </c>
      <c r="H3803" s="256" t="s">
        <v>57</v>
      </c>
      <c r="I3803" s="258" t="s">
        <v>143</v>
      </c>
      <c r="O3803" s="147"/>
      <c r="P3803" s="147"/>
      <c r="Q3803" s="147"/>
      <c r="R3803" s="55"/>
      <c r="S3803" s="55"/>
      <c r="T3803" s="55"/>
      <c r="U3803" s="55"/>
      <c r="V3803" s="55"/>
      <c r="W3803" s="55"/>
      <c r="X3803" s="55"/>
      <c r="Y3803" s="55"/>
      <c r="Z3803" s="55"/>
      <c r="AA3803" s="55"/>
      <c r="AB3803" s="55"/>
      <c r="AC3803" s="55"/>
      <c r="AD3803" s="55"/>
      <c r="AE3803" s="55"/>
      <c r="AF3803" s="55"/>
      <c r="AG3803" s="55"/>
      <c r="AH3803" s="55"/>
      <c r="AI3803" s="55"/>
      <c r="AJ3803" s="55"/>
      <c r="AK3803" s="55"/>
      <c r="AL3803" s="55"/>
      <c r="AM3803" s="55"/>
      <c r="AN3803" s="55"/>
    </row>
    <row r="3804" spans="1:40" s="6" customFormat="1" ht="67.5" customHeight="1" thickBot="1">
      <c r="A3804" s="209" t="s">
        <v>33</v>
      </c>
      <c r="B3804" s="210"/>
      <c r="C3804" s="251"/>
      <c r="D3804" s="253"/>
      <c r="E3804" s="261"/>
      <c r="F3804" s="251"/>
      <c r="G3804" s="251"/>
      <c r="H3804" s="257"/>
      <c r="I3804" s="259"/>
      <c r="O3804" s="147"/>
      <c r="P3804" s="147"/>
      <c r="Q3804" s="147"/>
      <c r="R3804" s="55"/>
      <c r="S3804" s="55"/>
      <c r="T3804" s="55"/>
      <c r="U3804" s="55"/>
      <c r="V3804" s="55"/>
      <c r="W3804" s="55"/>
      <c r="X3804" s="55"/>
      <c r="Y3804" s="55"/>
      <c r="Z3804" s="55"/>
      <c r="AA3804" s="55"/>
      <c r="AB3804" s="55"/>
      <c r="AC3804" s="55"/>
      <c r="AD3804" s="55"/>
      <c r="AE3804" s="55"/>
      <c r="AF3804" s="55"/>
      <c r="AG3804" s="55"/>
      <c r="AH3804" s="55"/>
      <c r="AI3804" s="55"/>
      <c r="AJ3804" s="55"/>
      <c r="AK3804" s="55"/>
      <c r="AL3804" s="55"/>
      <c r="AM3804" s="55"/>
      <c r="AN3804" s="55"/>
    </row>
    <row r="3805" spans="1:40" s="55" customFormat="1" ht="11.25" customHeight="1">
      <c r="A3805" s="199" t="s">
        <v>22</v>
      </c>
      <c r="B3805" s="200"/>
      <c r="C3805" s="7">
        <v>2</v>
      </c>
      <c r="D3805" s="7">
        <v>27</v>
      </c>
      <c r="E3805" s="7">
        <v>2</v>
      </c>
      <c r="F3805" s="7">
        <v>12</v>
      </c>
      <c r="G3805" s="7">
        <v>1</v>
      </c>
      <c r="H3805" s="61">
        <v>19</v>
      </c>
      <c r="I3805" s="44">
        <f>D3539</f>
        <v>193</v>
      </c>
      <c r="O3805" s="147"/>
      <c r="P3805" s="147"/>
      <c r="Q3805" s="147"/>
    </row>
    <row r="3806" spans="1:40" s="55" customFormat="1" ht="11.25" customHeight="1" thickBot="1">
      <c r="A3806" s="201"/>
      <c r="B3806" s="202"/>
      <c r="C3806" s="56">
        <f>C3805/I3805*100</f>
        <v>1.0362694300518136</v>
      </c>
      <c r="D3806" s="56">
        <f>D3805/I3805*100</f>
        <v>13.989637305699482</v>
      </c>
      <c r="E3806" s="56">
        <f>E3805/I3805*100</f>
        <v>1.0362694300518136</v>
      </c>
      <c r="F3806" s="56">
        <f>F3805/I3805*100</f>
        <v>6.2176165803108807</v>
      </c>
      <c r="G3806" s="56">
        <f>G3805/I3805*100</f>
        <v>0.5181347150259068</v>
      </c>
      <c r="H3806" s="59">
        <f>H3805/I3805*100</f>
        <v>9.8445595854922274</v>
      </c>
      <c r="I3806" s="51"/>
      <c r="O3806" s="147"/>
      <c r="P3806" s="147"/>
      <c r="Q3806" s="147"/>
    </row>
    <row r="3807" spans="1:40" s="55" customFormat="1" ht="11.45" customHeight="1">
      <c r="A3807" s="189" t="s">
        <v>48</v>
      </c>
      <c r="B3807" s="192" t="s">
        <v>19</v>
      </c>
      <c r="C3807" s="71">
        <v>2</v>
      </c>
      <c r="D3807" s="71">
        <v>21</v>
      </c>
      <c r="E3807" s="71">
        <v>2</v>
      </c>
      <c r="F3807" s="71">
        <v>7</v>
      </c>
      <c r="G3807" s="71">
        <v>0</v>
      </c>
      <c r="H3807" s="78">
        <v>11</v>
      </c>
      <c r="I3807" s="81">
        <f>D3541</f>
        <v>140</v>
      </c>
      <c r="O3807" s="147"/>
      <c r="P3807" s="147"/>
      <c r="Q3807" s="147"/>
    </row>
    <row r="3808" spans="1:40" s="55" customFormat="1" ht="11.45" customHeight="1">
      <c r="A3808" s="190"/>
      <c r="B3808" s="185"/>
      <c r="C3808" s="29">
        <f>C3807/I3807*100</f>
        <v>1.4285714285714286</v>
      </c>
      <c r="D3808" s="29">
        <f>D3807/I3807*100</f>
        <v>15</v>
      </c>
      <c r="E3808" s="29">
        <f>E3807/I3807*100</f>
        <v>1.4285714285714286</v>
      </c>
      <c r="F3808" s="29">
        <f>F3807/I3807*100</f>
        <v>5</v>
      </c>
      <c r="G3808" s="29">
        <f>G3807/I3807*100</f>
        <v>0</v>
      </c>
      <c r="H3808" s="30">
        <f>H3807/I3807*100</f>
        <v>7.8571428571428568</v>
      </c>
      <c r="I3808" s="82"/>
      <c r="K3808" s="68"/>
      <c r="L3808" s="68"/>
      <c r="M3808" s="172"/>
      <c r="N3808" s="173"/>
      <c r="O3808" s="174"/>
      <c r="P3808" s="172"/>
      <c r="Q3808" s="172"/>
      <c r="R3808" s="172"/>
    </row>
    <row r="3809" spans="1:18" s="55" customFormat="1" ht="11.45" customHeight="1">
      <c r="A3809" s="190"/>
      <c r="B3809" s="193" t="s">
        <v>20</v>
      </c>
      <c r="C3809" s="71">
        <v>0</v>
      </c>
      <c r="D3809" s="71">
        <v>4</v>
      </c>
      <c r="E3809" s="71">
        <v>0</v>
      </c>
      <c r="F3809" s="71">
        <v>3</v>
      </c>
      <c r="G3809" s="71">
        <v>1</v>
      </c>
      <c r="H3809" s="78">
        <v>6</v>
      </c>
      <c r="I3809" s="83">
        <f>D3543</f>
        <v>36</v>
      </c>
      <c r="K3809" s="68"/>
      <c r="L3809" s="68"/>
      <c r="M3809" s="172"/>
      <c r="N3809" s="173"/>
      <c r="O3809" s="174"/>
      <c r="P3809" s="172"/>
      <c r="Q3809" s="172"/>
      <c r="R3809" s="172"/>
    </row>
    <row r="3810" spans="1:18" s="55" customFormat="1" ht="11.45" customHeight="1">
      <c r="A3810" s="190"/>
      <c r="B3810" s="193"/>
      <c r="C3810" s="25">
        <f>C3809/I3809*100</f>
        <v>0</v>
      </c>
      <c r="D3810" s="25">
        <f>D3809/I3809*100</f>
        <v>11.111111111111111</v>
      </c>
      <c r="E3810" s="25">
        <f>E3809/I3809*100</f>
        <v>0</v>
      </c>
      <c r="F3810" s="25">
        <f>F3809/I3809*100</f>
        <v>8.3333333333333321</v>
      </c>
      <c r="G3810" s="25">
        <f>G3809/I3809*100</f>
        <v>2.7777777777777777</v>
      </c>
      <c r="H3810" s="26">
        <f>H3809/I3809*100</f>
        <v>16.666666666666664</v>
      </c>
      <c r="I3810" s="82"/>
      <c r="K3810" s="68"/>
      <c r="L3810" s="68"/>
      <c r="M3810" s="68"/>
      <c r="N3810" s="68"/>
      <c r="O3810" s="170"/>
      <c r="P3810" s="170"/>
      <c r="Q3810" s="170"/>
      <c r="R3810" s="68"/>
    </row>
    <row r="3811" spans="1:18" s="55" customFormat="1" ht="11.45" customHeight="1">
      <c r="A3811" s="190"/>
      <c r="B3811" s="184" t="s">
        <v>49</v>
      </c>
      <c r="C3811" s="71">
        <v>0</v>
      </c>
      <c r="D3811" s="71">
        <v>2</v>
      </c>
      <c r="E3811" s="71">
        <v>0</v>
      </c>
      <c r="F3811" s="71">
        <v>1</v>
      </c>
      <c r="G3811" s="71">
        <v>0</v>
      </c>
      <c r="H3811" s="78">
        <v>2</v>
      </c>
      <c r="I3811" s="83">
        <f>D3545</f>
        <v>13</v>
      </c>
      <c r="K3811" s="68"/>
      <c r="L3811" s="68"/>
      <c r="M3811" s="68"/>
      <c r="N3811" s="68"/>
      <c r="O3811" s="170"/>
      <c r="P3811" s="170"/>
      <c r="Q3811" s="170"/>
      <c r="R3811" s="68"/>
    </row>
    <row r="3812" spans="1:18" s="55" customFormat="1" ht="11.45" customHeight="1">
      <c r="A3812" s="190"/>
      <c r="B3812" s="185"/>
      <c r="C3812" s="25">
        <f t="shared" ref="C3812" si="3721">C3811/I3811*100</f>
        <v>0</v>
      </c>
      <c r="D3812" s="25">
        <f t="shared" ref="D3812" si="3722">D3811/I3811*100</f>
        <v>15.384615384615385</v>
      </c>
      <c r="E3812" s="25">
        <f t="shared" ref="E3812" si="3723">E3811/I3811*100</f>
        <v>0</v>
      </c>
      <c r="F3812" s="25">
        <f t="shared" ref="F3812" si="3724">F3811/I3811*100</f>
        <v>7.6923076923076925</v>
      </c>
      <c r="G3812" s="25">
        <f t="shared" ref="G3812" si="3725">G3811/I3811*100</f>
        <v>0</v>
      </c>
      <c r="H3812" s="26">
        <f t="shared" ref="H3812" si="3726">H3811/I3811*100</f>
        <v>15.384615384615385</v>
      </c>
      <c r="I3812" s="82"/>
      <c r="K3812" s="68"/>
      <c r="L3812" s="68"/>
      <c r="M3812" s="68"/>
      <c r="N3812" s="68"/>
      <c r="O3812" s="170"/>
      <c r="P3812" s="170"/>
      <c r="Q3812" s="170"/>
      <c r="R3812" s="68"/>
    </row>
    <row r="3813" spans="1:18" s="55" customFormat="1" ht="11.45" customHeight="1">
      <c r="A3813" s="190"/>
      <c r="B3813" s="193" t="s">
        <v>50</v>
      </c>
      <c r="C3813" s="71">
        <v>0</v>
      </c>
      <c r="D3813" s="71">
        <v>0</v>
      </c>
      <c r="E3813" s="71">
        <v>0</v>
      </c>
      <c r="F3813" s="71">
        <v>1</v>
      </c>
      <c r="G3813" s="71">
        <v>0</v>
      </c>
      <c r="H3813" s="78">
        <v>0</v>
      </c>
      <c r="I3813" s="83">
        <f>D3547</f>
        <v>4</v>
      </c>
      <c r="K3813" s="68"/>
      <c r="L3813" s="68"/>
      <c r="M3813" s="68"/>
      <c r="N3813" s="68"/>
      <c r="O3813" s="170"/>
      <c r="P3813" s="170"/>
      <c r="Q3813" s="170"/>
      <c r="R3813" s="68"/>
    </row>
    <row r="3814" spans="1:18" s="55" customFormat="1" ht="11.45" customHeight="1" thickBot="1">
      <c r="A3814" s="190"/>
      <c r="B3814" s="193"/>
      <c r="C3814" s="33">
        <f>C3813/I3813*100</f>
        <v>0</v>
      </c>
      <c r="D3814" s="33">
        <f>D3813/I3813*100</f>
        <v>0</v>
      </c>
      <c r="E3814" s="33">
        <f>E3813/I3813*100</f>
        <v>0</v>
      </c>
      <c r="F3814" s="33">
        <f>F3813/I3813*100</f>
        <v>25</v>
      </c>
      <c r="G3814" s="33">
        <f>G3813/I3813*100</f>
        <v>0</v>
      </c>
      <c r="H3814" s="34">
        <f>H3813/I3813*100</f>
        <v>0</v>
      </c>
      <c r="I3814" s="84"/>
      <c r="K3814" s="68"/>
      <c r="L3814" s="68"/>
      <c r="M3814" s="68"/>
      <c r="N3814" s="68"/>
      <c r="O3814" s="170"/>
      <c r="P3814" s="170"/>
      <c r="Q3814" s="170"/>
      <c r="R3814" s="68"/>
    </row>
    <row r="3815" spans="1:18" s="55" customFormat="1" ht="11.45" customHeight="1">
      <c r="A3815" s="189" t="s">
        <v>51</v>
      </c>
      <c r="B3815" s="192" t="s">
        <v>1</v>
      </c>
      <c r="C3815" s="71">
        <v>0</v>
      </c>
      <c r="D3815" s="71">
        <v>11</v>
      </c>
      <c r="E3815" s="71">
        <v>0</v>
      </c>
      <c r="F3815" s="71">
        <v>9</v>
      </c>
      <c r="G3815" s="71">
        <v>0</v>
      </c>
      <c r="H3815" s="78">
        <v>10</v>
      </c>
      <c r="I3815" s="81">
        <f>D3549</f>
        <v>92</v>
      </c>
      <c r="K3815" s="68"/>
      <c r="L3815" s="68"/>
      <c r="M3815" s="68"/>
      <c r="N3815" s="68"/>
      <c r="O3815" s="170"/>
      <c r="P3815" s="170"/>
      <c r="Q3815" s="170"/>
      <c r="R3815" s="68"/>
    </row>
    <row r="3816" spans="1:18" s="55" customFormat="1" ht="11.45" customHeight="1">
      <c r="A3816" s="190"/>
      <c r="B3816" s="193"/>
      <c r="C3816" s="29">
        <f>C3815/I3815*100</f>
        <v>0</v>
      </c>
      <c r="D3816" s="29">
        <f>D3815/I3815*100</f>
        <v>11.956521739130435</v>
      </c>
      <c r="E3816" s="29">
        <f>E3815/I3815*100</f>
        <v>0</v>
      </c>
      <c r="F3816" s="29">
        <f>F3815/I3815*100</f>
        <v>9.7826086956521738</v>
      </c>
      <c r="G3816" s="29">
        <f>G3815/I3815*100</f>
        <v>0</v>
      </c>
      <c r="H3816" s="30">
        <f>H3815/I3815*100</f>
        <v>10.869565217391305</v>
      </c>
      <c r="I3816" s="82"/>
      <c r="K3816" s="68"/>
      <c r="L3816" s="68"/>
      <c r="M3816" s="68"/>
      <c r="N3816" s="68"/>
      <c r="O3816" s="170"/>
      <c r="P3816" s="170"/>
      <c r="Q3816" s="170"/>
      <c r="R3816" s="68"/>
    </row>
    <row r="3817" spans="1:18" s="55" customFormat="1" ht="11.45" customHeight="1">
      <c r="A3817" s="190"/>
      <c r="B3817" s="184" t="s">
        <v>2</v>
      </c>
      <c r="C3817" s="71">
        <v>2</v>
      </c>
      <c r="D3817" s="71">
        <v>15</v>
      </c>
      <c r="E3817" s="71">
        <v>2</v>
      </c>
      <c r="F3817" s="71">
        <v>3</v>
      </c>
      <c r="G3817" s="71">
        <v>1</v>
      </c>
      <c r="H3817" s="78">
        <v>9</v>
      </c>
      <c r="I3817" s="83">
        <f>D3551</f>
        <v>99</v>
      </c>
      <c r="K3817" s="68"/>
      <c r="L3817" s="68"/>
      <c r="M3817" s="68"/>
      <c r="N3817" s="68"/>
      <c r="O3817" s="170"/>
      <c r="P3817" s="170"/>
      <c r="Q3817" s="170"/>
      <c r="R3817" s="68"/>
    </row>
    <row r="3818" spans="1:18" s="55" customFormat="1" ht="11.45" customHeight="1">
      <c r="A3818" s="190"/>
      <c r="B3818" s="185"/>
      <c r="C3818" s="25">
        <f>C3817/I3817*100</f>
        <v>2.0202020202020203</v>
      </c>
      <c r="D3818" s="25">
        <f>D3817/I3817*100</f>
        <v>15.151515151515152</v>
      </c>
      <c r="E3818" s="25">
        <f>E3817/I3817*100</f>
        <v>2.0202020202020203</v>
      </c>
      <c r="F3818" s="25">
        <f>F3817/I3817*100</f>
        <v>3.0303030303030303</v>
      </c>
      <c r="G3818" s="25">
        <f>G3817/I3817*100</f>
        <v>1.0101010101010102</v>
      </c>
      <c r="H3818" s="26">
        <f>H3817/I3817*100</f>
        <v>9.0909090909090917</v>
      </c>
      <c r="I3818" s="82"/>
      <c r="K3818" s="68"/>
      <c r="L3818" s="68"/>
      <c r="M3818" s="68"/>
      <c r="N3818" s="68"/>
      <c r="O3818" s="170"/>
      <c r="P3818" s="170"/>
      <c r="Q3818" s="170"/>
      <c r="R3818" s="68"/>
    </row>
    <row r="3819" spans="1:18" s="55" customFormat="1" ht="11.45" customHeight="1">
      <c r="A3819" s="190"/>
      <c r="B3819" s="193" t="s">
        <v>5</v>
      </c>
      <c r="C3819" s="71">
        <v>0</v>
      </c>
      <c r="D3819" s="71">
        <v>1</v>
      </c>
      <c r="E3819" s="71">
        <v>0</v>
      </c>
      <c r="F3819" s="71">
        <v>0</v>
      </c>
      <c r="G3819" s="71">
        <v>0</v>
      </c>
      <c r="H3819" s="78">
        <v>0</v>
      </c>
      <c r="I3819" s="83">
        <f>D3553</f>
        <v>2</v>
      </c>
      <c r="K3819" s="68"/>
      <c r="L3819" s="68"/>
      <c r="M3819" s="68"/>
      <c r="N3819" s="68"/>
      <c r="O3819" s="170"/>
      <c r="P3819" s="170"/>
      <c r="Q3819" s="170"/>
      <c r="R3819" s="68"/>
    </row>
    <row r="3820" spans="1:18" s="55" customFormat="1" ht="11.45" customHeight="1" thickBot="1">
      <c r="A3820" s="191"/>
      <c r="B3820" s="194"/>
      <c r="C3820" s="33">
        <f>C3819/I3819*100</f>
        <v>0</v>
      </c>
      <c r="D3820" s="33">
        <f>D3819/I3819*100</f>
        <v>50</v>
      </c>
      <c r="E3820" s="33">
        <f>E3819/I3819*100</f>
        <v>0</v>
      </c>
      <c r="F3820" s="33">
        <f>F3819/I3819*100</f>
        <v>0</v>
      </c>
      <c r="G3820" s="33">
        <f>G3819/I3819*100</f>
        <v>0</v>
      </c>
      <c r="H3820" s="34">
        <f>H3819/I3819*100</f>
        <v>0</v>
      </c>
      <c r="I3820" s="84"/>
      <c r="K3820" s="68"/>
      <c r="L3820" s="68"/>
      <c r="M3820" s="68"/>
      <c r="N3820" s="68"/>
      <c r="O3820" s="68"/>
      <c r="P3820" s="68"/>
      <c r="Q3820" s="68"/>
      <c r="R3820" s="68"/>
    </row>
    <row r="3821" spans="1:18" s="55" customFormat="1" ht="11.45" customHeight="1">
      <c r="A3821" s="189" t="s">
        <v>52</v>
      </c>
      <c r="B3821" s="192" t="s">
        <v>6</v>
      </c>
      <c r="C3821" s="71">
        <v>0</v>
      </c>
      <c r="D3821" s="71">
        <v>2</v>
      </c>
      <c r="E3821" s="71">
        <v>0</v>
      </c>
      <c r="F3821" s="71">
        <v>0</v>
      </c>
      <c r="G3821" s="71">
        <v>0</v>
      </c>
      <c r="H3821" s="78">
        <v>2</v>
      </c>
      <c r="I3821" s="81">
        <f>D3555</f>
        <v>8</v>
      </c>
      <c r="K3821" s="68"/>
      <c r="L3821" s="68"/>
      <c r="M3821" s="68"/>
      <c r="N3821" s="68"/>
      <c r="O3821" s="68"/>
      <c r="P3821" s="68"/>
      <c r="Q3821" s="68"/>
      <c r="R3821" s="68"/>
    </row>
    <row r="3822" spans="1:18" s="55" customFormat="1" ht="11.45" customHeight="1">
      <c r="A3822" s="190"/>
      <c r="B3822" s="185"/>
      <c r="C3822" s="29">
        <f>C3821/I3821*100</f>
        <v>0</v>
      </c>
      <c r="D3822" s="29">
        <f>D3821/I3821*100</f>
        <v>25</v>
      </c>
      <c r="E3822" s="29">
        <f>E3821/I3821*100</f>
        <v>0</v>
      </c>
      <c r="F3822" s="29">
        <f>F3821/I3821*100</f>
        <v>0</v>
      </c>
      <c r="G3822" s="29">
        <f>G3821/I3821*100</f>
        <v>0</v>
      </c>
      <c r="H3822" s="30">
        <f>H3821/I3821*100</f>
        <v>25</v>
      </c>
      <c r="I3822" s="82"/>
      <c r="K3822" s="68"/>
      <c r="L3822" s="68"/>
      <c r="M3822" s="68"/>
      <c r="N3822" s="68"/>
      <c r="O3822" s="68"/>
      <c r="P3822" s="68"/>
      <c r="Q3822" s="68"/>
      <c r="R3822" s="68"/>
    </row>
    <row r="3823" spans="1:18" s="55" customFormat="1" ht="11.45" customHeight="1">
      <c r="A3823" s="190"/>
      <c r="B3823" s="193" t="s">
        <v>7</v>
      </c>
      <c r="C3823" s="71">
        <v>0</v>
      </c>
      <c r="D3823" s="71">
        <v>2</v>
      </c>
      <c r="E3823" s="71">
        <v>1</v>
      </c>
      <c r="F3823" s="71">
        <v>2</v>
      </c>
      <c r="G3823" s="71">
        <v>0</v>
      </c>
      <c r="H3823" s="78">
        <v>0</v>
      </c>
      <c r="I3823" s="83">
        <f>D3557</f>
        <v>18</v>
      </c>
      <c r="K3823" s="68"/>
      <c r="L3823" s="68"/>
      <c r="M3823" s="68"/>
      <c r="N3823" s="68"/>
      <c r="O3823" s="68"/>
      <c r="P3823" s="68"/>
      <c r="Q3823" s="68"/>
      <c r="R3823" s="68"/>
    </row>
    <row r="3824" spans="1:18" s="55" customFormat="1" ht="11.45" customHeight="1">
      <c r="A3824" s="190"/>
      <c r="B3824" s="193"/>
      <c r="C3824" s="25">
        <f>C3823/I3823*100</f>
        <v>0</v>
      </c>
      <c r="D3824" s="25">
        <f>D3823/I3823*100</f>
        <v>11.111111111111111</v>
      </c>
      <c r="E3824" s="25">
        <f>E3823/I3823*100</f>
        <v>5.5555555555555554</v>
      </c>
      <c r="F3824" s="25">
        <f>F3823/I3823*100</f>
        <v>11.111111111111111</v>
      </c>
      <c r="G3824" s="25">
        <f>G3823/I3823*100</f>
        <v>0</v>
      </c>
      <c r="H3824" s="26">
        <f>H3823/I3823*100</f>
        <v>0</v>
      </c>
      <c r="I3824" s="82"/>
      <c r="K3824" s="68"/>
      <c r="L3824" s="68"/>
      <c r="M3824" s="68"/>
      <c r="N3824" s="68"/>
      <c r="O3824" s="68"/>
      <c r="P3824" s="68"/>
      <c r="Q3824" s="68"/>
      <c r="R3824" s="68"/>
    </row>
    <row r="3825" spans="1:40" s="55" customFormat="1" ht="11.45" customHeight="1">
      <c r="A3825" s="190"/>
      <c r="B3825" s="184" t="s">
        <v>8</v>
      </c>
      <c r="C3825" s="71">
        <v>0</v>
      </c>
      <c r="D3825" s="71">
        <v>1</v>
      </c>
      <c r="E3825" s="71">
        <v>0</v>
      </c>
      <c r="F3825" s="71">
        <v>4</v>
      </c>
      <c r="G3825" s="71">
        <v>0</v>
      </c>
      <c r="H3825" s="78">
        <v>1</v>
      </c>
      <c r="I3825" s="83">
        <f>D3559</f>
        <v>39</v>
      </c>
      <c r="K3825" s="68"/>
      <c r="L3825" s="68"/>
      <c r="M3825" s="68"/>
      <c r="N3825" s="68"/>
      <c r="O3825" s="68"/>
      <c r="P3825" s="68"/>
      <c r="Q3825" s="68"/>
      <c r="R3825" s="68"/>
    </row>
    <row r="3826" spans="1:40" s="55" customFormat="1" ht="11.45" customHeight="1">
      <c r="A3826" s="190"/>
      <c r="B3826" s="185"/>
      <c r="C3826" s="25">
        <f t="shared" ref="C3826" si="3727">C3825/I3825*100</f>
        <v>0</v>
      </c>
      <c r="D3826" s="25">
        <f t="shared" ref="D3826" si="3728">D3825/I3825*100</f>
        <v>2.5641025641025639</v>
      </c>
      <c r="E3826" s="25">
        <f t="shared" ref="E3826" si="3729">E3825/I3825*100</f>
        <v>0</v>
      </c>
      <c r="F3826" s="25">
        <f t="shared" ref="F3826" si="3730">F3825/I3825*100</f>
        <v>10.256410256410255</v>
      </c>
      <c r="G3826" s="25">
        <f t="shared" ref="G3826" si="3731">G3825/I3825*100</f>
        <v>0</v>
      </c>
      <c r="H3826" s="26">
        <f t="shared" ref="H3826" si="3732">H3825/I3825*100</f>
        <v>2.5641025641025639</v>
      </c>
      <c r="I3826" s="82"/>
      <c r="K3826" s="68"/>
      <c r="L3826" s="68"/>
      <c r="M3826" s="68"/>
      <c r="N3826" s="68"/>
      <c r="O3826" s="68"/>
      <c r="P3826" s="68"/>
      <c r="Q3826" s="68"/>
      <c r="R3826" s="68"/>
    </row>
    <row r="3827" spans="1:40" s="55" customFormat="1" ht="11.45" customHeight="1">
      <c r="A3827" s="190"/>
      <c r="B3827" s="193" t="s">
        <v>9</v>
      </c>
      <c r="C3827" s="71">
        <v>2</v>
      </c>
      <c r="D3827" s="71">
        <v>4</v>
      </c>
      <c r="E3827" s="71">
        <v>0</v>
      </c>
      <c r="F3827" s="71">
        <v>3</v>
      </c>
      <c r="G3827" s="71">
        <v>0</v>
      </c>
      <c r="H3827" s="78">
        <v>7</v>
      </c>
      <c r="I3827" s="83">
        <f>D3561</f>
        <v>45</v>
      </c>
      <c r="K3827" s="68"/>
      <c r="L3827" s="68"/>
      <c r="M3827" s="68"/>
      <c r="N3827" s="68"/>
      <c r="O3827" s="68"/>
      <c r="P3827" s="68"/>
      <c r="Q3827" s="68"/>
      <c r="R3827" s="68"/>
      <c r="AD3827" s="1"/>
    </row>
    <row r="3828" spans="1:40" s="55" customFormat="1" ht="11.45" customHeight="1">
      <c r="A3828" s="190"/>
      <c r="B3828" s="193"/>
      <c r="C3828" s="25">
        <f t="shared" ref="C3828" si="3733">C3827/I3827*100</f>
        <v>4.4444444444444446</v>
      </c>
      <c r="D3828" s="25">
        <f t="shared" ref="D3828" si="3734">D3827/I3827*100</f>
        <v>8.8888888888888893</v>
      </c>
      <c r="E3828" s="25">
        <f t="shared" ref="E3828" si="3735">E3827/I3827*100</f>
        <v>0</v>
      </c>
      <c r="F3828" s="25">
        <f t="shared" ref="F3828" si="3736">F3827/I3827*100</f>
        <v>6.666666666666667</v>
      </c>
      <c r="G3828" s="25">
        <f t="shared" ref="G3828" si="3737">G3827/I3827*100</f>
        <v>0</v>
      </c>
      <c r="H3828" s="26">
        <f t="shared" ref="H3828" si="3738">H3827/I3827*100</f>
        <v>15.555555555555555</v>
      </c>
      <c r="I3828" s="82"/>
      <c r="K3828" s="68"/>
      <c r="L3828" s="68"/>
      <c r="M3828" s="68"/>
      <c r="N3828" s="68"/>
      <c r="O3828" s="170"/>
      <c r="P3828" s="170"/>
      <c r="Q3828" s="170"/>
      <c r="R3828" s="68"/>
      <c r="AD3828" s="1"/>
    </row>
    <row r="3829" spans="1:40" s="55" customFormat="1" ht="11.45" customHeight="1">
      <c r="A3829" s="190"/>
      <c r="B3829" s="184" t="s">
        <v>10</v>
      </c>
      <c r="C3829" s="71">
        <v>0</v>
      </c>
      <c r="D3829" s="71">
        <v>9</v>
      </c>
      <c r="E3829" s="71">
        <v>0</v>
      </c>
      <c r="F3829" s="71">
        <v>1</v>
      </c>
      <c r="G3829" s="71">
        <v>0</v>
      </c>
      <c r="H3829" s="78">
        <v>7</v>
      </c>
      <c r="I3829" s="83">
        <f>D3563</f>
        <v>43</v>
      </c>
      <c r="K3829" s="68"/>
      <c r="L3829" s="68"/>
      <c r="M3829" s="68"/>
      <c r="N3829" s="68"/>
      <c r="O3829" s="170"/>
      <c r="P3829" s="170"/>
      <c r="Q3829" s="170"/>
      <c r="R3829" s="68"/>
      <c r="AC3829" s="1"/>
      <c r="AD3829" s="1"/>
    </row>
    <row r="3830" spans="1:40" s="55" customFormat="1" ht="11.45" customHeight="1">
      <c r="A3830" s="190"/>
      <c r="B3830" s="185"/>
      <c r="C3830" s="25">
        <f t="shared" ref="C3830" si="3739">C3829/I3829*100</f>
        <v>0</v>
      </c>
      <c r="D3830" s="25">
        <f t="shared" ref="D3830" si="3740">D3829/I3829*100</f>
        <v>20.930232558139537</v>
      </c>
      <c r="E3830" s="25">
        <f t="shared" ref="E3830" si="3741">E3829/I3829*100</f>
        <v>0</v>
      </c>
      <c r="F3830" s="25">
        <f t="shared" ref="F3830" si="3742">F3829/I3829*100</f>
        <v>2.3255813953488373</v>
      </c>
      <c r="G3830" s="25">
        <f t="shared" ref="G3830" si="3743">G3829/I3829*100</f>
        <v>0</v>
      </c>
      <c r="H3830" s="26">
        <f t="shared" ref="H3830" si="3744">H3829/I3829*100</f>
        <v>16.279069767441861</v>
      </c>
      <c r="I3830" s="82"/>
      <c r="K3830" s="68"/>
      <c r="L3830" s="68"/>
      <c r="M3830" s="68"/>
      <c r="N3830" s="68"/>
      <c r="O3830" s="170"/>
      <c r="P3830" s="170"/>
      <c r="Q3830" s="149"/>
      <c r="R3830" s="68"/>
      <c r="AC3830" s="1"/>
      <c r="AD3830" s="1"/>
    </row>
    <row r="3831" spans="1:40" s="55" customFormat="1" ht="11.45" customHeight="1">
      <c r="A3831" s="190"/>
      <c r="B3831" s="193" t="s">
        <v>11</v>
      </c>
      <c r="C3831" s="71">
        <v>0</v>
      </c>
      <c r="D3831" s="71">
        <v>3</v>
      </c>
      <c r="E3831" s="71">
        <v>1</v>
      </c>
      <c r="F3831" s="71">
        <v>2</v>
      </c>
      <c r="G3831" s="71">
        <v>1</v>
      </c>
      <c r="H3831" s="78">
        <v>1</v>
      </c>
      <c r="I3831" s="83">
        <f>D3565</f>
        <v>22</v>
      </c>
      <c r="K3831" s="68"/>
      <c r="L3831" s="68"/>
      <c r="M3831" s="68"/>
      <c r="N3831" s="68"/>
      <c r="O3831" s="170"/>
      <c r="P3831" s="149"/>
      <c r="Q3831" s="149"/>
      <c r="R3831" s="68"/>
      <c r="AB3831" s="1"/>
      <c r="AC3831" s="1"/>
      <c r="AD3831" s="1"/>
    </row>
    <row r="3832" spans="1:40" s="55" customFormat="1" ht="11.45" customHeight="1">
      <c r="A3832" s="190"/>
      <c r="B3832" s="193"/>
      <c r="C3832" s="25">
        <f t="shared" ref="C3832" si="3745">C3831/I3831*100</f>
        <v>0</v>
      </c>
      <c r="D3832" s="25">
        <f t="shared" ref="D3832" si="3746">D3831/I3831*100</f>
        <v>13.636363636363635</v>
      </c>
      <c r="E3832" s="25">
        <f t="shared" ref="E3832" si="3747">E3831/I3831*100</f>
        <v>4.5454545454545459</v>
      </c>
      <c r="F3832" s="25">
        <f t="shared" ref="F3832" si="3748">F3831/I3831*100</f>
        <v>9.0909090909090917</v>
      </c>
      <c r="G3832" s="25">
        <f t="shared" ref="G3832" si="3749">G3831/I3831*100</f>
        <v>4.5454545454545459</v>
      </c>
      <c r="H3832" s="26">
        <f t="shared" ref="H3832" si="3750">H3831/I3831*100</f>
        <v>4.5454545454545459</v>
      </c>
      <c r="I3832" s="82"/>
      <c r="K3832" s="68"/>
      <c r="L3832" s="68"/>
      <c r="M3832" s="68"/>
      <c r="N3832" s="68"/>
      <c r="O3832" s="149"/>
      <c r="P3832" s="149"/>
      <c r="Q3832" s="149"/>
      <c r="R3832" s="68"/>
      <c r="AB3832" s="1"/>
      <c r="AC3832" s="1"/>
      <c r="AD3832" s="1"/>
      <c r="AN3832" s="1"/>
    </row>
    <row r="3833" spans="1:40" s="55" customFormat="1" ht="11.45" customHeight="1">
      <c r="A3833" s="190"/>
      <c r="B3833" s="184" t="s">
        <v>12</v>
      </c>
      <c r="C3833" s="71">
        <v>0</v>
      </c>
      <c r="D3833" s="71">
        <v>5</v>
      </c>
      <c r="E3833" s="71">
        <v>0</v>
      </c>
      <c r="F3833" s="71">
        <v>0</v>
      </c>
      <c r="G3833" s="71">
        <v>0</v>
      </c>
      <c r="H3833" s="78">
        <v>1</v>
      </c>
      <c r="I3833" s="83">
        <f>D3567</f>
        <v>16</v>
      </c>
      <c r="K3833" s="68"/>
      <c r="L3833" s="68"/>
      <c r="M3833" s="68"/>
      <c r="N3833" s="68"/>
      <c r="O3833" s="149"/>
      <c r="P3833" s="149"/>
      <c r="Q3833" s="149"/>
      <c r="R3833" s="68"/>
      <c r="AA3833" s="1"/>
      <c r="AB3833" s="1"/>
      <c r="AC3833" s="1"/>
      <c r="AD3833" s="1"/>
      <c r="AM3833" s="1"/>
      <c r="AN3833" s="1"/>
    </row>
    <row r="3834" spans="1:40" s="55" customFormat="1" ht="11.45" customHeight="1">
      <c r="A3834" s="190"/>
      <c r="B3834" s="185"/>
      <c r="C3834" s="25">
        <f t="shared" ref="C3834" si="3751">C3833/I3833*100</f>
        <v>0</v>
      </c>
      <c r="D3834" s="25">
        <f t="shared" ref="D3834" si="3752">D3833/I3833*100</f>
        <v>31.25</v>
      </c>
      <c r="E3834" s="25">
        <f t="shared" ref="E3834" si="3753">E3833/I3833*100</f>
        <v>0</v>
      </c>
      <c r="F3834" s="25">
        <f t="shared" ref="F3834" si="3754">F3833/I3833*100</f>
        <v>0</v>
      </c>
      <c r="G3834" s="25">
        <f t="shared" ref="G3834" si="3755">G3833/I3833*100</f>
        <v>0</v>
      </c>
      <c r="H3834" s="26">
        <f t="shared" ref="H3834" si="3756">H3833/I3833*100</f>
        <v>6.25</v>
      </c>
      <c r="I3834" s="82"/>
      <c r="K3834" s="68"/>
      <c r="L3834" s="68"/>
      <c r="M3834" s="68"/>
      <c r="N3834" s="68"/>
      <c r="O3834" s="149"/>
      <c r="P3834" s="149"/>
      <c r="Q3834" s="149"/>
      <c r="R3834" s="68"/>
      <c r="AA3834" s="1"/>
      <c r="AB3834" s="1"/>
      <c r="AC3834" s="1"/>
      <c r="AD3834" s="1"/>
      <c r="AL3834" s="1"/>
      <c r="AM3834" s="1"/>
      <c r="AN3834" s="1"/>
    </row>
    <row r="3835" spans="1:40" s="55" customFormat="1" ht="11.45" customHeight="1">
      <c r="A3835" s="190"/>
      <c r="B3835" s="193" t="s">
        <v>24</v>
      </c>
      <c r="C3835" s="71">
        <v>0</v>
      </c>
      <c r="D3835" s="71">
        <v>1</v>
      </c>
      <c r="E3835" s="71">
        <v>0</v>
      </c>
      <c r="F3835" s="71">
        <v>0</v>
      </c>
      <c r="G3835" s="71">
        <v>0</v>
      </c>
      <c r="H3835" s="78">
        <v>0</v>
      </c>
      <c r="I3835" s="83">
        <f>D3569</f>
        <v>2</v>
      </c>
      <c r="K3835" s="68"/>
      <c r="L3835" s="68"/>
      <c r="M3835" s="68"/>
      <c r="N3835" s="68"/>
      <c r="O3835" s="149"/>
      <c r="P3835" s="149"/>
      <c r="Q3835" s="149"/>
      <c r="R3835" s="68"/>
      <c r="Z3835" s="1"/>
      <c r="AA3835" s="1"/>
      <c r="AB3835" s="1"/>
      <c r="AC3835" s="1"/>
      <c r="AD3835" s="1"/>
      <c r="AK3835" s="1"/>
      <c r="AL3835" s="1"/>
      <c r="AM3835" s="1"/>
      <c r="AN3835" s="1"/>
    </row>
    <row r="3836" spans="1:40" s="55" customFormat="1" ht="11.45" customHeight="1" thickBot="1">
      <c r="A3836" s="191"/>
      <c r="B3836" s="194"/>
      <c r="C3836" s="33">
        <f>C3835/I3835*100</f>
        <v>0</v>
      </c>
      <c r="D3836" s="33">
        <f>D3835/I3835*100</f>
        <v>50</v>
      </c>
      <c r="E3836" s="33">
        <f>E3835/I3835*100</f>
        <v>0</v>
      </c>
      <c r="F3836" s="33">
        <f>F3835/I3835*100</f>
        <v>0</v>
      </c>
      <c r="G3836" s="33">
        <f>G3835/I3835*100</f>
        <v>0</v>
      </c>
      <c r="H3836" s="34">
        <f>H3835/I3835*100</f>
        <v>0</v>
      </c>
      <c r="I3836" s="85"/>
      <c r="Z3836" s="1"/>
      <c r="AA3836" s="1"/>
      <c r="AB3836" s="1"/>
      <c r="AC3836" s="1"/>
      <c r="AD3836" s="1"/>
      <c r="AJ3836" s="1"/>
      <c r="AK3836" s="1"/>
      <c r="AL3836" s="1"/>
      <c r="AM3836" s="1"/>
      <c r="AN3836" s="1"/>
    </row>
    <row r="3837" spans="1:40" s="55" customFormat="1" ht="11.45" customHeight="1" thickBot="1">
      <c r="A3837" s="211" t="s">
        <v>53</v>
      </c>
      <c r="B3837" s="192" t="s">
        <v>23</v>
      </c>
      <c r="C3837" s="71">
        <v>0</v>
      </c>
      <c r="D3837" s="71">
        <v>1</v>
      </c>
      <c r="E3837" s="71">
        <v>0</v>
      </c>
      <c r="F3837" s="71">
        <v>2</v>
      </c>
      <c r="G3837" s="71">
        <v>0</v>
      </c>
      <c r="H3837" s="78">
        <v>1</v>
      </c>
      <c r="I3837" s="81">
        <f>D3571</f>
        <v>8</v>
      </c>
      <c r="Y3837" s="1"/>
      <c r="Z3837" s="1"/>
      <c r="AA3837" s="1"/>
      <c r="AB3837" s="1"/>
      <c r="AC3837" s="1"/>
      <c r="AD3837" s="1"/>
      <c r="AI3837" s="1"/>
      <c r="AJ3837" s="1"/>
      <c r="AK3837" s="1"/>
      <c r="AL3837" s="1"/>
      <c r="AM3837" s="1"/>
      <c r="AN3837" s="1"/>
    </row>
    <row r="3838" spans="1:40" s="55" customFormat="1" ht="11.45" customHeight="1" thickTop="1" thickBot="1">
      <c r="A3838" s="212"/>
      <c r="B3838" s="185"/>
      <c r="C3838" s="29">
        <f>C3837/I3837*100</f>
        <v>0</v>
      </c>
      <c r="D3838" s="29">
        <f>D3837/I3837*100</f>
        <v>12.5</v>
      </c>
      <c r="E3838" s="29">
        <f>E3837/I3837*100</f>
        <v>0</v>
      </c>
      <c r="F3838" s="29">
        <f>F3837/I3837*100</f>
        <v>25</v>
      </c>
      <c r="G3838" s="29">
        <f>G3837/I3837*100</f>
        <v>0</v>
      </c>
      <c r="H3838" s="30">
        <f>H3837/I3837*100</f>
        <v>12.5</v>
      </c>
      <c r="I3838" s="86"/>
      <c r="O3838" s="148"/>
      <c r="P3838" s="148"/>
      <c r="Q3838" s="148"/>
      <c r="X3838" s="1"/>
      <c r="Y3838" s="1"/>
      <c r="Z3838" s="1"/>
      <c r="AA3838" s="1"/>
      <c r="AB3838" s="1"/>
      <c r="AC3838" s="1"/>
      <c r="AD3838" s="1"/>
      <c r="AH3838" s="1"/>
      <c r="AI3838" s="1"/>
      <c r="AJ3838" s="1"/>
      <c r="AK3838" s="1"/>
      <c r="AL3838" s="1"/>
      <c r="AM3838" s="1"/>
      <c r="AN3838" s="1"/>
    </row>
    <row r="3839" spans="1:40" s="55" customFormat="1" ht="11.45" customHeight="1" thickTop="1" thickBot="1">
      <c r="A3839" s="212"/>
      <c r="B3839" s="193" t="s">
        <v>3</v>
      </c>
      <c r="C3839" s="71">
        <v>0</v>
      </c>
      <c r="D3839" s="71">
        <v>3</v>
      </c>
      <c r="E3839" s="71">
        <v>1</v>
      </c>
      <c r="F3839" s="71">
        <v>2</v>
      </c>
      <c r="G3839" s="71">
        <v>0</v>
      </c>
      <c r="H3839" s="78">
        <v>1</v>
      </c>
      <c r="I3839" s="83">
        <f>D3573</f>
        <v>15</v>
      </c>
      <c r="O3839" s="148"/>
      <c r="P3839" s="148"/>
      <c r="Q3839" s="148"/>
      <c r="W3839" s="1"/>
      <c r="X3839" s="1"/>
      <c r="Y3839" s="1"/>
      <c r="Z3839" s="1"/>
      <c r="AA3839" s="1"/>
      <c r="AB3839" s="1"/>
      <c r="AC3839" s="1"/>
      <c r="AD3839" s="1"/>
      <c r="AG3839" s="1"/>
      <c r="AH3839" s="1"/>
      <c r="AI3839" s="1"/>
      <c r="AJ3839" s="1"/>
      <c r="AK3839" s="1"/>
      <c r="AL3839" s="1"/>
      <c r="AM3839" s="1"/>
      <c r="AN3839" s="1"/>
    </row>
    <row r="3840" spans="1:40" s="55" customFormat="1" ht="11.45" customHeight="1" thickTop="1" thickBot="1">
      <c r="A3840" s="212"/>
      <c r="B3840" s="193"/>
      <c r="C3840" s="25">
        <f>C3839/I3839*100</f>
        <v>0</v>
      </c>
      <c r="D3840" s="25">
        <f>D3839/I3839*100</f>
        <v>20</v>
      </c>
      <c r="E3840" s="25">
        <f>E3839/I3839*100</f>
        <v>6.666666666666667</v>
      </c>
      <c r="F3840" s="25">
        <f>F3839/I3839*100</f>
        <v>13.333333333333334</v>
      </c>
      <c r="G3840" s="25">
        <f>G3839/I3839*100</f>
        <v>0</v>
      </c>
      <c r="H3840" s="26">
        <f>H3839/I3839*100</f>
        <v>6.666666666666667</v>
      </c>
      <c r="I3840" s="82"/>
      <c r="O3840" s="148"/>
      <c r="P3840" s="148"/>
      <c r="Q3840" s="148"/>
      <c r="V3840" s="1"/>
      <c r="W3840" s="1"/>
      <c r="X3840" s="1"/>
      <c r="Y3840" s="1"/>
      <c r="Z3840" s="1"/>
      <c r="AA3840" s="1"/>
      <c r="AB3840" s="1"/>
      <c r="AC3840" s="1"/>
      <c r="AD3840" s="1"/>
      <c r="AF3840" s="1"/>
      <c r="AG3840" s="1"/>
      <c r="AH3840" s="1"/>
      <c r="AI3840" s="1"/>
      <c r="AJ3840" s="1"/>
      <c r="AK3840" s="1"/>
      <c r="AL3840" s="1"/>
      <c r="AM3840" s="1"/>
      <c r="AN3840" s="1"/>
    </row>
    <row r="3841" spans="1:40" s="55" customFormat="1" ht="11.45" customHeight="1" thickTop="1" thickBot="1">
      <c r="A3841" s="212"/>
      <c r="B3841" s="184" t="s">
        <v>13</v>
      </c>
      <c r="C3841" s="71">
        <v>2</v>
      </c>
      <c r="D3841" s="71">
        <v>12</v>
      </c>
      <c r="E3841" s="71">
        <v>1</v>
      </c>
      <c r="F3841" s="71">
        <v>2</v>
      </c>
      <c r="G3841" s="71">
        <v>0</v>
      </c>
      <c r="H3841" s="78">
        <v>8</v>
      </c>
      <c r="I3841" s="83">
        <f>D3575</f>
        <v>102</v>
      </c>
      <c r="O3841" s="148"/>
      <c r="P3841" s="148"/>
      <c r="Q3841" s="148"/>
      <c r="U3841" s="1"/>
      <c r="V3841" s="1"/>
      <c r="W3841" s="1"/>
      <c r="X3841" s="1"/>
      <c r="Y3841" s="1"/>
      <c r="Z3841" s="1"/>
      <c r="AA3841" s="1"/>
      <c r="AB3841" s="1"/>
      <c r="AC3841" s="1"/>
      <c r="AD3841" s="1"/>
      <c r="AE3841" s="1"/>
      <c r="AF3841" s="1"/>
      <c r="AG3841" s="1"/>
      <c r="AH3841" s="1"/>
      <c r="AI3841" s="1"/>
      <c r="AJ3841" s="1"/>
      <c r="AK3841" s="1"/>
      <c r="AL3841" s="1"/>
      <c r="AM3841" s="1"/>
      <c r="AN3841" s="1"/>
    </row>
    <row r="3842" spans="1:40" s="55" customFormat="1" ht="11.45" customHeight="1" thickTop="1" thickBot="1">
      <c r="A3842" s="212"/>
      <c r="B3842" s="185"/>
      <c r="C3842" s="25">
        <f t="shared" ref="C3842" si="3757">C3841/I3841*100</f>
        <v>1.9607843137254901</v>
      </c>
      <c r="D3842" s="25">
        <f t="shared" ref="D3842" si="3758">D3841/I3841*100</f>
        <v>11.76470588235294</v>
      </c>
      <c r="E3842" s="25">
        <f t="shared" ref="E3842" si="3759">E3841/I3841*100</f>
        <v>0.98039215686274506</v>
      </c>
      <c r="F3842" s="25">
        <f t="shared" ref="F3842" si="3760">F3841/I3841*100</f>
        <v>1.9607843137254901</v>
      </c>
      <c r="G3842" s="25">
        <f t="shared" ref="G3842" si="3761">G3841/I3841*100</f>
        <v>0</v>
      </c>
      <c r="H3842" s="26">
        <f t="shared" ref="H3842" si="3762">H3841/I3841*100</f>
        <v>7.8431372549019605</v>
      </c>
      <c r="I3842" s="82"/>
      <c r="O3842" s="148"/>
      <c r="P3842" s="148"/>
      <c r="Q3842" s="148"/>
      <c r="T3842" s="1"/>
      <c r="U3842" s="1"/>
      <c r="V3842" s="1"/>
      <c r="W3842" s="1"/>
      <c r="X3842" s="1"/>
      <c r="Y3842" s="1"/>
      <c r="Z3842" s="1"/>
      <c r="AA3842" s="1"/>
      <c r="AB3842" s="1"/>
      <c r="AC3842" s="1"/>
      <c r="AD3842" s="1"/>
      <c r="AE3842" s="1"/>
      <c r="AF3842" s="1"/>
      <c r="AG3842" s="1"/>
      <c r="AH3842" s="1"/>
      <c r="AI3842" s="1"/>
      <c r="AJ3842" s="1"/>
      <c r="AK3842" s="1"/>
      <c r="AL3842" s="1"/>
      <c r="AM3842" s="1"/>
      <c r="AN3842" s="1"/>
    </row>
    <row r="3843" spans="1:40" s="55" customFormat="1" ht="11.45" customHeight="1" thickTop="1" thickBot="1">
      <c r="A3843" s="212"/>
      <c r="B3843" s="193" t="s">
        <v>14</v>
      </c>
      <c r="C3843" s="71">
        <v>0</v>
      </c>
      <c r="D3843" s="71">
        <v>0</v>
      </c>
      <c r="E3843" s="71">
        <v>0</v>
      </c>
      <c r="F3843" s="71">
        <v>1</v>
      </c>
      <c r="G3843" s="71">
        <v>1</v>
      </c>
      <c r="H3843" s="78">
        <v>0</v>
      </c>
      <c r="I3843" s="83">
        <f>D3577</f>
        <v>12</v>
      </c>
      <c r="O3843" s="148"/>
      <c r="P3843" s="148"/>
      <c r="Q3843" s="148"/>
      <c r="S3843" s="1"/>
      <c r="T3843" s="1"/>
      <c r="U3843" s="1"/>
      <c r="V3843" s="1"/>
      <c r="W3843" s="1"/>
      <c r="X3843" s="1"/>
      <c r="Y3843" s="1"/>
      <c r="Z3843" s="1"/>
      <c r="AA3843" s="1"/>
      <c r="AB3843" s="1"/>
      <c r="AC3843" s="1"/>
      <c r="AD3843" s="1"/>
      <c r="AE3843" s="1"/>
      <c r="AF3843" s="1"/>
      <c r="AG3843" s="1"/>
      <c r="AH3843" s="1"/>
      <c r="AI3843" s="1"/>
      <c r="AJ3843" s="1"/>
      <c r="AK3843" s="1"/>
      <c r="AL3843" s="1"/>
      <c r="AM3843" s="1"/>
      <c r="AN3843" s="1"/>
    </row>
    <row r="3844" spans="1:40" s="55" customFormat="1" ht="11.45" customHeight="1" thickTop="1" thickBot="1">
      <c r="A3844" s="212"/>
      <c r="B3844" s="193"/>
      <c r="C3844" s="25">
        <f t="shared" ref="C3844" si="3763">C3843/I3843*100</f>
        <v>0</v>
      </c>
      <c r="D3844" s="25">
        <f t="shared" ref="D3844" si="3764">D3843/I3843*100</f>
        <v>0</v>
      </c>
      <c r="E3844" s="25">
        <f t="shared" ref="E3844" si="3765">E3843/I3843*100</f>
        <v>0</v>
      </c>
      <c r="F3844" s="25">
        <f t="shared" ref="F3844" si="3766">F3843/I3843*100</f>
        <v>8.3333333333333321</v>
      </c>
      <c r="G3844" s="25">
        <f t="shared" ref="G3844" si="3767">G3843/I3843*100</f>
        <v>8.3333333333333321</v>
      </c>
      <c r="H3844" s="26">
        <f t="shared" ref="H3844" si="3768">H3843/I3843*100</f>
        <v>0</v>
      </c>
      <c r="I3844" s="82"/>
      <c r="O3844" s="148"/>
      <c r="P3844" s="148"/>
      <c r="Q3844" s="148"/>
      <c r="R3844" s="1"/>
      <c r="S3844" s="1"/>
      <c r="T3844" s="1"/>
      <c r="U3844" s="1"/>
      <c r="V3844" s="1"/>
      <c r="W3844" s="1"/>
      <c r="X3844" s="1"/>
      <c r="Y3844" s="1"/>
      <c r="Z3844" s="1"/>
      <c r="AA3844" s="1"/>
      <c r="AB3844" s="1"/>
      <c r="AC3844" s="1"/>
      <c r="AD3844" s="1"/>
      <c r="AE3844" s="1"/>
      <c r="AF3844" s="1"/>
      <c r="AG3844" s="1"/>
      <c r="AH3844" s="1"/>
      <c r="AI3844" s="1"/>
      <c r="AJ3844" s="1"/>
      <c r="AK3844" s="1"/>
      <c r="AL3844" s="1"/>
      <c r="AM3844" s="1"/>
      <c r="AN3844" s="1"/>
    </row>
    <row r="3845" spans="1:40" s="55" customFormat="1" ht="11.45" customHeight="1" thickTop="1" thickBot="1">
      <c r="A3845" s="212"/>
      <c r="B3845" s="184" t="s">
        <v>25</v>
      </c>
      <c r="C3845" s="71">
        <v>0</v>
      </c>
      <c r="D3845" s="71">
        <v>3</v>
      </c>
      <c r="E3845" s="71">
        <v>0</v>
      </c>
      <c r="F3845" s="71">
        <v>0</v>
      </c>
      <c r="G3845" s="71">
        <v>0</v>
      </c>
      <c r="H3845" s="78">
        <v>2</v>
      </c>
      <c r="I3845" s="83">
        <f>D3579</f>
        <v>9</v>
      </c>
      <c r="O3845" s="148"/>
      <c r="P3845" s="148"/>
      <c r="Q3845" s="148"/>
      <c r="R3845" s="1"/>
      <c r="S3845" s="1"/>
      <c r="T3845" s="1"/>
      <c r="U3845" s="1"/>
      <c r="V3845" s="1"/>
      <c r="W3845" s="1"/>
      <c r="X3845" s="1"/>
      <c r="Y3845" s="1"/>
      <c r="Z3845" s="1"/>
      <c r="AA3845" s="1"/>
      <c r="AB3845" s="1"/>
      <c r="AC3845" s="1"/>
      <c r="AD3845" s="1"/>
      <c r="AE3845" s="1"/>
      <c r="AF3845" s="1"/>
      <c r="AG3845" s="1"/>
      <c r="AH3845" s="1"/>
      <c r="AI3845" s="1"/>
      <c r="AJ3845" s="1"/>
      <c r="AK3845" s="1"/>
      <c r="AL3845" s="1"/>
      <c r="AM3845" s="1"/>
      <c r="AN3845" s="1"/>
    </row>
    <row r="3846" spans="1:40" s="55" customFormat="1" ht="11.45" customHeight="1" thickTop="1" thickBot="1">
      <c r="A3846" s="212"/>
      <c r="B3846" s="185"/>
      <c r="C3846" s="25">
        <f t="shared" ref="C3846" si="3769">C3845/I3845*100</f>
        <v>0</v>
      </c>
      <c r="D3846" s="25">
        <f t="shared" ref="D3846" si="3770">D3845/I3845*100</f>
        <v>33.333333333333329</v>
      </c>
      <c r="E3846" s="25">
        <f t="shared" ref="E3846" si="3771">E3845/I3845*100</f>
        <v>0</v>
      </c>
      <c r="F3846" s="25">
        <f t="shared" ref="F3846" si="3772">F3845/I3845*100</f>
        <v>0</v>
      </c>
      <c r="G3846" s="25">
        <f t="shared" ref="G3846" si="3773">G3845/I3845*100</f>
        <v>0</v>
      </c>
      <c r="H3846" s="26">
        <f t="shared" ref="H3846" si="3774">H3845/I3845*100</f>
        <v>22.222222222222221</v>
      </c>
      <c r="I3846" s="82"/>
      <c r="S3846" s="1"/>
      <c r="T3846" s="1"/>
      <c r="U3846" s="1"/>
      <c r="V3846" s="1"/>
      <c r="W3846" s="1"/>
      <c r="X3846" s="1"/>
      <c r="Y3846" s="1"/>
      <c r="Z3846" s="1"/>
      <c r="AA3846" s="1"/>
      <c r="AB3846" s="1"/>
      <c r="AC3846" s="1"/>
      <c r="AD3846" s="1"/>
      <c r="AE3846" s="1"/>
      <c r="AF3846" s="1"/>
      <c r="AG3846" s="1"/>
      <c r="AH3846" s="1"/>
      <c r="AI3846" s="1"/>
      <c r="AJ3846" s="1"/>
      <c r="AK3846" s="1"/>
      <c r="AL3846" s="1"/>
      <c r="AM3846" s="1"/>
      <c r="AN3846" s="1"/>
    </row>
    <row r="3847" spans="1:40" s="1" customFormat="1" ht="11.45" customHeight="1" thickTop="1" thickBot="1">
      <c r="A3847" s="212"/>
      <c r="B3847" s="193" t="s">
        <v>26</v>
      </c>
      <c r="C3847" s="71">
        <v>0</v>
      </c>
      <c r="D3847" s="71">
        <v>6</v>
      </c>
      <c r="E3847" s="71">
        <v>0</v>
      </c>
      <c r="F3847" s="71">
        <v>3</v>
      </c>
      <c r="G3847" s="71">
        <v>0</v>
      </c>
      <c r="H3847" s="78">
        <v>3</v>
      </c>
      <c r="I3847" s="83">
        <f>D3581</f>
        <v>34</v>
      </c>
      <c r="AD3847" s="3"/>
    </row>
    <row r="3848" spans="1:40" s="1" customFormat="1" ht="11.45" customHeight="1" thickTop="1" thickBot="1">
      <c r="A3848" s="212"/>
      <c r="B3848" s="193"/>
      <c r="C3848" s="25">
        <f t="shared" ref="C3848" si="3775">C3847/I3847*100</f>
        <v>0</v>
      </c>
      <c r="D3848" s="25">
        <f t="shared" ref="D3848" si="3776">D3847/I3847*100</f>
        <v>17.647058823529413</v>
      </c>
      <c r="E3848" s="25">
        <f t="shared" ref="E3848" si="3777">E3847/I3847*100</f>
        <v>0</v>
      </c>
      <c r="F3848" s="25">
        <f t="shared" ref="F3848" si="3778">F3847/I3847*100</f>
        <v>8.8235294117647065</v>
      </c>
      <c r="G3848" s="25">
        <f t="shared" ref="G3848" si="3779">G3847/I3847*100</f>
        <v>0</v>
      </c>
      <c r="H3848" s="26">
        <f t="shared" ref="H3848" si="3780">H3847/I3847*100</f>
        <v>8.8235294117647065</v>
      </c>
      <c r="I3848" s="82"/>
    </row>
    <row r="3849" spans="1:40" s="1" customFormat="1" ht="11.45" customHeight="1" thickTop="1" thickBot="1">
      <c r="A3849" s="212"/>
      <c r="B3849" s="184" t="s">
        <v>0</v>
      </c>
      <c r="C3849" s="71">
        <v>0</v>
      </c>
      <c r="D3849" s="71">
        <v>1</v>
      </c>
      <c r="E3849" s="71">
        <v>0</v>
      </c>
      <c r="F3849" s="71">
        <v>2</v>
      </c>
      <c r="G3849" s="71">
        <v>0</v>
      </c>
      <c r="H3849" s="78">
        <v>3</v>
      </c>
      <c r="I3849" s="83">
        <f>D3583</f>
        <v>8</v>
      </c>
      <c r="AC3849" s="3"/>
      <c r="AD3849" s="6"/>
    </row>
    <row r="3850" spans="1:40" s="1" customFormat="1" ht="11.45" customHeight="1" thickTop="1" thickBot="1">
      <c r="A3850" s="212"/>
      <c r="B3850" s="185"/>
      <c r="C3850" s="25">
        <f t="shared" ref="C3850" si="3781">C3849/I3849*100</f>
        <v>0</v>
      </c>
      <c r="D3850" s="25">
        <f t="shared" ref="D3850" si="3782">D3849/I3849*100</f>
        <v>12.5</v>
      </c>
      <c r="E3850" s="25">
        <f t="shared" ref="E3850" si="3783">E3849/I3849*100</f>
        <v>0</v>
      </c>
      <c r="F3850" s="25">
        <f t="shared" ref="F3850" si="3784">F3849/I3849*100</f>
        <v>25</v>
      </c>
      <c r="G3850" s="25">
        <f t="shared" ref="G3850" si="3785">G3849/I3849*100</f>
        <v>0</v>
      </c>
      <c r="H3850" s="26">
        <f t="shared" ref="H3850" si="3786">H3849/I3849*100</f>
        <v>37.5</v>
      </c>
      <c r="I3850" s="82"/>
      <c r="AD3850" s="11"/>
    </row>
    <row r="3851" spans="1:40" s="1" customFormat="1" ht="11.45" customHeight="1" thickTop="1" thickBot="1">
      <c r="A3851" s="212"/>
      <c r="B3851" s="193" t="s">
        <v>24</v>
      </c>
      <c r="C3851" s="71">
        <v>0</v>
      </c>
      <c r="D3851" s="71">
        <v>1</v>
      </c>
      <c r="E3851" s="71">
        <v>0</v>
      </c>
      <c r="F3851" s="71">
        <v>0</v>
      </c>
      <c r="G3851" s="71">
        <v>0</v>
      </c>
      <c r="H3851" s="78">
        <v>1</v>
      </c>
      <c r="I3851" s="83">
        <f>D3585</f>
        <v>5</v>
      </c>
      <c r="AB3851" s="3"/>
      <c r="AC3851" s="6"/>
      <c r="AD3851" s="11"/>
    </row>
    <row r="3852" spans="1:40" s="1" customFormat="1" ht="11.45" customHeight="1" thickTop="1" thickBot="1">
      <c r="A3852" s="213"/>
      <c r="B3852" s="194"/>
      <c r="C3852" s="33">
        <f>C3851/I3851*100</f>
        <v>0</v>
      </c>
      <c r="D3852" s="33">
        <f>D3851/I3851*100</f>
        <v>20</v>
      </c>
      <c r="E3852" s="33">
        <f>E3851/I3851*100</f>
        <v>0</v>
      </c>
      <c r="F3852" s="33">
        <f>F3851/I3851*100</f>
        <v>0</v>
      </c>
      <c r="G3852" s="33">
        <f>G3851/I3851*100</f>
        <v>0</v>
      </c>
      <c r="H3852" s="34">
        <f>H3851/I3851*100</f>
        <v>20</v>
      </c>
      <c r="I3852" s="84"/>
      <c r="O3852" s="148"/>
      <c r="P3852" s="148"/>
      <c r="Q3852" s="6"/>
      <c r="AC3852" s="11"/>
      <c r="AD3852" s="11"/>
      <c r="AN3852" s="3"/>
    </row>
    <row r="3853" spans="1:40" s="1" customFormat="1" ht="11.45" customHeight="1">
      <c r="A3853" s="189" t="s">
        <v>21</v>
      </c>
      <c r="B3853" s="192" t="s">
        <v>27</v>
      </c>
      <c r="C3853" s="71">
        <v>1</v>
      </c>
      <c r="D3853" s="71">
        <v>2</v>
      </c>
      <c r="E3853" s="71">
        <v>1</v>
      </c>
      <c r="F3853" s="71">
        <v>4</v>
      </c>
      <c r="G3853" s="71">
        <v>0</v>
      </c>
      <c r="H3853" s="78">
        <v>2</v>
      </c>
      <c r="I3853" s="81">
        <f>D3587</f>
        <v>26</v>
      </c>
      <c r="O3853" s="148"/>
      <c r="P3853" s="6"/>
      <c r="Q3853" s="147"/>
      <c r="AA3853" s="3"/>
      <c r="AB3853" s="6"/>
      <c r="AC3853" s="11"/>
      <c r="AD3853" s="11"/>
      <c r="AM3853" s="3"/>
    </row>
    <row r="3854" spans="1:40" s="1" customFormat="1" ht="11.45" customHeight="1">
      <c r="A3854" s="190"/>
      <c r="B3854" s="185"/>
      <c r="C3854" s="29">
        <f>C3853/I3853*100</f>
        <v>3.8461538461538463</v>
      </c>
      <c r="D3854" s="29">
        <f>D3853/I3853*100</f>
        <v>7.6923076923076925</v>
      </c>
      <c r="E3854" s="29">
        <f>E3853/I3853*100</f>
        <v>3.8461538461538463</v>
      </c>
      <c r="F3854" s="29">
        <f>F3853/I3853*100</f>
        <v>15.384615384615385</v>
      </c>
      <c r="G3854" s="29">
        <f>G3853/I3853*100</f>
        <v>0</v>
      </c>
      <c r="H3854" s="30">
        <f>H3853/I3853*100</f>
        <v>7.6923076923076925</v>
      </c>
      <c r="I3854" s="82"/>
      <c r="O3854" s="6"/>
      <c r="P3854" s="147"/>
      <c r="Q3854" s="147"/>
      <c r="AB3854" s="11"/>
      <c r="AC3854" s="11"/>
      <c r="AD3854" s="11"/>
      <c r="AL3854" s="3"/>
      <c r="AN3854" s="6"/>
    </row>
    <row r="3855" spans="1:40" s="1" customFormat="1" ht="11.45" customHeight="1">
      <c r="A3855" s="190"/>
      <c r="B3855" s="193" t="s">
        <v>28</v>
      </c>
      <c r="C3855" s="71">
        <v>0</v>
      </c>
      <c r="D3855" s="71">
        <v>7</v>
      </c>
      <c r="E3855" s="71">
        <v>0</v>
      </c>
      <c r="F3855" s="71">
        <v>1</v>
      </c>
      <c r="G3855" s="71">
        <v>0</v>
      </c>
      <c r="H3855" s="78">
        <v>1</v>
      </c>
      <c r="I3855" s="83">
        <f>D3589</f>
        <v>25</v>
      </c>
      <c r="O3855" s="147"/>
      <c r="P3855" s="147"/>
      <c r="Q3855" s="147"/>
      <c r="Z3855" s="3"/>
      <c r="AA3855" s="6"/>
      <c r="AB3855" s="11"/>
      <c r="AC3855" s="11"/>
      <c r="AD3855" s="11"/>
      <c r="AK3855" s="3"/>
      <c r="AM3855" s="6"/>
      <c r="AN3855" s="11"/>
    </row>
    <row r="3856" spans="1:40" s="1" customFormat="1" ht="11.45" customHeight="1">
      <c r="A3856" s="190"/>
      <c r="B3856" s="193"/>
      <c r="C3856" s="25">
        <f>C3855/I3855*100</f>
        <v>0</v>
      </c>
      <c r="D3856" s="25">
        <f>D3855/I3855*100</f>
        <v>28.000000000000004</v>
      </c>
      <c r="E3856" s="25">
        <f>E3855/I3855*100</f>
        <v>0</v>
      </c>
      <c r="F3856" s="25">
        <f>F3855/I3855*100</f>
        <v>4</v>
      </c>
      <c r="G3856" s="25">
        <f>G3855/I3855*100</f>
        <v>0</v>
      </c>
      <c r="H3856" s="26">
        <f>H3855/I3855*100</f>
        <v>4</v>
      </c>
      <c r="I3856" s="82"/>
      <c r="O3856" s="147"/>
      <c r="P3856" s="147"/>
      <c r="Q3856" s="147"/>
      <c r="AA3856" s="11"/>
      <c r="AB3856" s="11"/>
      <c r="AC3856" s="11"/>
      <c r="AD3856" s="11"/>
      <c r="AJ3856" s="3"/>
      <c r="AL3856" s="6"/>
      <c r="AM3856" s="11"/>
      <c r="AN3856" s="11"/>
    </row>
    <row r="3857" spans="1:40" s="1" customFormat="1" ht="11.45" customHeight="1">
      <c r="A3857" s="190"/>
      <c r="B3857" s="184" t="s">
        <v>29</v>
      </c>
      <c r="C3857" s="71">
        <v>1</v>
      </c>
      <c r="D3857" s="71">
        <v>14</v>
      </c>
      <c r="E3857" s="71">
        <v>1</v>
      </c>
      <c r="F3857" s="71">
        <v>4</v>
      </c>
      <c r="G3857" s="71">
        <v>0</v>
      </c>
      <c r="H3857" s="78">
        <v>8</v>
      </c>
      <c r="I3857" s="83">
        <f>D3591</f>
        <v>95</v>
      </c>
      <c r="O3857" s="147"/>
      <c r="P3857" s="147"/>
      <c r="Q3857" s="147"/>
      <c r="Y3857" s="3"/>
      <c r="Z3857" s="6"/>
      <c r="AA3857" s="11"/>
      <c r="AB3857" s="11"/>
      <c r="AC3857" s="11"/>
      <c r="AD3857" s="11"/>
      <c r="AI3857" s="3"/>
      <c r="AK3857" s="6"/>
      <c r="AL3857" s="11"/>
      <c r="AM3857" s="11"/>
      <c r="AN3857" s="11"/>
    </row>
    <row r="3858" spans="1:40" s="1" customFormat="1" ht="11.45" customHeight="1">
      <c r="A3858" s="190"/>
      <c r="B3858" s="185"/>
      <c r="C3858" s="25">
        <f t="shared" ref="C3858" si="3787">C3857/I3857*100</f>
        <v>1.0526315789473684</v>
      </c>
      <c r="D3858" s="25">
        <f t="shared" ref="D3858" si="3788">D3857/I3857*100</f>
        <v>14.736842105263156</v>
      </c>
      <c r="E3858" s="25">
        <f t="shared" ref="E3858" si="3789">E3857/I3857*100</f>
        <v>1.0526315789473684</v>
      </c>
      <c r="F3858" s="25">
        <f t="shared" ref="F3858" si="3790">F3857/I3857*100</f>
        <v>4.2105263157894735</v>
      </c>
      <c r="G3858" s="25">
        <f t="shared" ref="G3858" si="3791">G3857/I3857*100</f>
        <v>0</v>
      </c>
      <c r="H3858" s="26">
        <f t="shared" ref="H3858" si="3792">H3857/I3857*100</f>
        <v>8.4210526315789469</v>
      </c>
      <c r="I3858" s="82"/>
      <c r="K3858" s="55"/>
      <c r="L3858" s="55"/>
      <c r="M3858" s="55"/>
      <c r="N3858" s="55"/>
      <c r="O3858" s="148"/>
      <c r="P3858" s="148"/>
      <c r="Q3858" s="148"/>
      <c r="X3858" s="3"/>
      <c r="Z3858" s="11"/>
      <c r="AA3858" s="11"/>
      <c r="AB3858" s="11"/>
      <c r="AC3858" s="11"/>
      <c r="AD3858" s="11"/>
      <c r="AH3858" s="3"/>
      <c r="AJ3858" s="6"/>
      <c r="AK3858" s="11"/>
      <c r="AL3858" s="11"/>
      <c r="AM3858" s="11"/>
      <c r="AN3858" s="11"/>
    </row>
    <row r="3859" spans="1:40" s="1" customFormat="1" ht="11.45" customHeight="1">
      <c r="A3859" s="190"/>
      <c r="B3859" s="193" t="s">
        <v>30</v>
      </c>
      <c r="C3859" s="71">
        <v>0</v>
      </c>
      <c r="D3859" s="71">
        <v>2</v>
      </c>
      <c r="E3859" s="71">
        <v>0</v>
      </c>
      <c r="F3859" s="71">
        <v>2</v>
      </c>
      <c r="G3859" s="71">
        <v>1</v>
      </c>
      <c r="H3859" s="78">
        <v>5</v>
      </c>
      <c r="I3859" s="83">
        <f>D3593</f>
        <v>28</v>
      </c>
      <c r="O3859" s="148"/>
      <c r="P3859" s="148"/>
      <c r="Q3859" s="148"/>
      <c r="W3859" s="3"/>
      <c r="Y3859" s="6"/>
      <c r="Z3859" s="11"/>
      <c r="AA3859" s="11"/>
      <c r="AB3859" s="11"/>
      <c r="AC3859" s="11"/>
      <c r="AD3859" s="11"/>
      <c r="AG3859" s="3"/>
      <c r="AI3859" s="6"/>
      <c r="AJ3859" s="11"/>
      <c r="AK3859" s="11"/>
      <c r="AL3859" s="11"/>
      <c r="AM3859" s="11"/>
      <c r="AN3859" s="11"/>
    </row>
    <row r="3860" spans="1:40" s="1" customFormat="1" ht="11.45" customHeight="1">
      <c r="A3860" s="190"/>
      <c r="B3860" s="193"/>
      <c r="C3860" s="25">
        <f t="shared" ref="C3860" si="3793">C3859/I3859*100</f>
        <v>0</v>
      </c>
      <c r="D3860" s="25">
        <f t="shared" ref="D3860" si="3794">D3859/I3859*100</f>
        <v>7.1428571428571423</v>
      </c>
      <c r="E3860" s="25">
        <f t="shared" ref="E3860" si="3795">E3859/I3859*100</f>
        <v>0</v>
      </c>
      <c r="F3860" s="25">
        <f t="shared" ref="F3860" si="3796">F3859/I3859*100</f>
        <v>7.1428571428571423</v>
      </c>
      <c r="G3860" s="25">
        <f t="shared" ref="G3860" si="3797">G3859/I3859*100</f>
        <v>3.5714285714285712</v>
      </c>
      <c r="H3860" s="26">
        <f t="shared" ref="H3860" si="3798">H3859/I3859*100</f>
        <v>17.857142857142858</v>
      </c>
      <c r="I3860" s="82"/>
      <c r="O3860" s="148"/>
      <c r="P3860" s="148"/>
      <c r="Q3860" s="151"/>
      <c r="V3860" s="3"/>
      <c r="X3860" s="6"/>
      <c r="Y3860" s="11"/>
      <c r="Z3860" s="11"/>
      <c r="AA3860" s="11"/>
      <c r="AB3860" s="11"/>
      <c r="AC3860" s="11"/>
      <c r="AD3860" s="11"/>
      <c r="AF3860" s="3"/>
      <c r="AH3860" s="6"/>
      <c r="AI3860" s="11"/>
      <c r="AJ3860" s="11"/>
      <c r="AK3860" s="11"/>
      <c r="AL3860" s="11"/>
      <c r="AM3860" s="11"/>
      <c r="AN3860" s="11"/>
    </row>
    <row r="3861" spans="1:40" s="1" customFormat="1" ht="11.45" customHeight="1">
      <c r="A3861" s="190"/>
      <c r="B3861" s="184" t="s">
        <v>42</v>
      </c>
      <c r="C3861" s="71">
        <v>0</v>
      </c>
      <c r="D3861" s="71">
        <v>1</v>
      </c>
      <c r="E3861" s="71">
        <v>0</v>
      </c>
      <c r="F3861" s="71">
        <v>1</v>
      </c>
      <c r="G3861" s="71">
        <v>0</v>
      </c>
      <c r="H3861" s="78">
        <v>3</v>
      </c>
      <c r="I3861" s="83">
        <f>D3595</f>
        <v>15</v>
      </c>
      <c r="O3861" s="148"/>
      <c r="P3861" s="151"/>
      <c r="Q3861" s="150"/>
      <c r="U3861" s="3"/>
      <c r="W3861" s="6"/>
      <c r="X3861" s="11"/>
      <c r="Y3861" s="11"/>
      <c r="Z3861" s="11"/>
      <c r="AA3861" s="11"/>
      <c r="AB3861" s="11"/>
      <c r="AC3861" s="11"/>
      <c r="AD3861" s="11"/>
      <c r="AE3861" s="3"/>
      <c r="AG3861" s="6"/>
      <c r="AH3861" s="11"/>
      <c r="AI3861" s="11"/>
      <c r="AJ3861" s="11"/>
      <c r="AK3861" s="11"/>
      <c r="AL3861" s="11"/>
      <c r="AM3861" s="11"/>
      <c r="AN3861" s="11"/>
    </row>
    <row r="3862" spans="1:40" s="1" customFormat="1" ht="11.45" customHeight="1">
      <c r="A3862" s="190"/>
      <c r="B3862" s="185"/>
      <c r="C3862" s="25">
        <f t="shared" ref="C3862" si="3799">C3861/I3861*100</f>
        <v>0</v>
      </c>
      <c r="D3862" s="25">
        <f t="shared" ref="D3862" si="3800">D3861/I3861*100</f>
        <v>6.666666666666667</v>
      </c>
      <c r="E3862" s="25">
        <f t="shared" ref="E3862" si="3801">E3861/I3861*100</f>
        <v>0</v>
      </c>
      <c r="F3862" s="25">
        <f t="shared" ref="F3862" si="3802">F3861/I3861*100</f>
        <v>6.666666666666667</v>
      </c>
      <c r="G3862" s="25">
        <f t="shared" ref="G3862" si="3803">G3861/I3861*100</f>
        <v>0</v>
      </c>
      <c r="H3862" s="26">
        <f t="shared" ref="H3862" si="3804">H3861/I3861*100</f>
        <v>20</v>
      </c>
      <c r="I3862" s="82"/>
      <c r="O3862" s="151"/>
      <c r="P3862" s="150"/>
      <c r="Q3862" s="148"/>
      <c r="T3862" s="3"/>
      <c r="V3862" s="6"/>
      <c r="W3862" s="11"/>
      <c r="X3862" s="11"/>
      <c r="Y3862" s="11"/>
      <c r="Z3862" s="11"/>
      <c r="AA3862" s="11"/>
      <c r="AB3862" s="11"/>
      <c r="AC3862" s="11"/>
      <c r="AD3862" s="11"/>
      <c r="AF3862" s="6"/>
      <c r="AG3862" s="11"/>
      <c r="AH3862" s="11"/>
      <c r="AI3862" s="11"/>
      <c r="AJ3862" s="11"/>
      <c r="AK3862" s="11"/>
      <c r="AL3862" s="11"/>
      <c r="AM3862" s="11"/>
      <c r="AN3862" s="11"/>
    </row>
    <row r="3863" spans="1:40" s="1" customFormat="1" ht="11.45" customHeight="1">
      <c r="A3863" s="190"/>
      <c r="B3863" s="193" t="s">
        <v>24</v>
      </c>
      <c r="C3863" s="71">
        <v>0</v>
      </c>
      <c r="D3863" s="71">
        <v>1</v>
      </c>
      <c r="E3863" s="71">
        <v>0</v>
      </c>
      <c r="F3863" s="71">
        <v>0</v>
      </c>
      <c r="G3863" s="71">
        <v>0</v>
      </c>
      <c r="H3863" s="78">
        <v>0</v>
      </c>
      <c r="I3863" s="83">
        <f>D3597</f>
        <v>4</v>
      </c>
      <c r="O3863" s="150"/>
      <c r="P3863" s="148"/>
      <c r="Q3863" s="148"/>
      <c r="S3863" s="3"/>
      <c r="U3863" s="6"/>
      <c r="V3863" s="11"/>
      <c r="W3863" s="11"/>
      <c r="X3863" s="11"/>
      <c r="Y3863" s="11"/>
      <c r="Z3863" s="11"/>
      <c r="AA3863" s="11"/>
      <c r="AB3863" s="11"/>
      <c r="AC3863" s="11"/>
      <c r="AD3863" s="11"/>
      <c r="AE3863" s="6"/>
      <c r="AF3863" s="11"/>
      <c r="AG3863" s="11"/>
      <c r="AH3863" s="11"/>
      <c r="AI3863" s="11"/>
      <c r="AJ3863" s="11"/>
      <c r="AK3863" s="11"/>
      <c r="AL3863" s="11"/>
      <c r="AM3863" s="11"/>
      <c r="AN3863" s="11"/>
    </row>
    <row r="3864" spans="1:40" s="1" customFormat="1" ht="11.45" customHeight="1" thickBot="1">
      <c r="A3864" s="191"/>
      <c r="B3864" s="194"/>
      <c r="C3864" s="33">
        <f>C3863/I3863*100</f>
        <v>0</v>
      </c>
      <c r="D3864" s="33">
        <f>D3863/I3863*100</f>
        <v>25</v>
      </c>
      <c r="E3864" s="33">
        <f>E3863/I3863*100</f>
        <v>0</v>
      </c>
      <c r="F3864" s="33">
        <f>F3863/I3863*100</f>
        <v>0</v>
      </c>
      <c r="G3864" s="33">
        <f>G3863/I3863*100</f>
        <v>0</v>
      </c>
      <c r="H3864" s="34">
        <f>H3863/I3863*100</f>
        <v>0</v>
      </c>
      <c r="I3864" s="84"/>
      <c r="O3864" s="147"/>
      <c r="P3864" s="147"/>
      <c r="Q3864" s="147"/>
      <c r="T3864" s="6"/>
      <c r="U3864" s="11"/>
      <c r="V3864" s="11"/>
      <c r="W3864" s="11"/>
      <c r="X3864" s="11"/>
      <c r="Y3864" s="11"/>
      <c r="Z3864" s="11"/>
      <c r="AA3864" s="11"/>
      <c r="AB3864" s="11"/>
      <c r="AC3864" s="11"/>
      <c r="AD3864" s="11"/>
      <c r="AE3864" s="11"/>
      <c r="AF3864" s="11"/>
      <c r="AG3864" s="11"/>
      <c r="AH3864" s="11"/>
      <c r="AI3864" s="11"/>
      <c r="AJ3864" s="11"/>
      <c r="AK3864" s="11"/>
      <c r="AL3864" s="11"/>
      <c r="AM3864" s="11"/>
      <c r="AN3864" s="11"/>
    </row>
    <row r="3865" spans="1:40" s="1" customFormat="1" ht="4.5" customHeight="1">
      <c r="A3865" s="40"/>
      <c r="B3865" s="41"/>
      <c r="C3865" s="97"/>
      <c r="D3865" s="97"/>
      <c r="E3865" s="97"/>
      <c r="F3865" s="42"/>
      <c r="O3865" s="147"/>
      <c r="P3865" s="147"/>
      <c r="Q3865" s="147"/>
    </row>
    <row r="3866" spans="1:40" s="1" customFormat="1" ht="11.25">
      <c r="A3866" s="40"/>
      <c r="B3866" s="175" t="s">
        <v>280</v>
      </c>
      <c r="C3866" s="175"/>
      <c r="D3866" s="175"/>
      <c r="E3866" s="175"/>
      <c r="F3866" s="175"/>
      <c r="G3866" s="175"/>
      <c r="H3866" s="175"/>
      <c r="I3866" s="175"/>
      <c r="J3866" s="175"/>
      <c r="K3866" s="175"/>
      <c r="L3866" s="175"/>
      <c r="O3866" s="147"/>
      <c r="P3866" s="147"/>
      <c r="Q3866" s="147"/>
    </row>
    <row r="3867" spans="1:40" s="1" customFormat="1" ht="11.45" customHeight="1">
      <c r="A3867" s="40"/>
      <c r="B3867" s="175"/>
      <c r="C3867" s="175"/>
      <c r="D3867" s="175"/>
      <c r="E3867" s="175"/>
      <c r="F3867" s="175"/>
      <c r="G3867" s="175"/>
      <c r="H3867" s="175"/>
      <c r="I3867" s="175"/>
      <c r="J3867" s="175"/>
      <c r="K3867" s="175"/>
      <c r="L3867" s="175"/>
      <c r="O3867" s="147"/>
      <c r="P3867" s="147"/>
      <c r="Q3867" s="147"/>
      <c r="T3867" s="6"/>
      <c r="U3867" s="55"/>
      <c r="V3867" s="55"/>
      <c r="W3867" s="55"/>
      <c r="X3867" s="55"/>
      <c r="Y3867" s="55"/>
      <c r="Z3867" s="55"/>
      <c r="AA3867" s="55"/>
      <c r="AB3867" s="55"/>
      <c r="AC3867" s="55"/>
      <c r="AD3867" s="55"/>
    </row>
    <row r="3868" spans="1:40" s="1" customFormat="1" ht="11.45" customHeight="1">
      <c r="A3868" s="40"/>
      <c r="B3868" s="41"/>
      <c r="C3868" s="42"/>
      <c r="D3868" s="42"/>
      <c r="E3868" s="42"/>
      <c r="F3868" s="42"/>
      <c r="G3868" s="42"/>
      <c r="O3868" s="147"/>
      <c r="P3868" s="147"/>
      <c r="Q3868" s="147"/>
      <c r="R3868" s="6"/>
      <c r="S3868" s="11"/>
      <c r="T3868" s="11"/>
      <c r="U3868" s="11"/>
      <c r="V3868" s="11"/>
      <c r="W3868" s="11"/>
      <c r="X3868" s="11"/>
      <c r="Y3868" s="11"/>
      <c r="Z3868" s="11"/>
      <c r="AA3868" s="11"/>
      <c r="AB3868" s="11"/>
      <c r="AC3868" s="11"/>
      <c r="AD3868" s="11"/>
      <c r="AE3868" s="11"/>
      <c r="AF3868" s="11"/>
      <c r="AG3868" s="11"/>
      <c r="AH3868" s="11"/>
      <c r="AI3868" s="11"/>
      <c r="AJ3868" s="11"/>
      <c r="AK3868" s="11"/>
      <c r="AL3868" s="11"/>
      <c r="AM3868" s="11"/>
      <c r="AN3868" s="11"/>
    </row>
    <row r="3869" spans="1:40" s="3" customFormat="1" ht="30" customHeight="1" thickBot="1">
      <c r="A3869" s="196" t="s">
        <v>144</v>
      </c>
      <c r="B3869" s="196"/>
      <c r="C3869" s="196"/>
      <c r="D3869" s="196"/>
      <c r="E3869" s="196"/>
      <c r="F3869" s="196"/>
      <c r="G3869" s="196"/>
      <c r="H3869" s="196"/>
      <c r="I3869" s="196"/>
      <c r="J3869" s="196"/>
      <c r="K3869" s="196"/>
      <c r="L3869" s="196"/>
      <c r="M3869" s="1"/>
      <c r="N3869" s="1"/>
      <c r="O3869" s="147"/>
      <c r="P3869" s="147"/>
      <c r="Q3869" s="147"/>
      <c r="R3869" s="55"/>
      <c r="S3869" s="11"/>
      <c r="T3869" s="11"/>
      <c r="U3869" s="11"/>
      <c r="V3869" s="11"/>
      <c r="W3869" s="11"/>
      <c r="X3869" s="11"/>
      <c r="Y3869" s="11"/>
      <c r="Z3869" s="11"/>
      <c r="AA3869" s="11"/>
      <c r="AB3869" s="11"/>
      <c r="AC3869" s="11"/>
      <c r="AD3869" s="11"/>
      <c r="AE3869" s="11"/>
      <c r="AF3869" s="11"/>
      <c r="AG3869" s="11"/>
      <c r="AH3869" s="11"/>
      <c r="AI3869" s="11"/>
      <c r="AJ3869" s="11"/>
      <c r="AK3869" s="11"/>
      <c r="AL3869" s="11"/>
      <c r="AM3869" s="11"/>
      <c r="AN3869" s="11"/>
    </row>
    <row r="3870" spans="1:40" s="1" customFormat="1" ht="10.15" customHeight="1">
      <c r="A3870" s="203"/>
      <c r="B3870" s="204"/>
      <c r="C3870" s="240" t="s">
        <v>40</v>
      </c>
      <c r="D3870" s="240" t="s">
        <v>41</v>
      </c>
      <c r="E3870" s="240" t="s">
        <v>111</v>
      </c>
      <c r="F3870" s="205" t="s">
        <v>45</v>
      </c>
      <c r="G3870" s="238" t="s">
        <v>4</v>
      </c>
      <c r="O3870" s="147"/>
      <c r="P3870" s="147"/>
      <c r="Q3870" s="147"/>
      <c r="R3870" s="55"/>
      <c r="S3870" s="11"/>
      <c r="T3870" s="11"/>
      <c r="U3870" s="11"/>
      <c r="V3870" s="11"/>
      <c r="W3870" s="11"/>
      <c r="X3870" s="11"/>
      <c r="Y3870" s="11"/>
      <c r="Z3870" s="11"/>
      <c r="AA3870" s="11"/>
      <c r="AB3870" s="11"/>
      <c r="AC3870" s="11"/>
      <c r="AD3870" s="11"/>
      <c r="AE3870" s="11"/>
      <c r="AF3870" s="11"/>
      <c r="AG3870" s="11"/>
      <c r="AH3870" s="11"/>
      <c r="AI3870" s="11"/>
      <c r="AJ3870" s="11"/>
      <c r="AK3870" s="11"/>
      <c r="AL3870" s="11"/>
      <c r="AM3870" s="11"/>
      <c r="AN3870" s="11"/>
    </row>
    <row r="3871" spans="1:40" s="6" customFormat="1" ht="60" customHeight="1" thickBot="1">
      <c r="A3871" s="216" t="s">
        <v>33</v>
      </c>
      <c r="B3871" s="217"/>
      <c r="C3871" s="241"/>
      <c r="D3871" s="241"/>
      <c r="E3871" s="241"/>
      <c r="F3871" s="215"/>
      <c r="G3871" s="239"/>
      <c r="O3871" s="147"/>
      <c r="P3871" s="147"/>
      <c r="Q3871" s="147"/>
      <c r="R3871" s="55"/>
      <c r="S3871" s="11"/>
      <c r="T3871" s="11"/>
      <c r="U3871" s="11"/>
      <c r="V3871" s="11"/>
      <c r="W3871" s="11"/>
      <c r="X3871" s="11"/>
      <c r="Y3871" s="11"/>
      <c r="Z3871" s="11"/>
      <c r="AA3871" s="11"/>
      <c r="AB3871" s="11"/>
      <c r="AC3871" s="11"/>
      <c r="AD3871" s="11"/>
      <c r="AE3871" s="11"/>
      <c r="AF3871" s="11"/>
      <c r="AG3871" s="11"/>
      <c r="AH3871" s="11"/>
      <c r="AI3871" s="11"/>
      <c r="AJ3871" s="11"/>
      <c r="AK3871" s="11"/>
      <c r="AL3871" s="11"/>
      <c r="AM3871" s="11"/>
      <c r="AN3871" s="11"/>
    </row>
    <row r="3872" spans="1:40" s="11" customFormat="1" ht="11.25" customHeight="1">
      <c r="A3872" s="199" t="s">
        <v>22</v>
      </c>
      <c r="B3872" s="200"/>
      <c r="C3872" s="7">
        <v>129</v>
      </c>
      <c r="D3872" s="7">
        <v>1221</v>
      </c>
      <c r="E3872" s="7">
        <v>715</v>
      </c>
      <c r="F3872" s="61">
        <v>118</v>
      </c>
      <c r="G3872" s="44">
        <f t="shared" ref="G3872:G3931" si="3805">SUM(C3872:F3872)</f>
        <v>2183</v>
      </c>
      <c r="H3872" s="55"/>
      <c r="I3872" s="55"/>
      <c r="J3872" s="55"/>
      <c r="K3872" s="55"/>
      <c r="L3872" s="55"/>
      <c r="M3872" s="55"/>
      <c r="N3872" s="55"/>
      <c r="O3872" s="147"/>
      <c r="P3872" s="147"/>
      <c r="Q3872" s="147"/>
      <c r="R3872" s="55"/>
    </row>
    <row r="3873" spans="1:18" s="11" customFormat="1" ht="11.25" customHeight="1" thickBot="1">
      <c r="A3873" s="201"/>
      <c r="B3873" s="202"/>
      <c r="C3873" s="56">
        <f>C3872/G3872*100</f>
        <v>5.9092991296381125</v>
      </c>
      <c r="D3873" s="56">
        <f>D3872/G3872*100</f>
        <v>55.932203389830505</v>
      </c>
      <c r="E3873" s="56">
        <f>E3872/G3872*100</f>
        <v>32.75309207512597</v>
      </c>
      <c r="F3873" s="59">
        <f>F3872/G3872*100</f>
        <v>5.4054054054054053</v>
      </c>
      <c r="G3873" s="51">
        <f t="shared" si="3805"/>
        <v>99.999999999999986</v>
      </c>
      <c r="H3873" s="55"/>
      <c r="I3873" s="55"/>
      <c r="J3873" s="55"/>
      <c r="K3873" s="55"/>
      <c r="L3873" s="55"/>
      <c r="M3873" s="55"/>
      <c r="N3873" s="55"/>
      <c r="O3873" s="147"/>
      <c r="P3873" s="147"/>
      <c r="Q3873" s="147"/>
      <c r="R3873" s="55"/>
    </row>
    <row r="3874" spans="1:18" s="11" customFormat="1" ht="11.45" customHeight="1">
      <c r="A3874" s="189" t="s">
        <v>48</v>
      </c>
      <c r="B3874" s="192" t="s">
        <v>19</v>
      </c>
      <c r="C3874" s="20">
        <v>77</v>
      </c>
      <c r="D3874" s="20">
        <v>837</v>
      </c>
      <c r="E3874" s="20">
        <v>475</v>
      </c>
      <c r="F3874" s="20">
        <v>70</v>
      </c>
      <c r="G3874" s="44">
        <f t="shared" si="3805"/>
        <v>1459</v>
      </c>
      <c r="H3874" s="55"/>
      <c r="I3874" s="55"/>
      <c r="J3874" s="55"/>
      <c r="K3874" s="55"/>
      <c r="L3874" s="55"/>
      <c r="M3874" s="55"/>
      <c r="N3874" s="55"/>
      <c r="O3874" s="147"/>
      <c r="P3874" s="147"/>
      <c r="Q3874" s="147"/>
      <c r="R3874" s="55"/>
    </row>
    <row r="3875" spans="1:18" s="11" customFormat="1" ht="11.45" customHeight="1">
      <c r="A3875" s="190"/>
      <c r="B3875" s="185"/>
      <c r="C3875" s="29">
        <f>C3874/G3874*100</f>
        <v>5.2775873886223446</v>
      </c>
      <c r="D3875" s="29">
        <f>D3874/G3874*100</f>
        <v>57.368060315284438</v>
      </c>
      <c r="E3875" s="29">
        <f>E3874/G3874*100</f>
        <v>32.55654557916381</v>
      </c>
      <c r="F3875" s="30">
        <f>F3874/G3874*100</f>
        <v>4.7978067169294034</v>
      </c>
      <c r="G3875" s="45">
        <f t="shared" si="3805"/>
        <v>99.999999999999986</v>
      </c>
      <c r="H3875" s="55"/>
      <c r="I3875" s="55"/>
      <c r="J3875" s="55"/>
      <c r="K3875" s="55"/>
      <c r="L3875" s="55"/>
      <c r="M3875" s="55"/>
      <c r="N3875" s="55"/>
      <c r="O3875" s="147"/>
      <c r="P3875" s="147"/>
      <c r="Q3875" s="147"/>
      <c r="R3875" s="55"/>
    </row>
    <row r="3876" spans="1:18" s="11" customFormat="1" ht="11.45" customHeight="1">
      <c r="A3876" s="190"/>
      <c r="B3876" s="193" t="s">
        <v>20</v>
      </c>
      <c r="C3876" s="20">
        <v>34</v>
      </c>
      <c r="D3876" s="20">
        <v>243</v>
      </c>
      <c r="E3876" s="20">
        <v>171</v>
      </c>
      <c r="F3876" s="20">
        <v>36</v>
      </c>
      <c r="G3876" s="47">
        <f t="shared" si="3805"/>
        <v>484</v>
      </c>
      <c r="H3876" s="55"/>
      <c r="I3876" s="55"/>
      <c r="J3876" s="55"/>
      <c r="K3876" s="55"/>
      <c r="L3876" s="55"/>
      <c r="M3876" s="55"/>
      <c r="N3876" s="55"/>
      <c r="O3876" s="147"/>
      <c r="P3876" s="147"/>
      <c r="Q3876" s="147"/>
      <c r="R3876" s="55"/>
    </row>
    <row r="3877" spans="1:18" s="11" customFormat="1" ht="11.45" customHeight="1">
      <c r="A3877" s="190"/>
      <c r="B3877" s="193"/>
      <c r="C3877" s="25">
        <f>C3876/G3876*100</f>
        <v>7.0247933884297522</v>
      </c>
      <c r="D3877" s="25">
        <f>D3876/G3876*100</f>
        <v>50.206611570247937</v>
      </c>
      <c r="E3877" s="25">
        <f>E3876/G3876*100</f>
        <v>35.330578512396691</v>
      </c>
      <c r="F3877" s="26">
        <f>F3876/G3876*100</f>
        <v>7.4380165289256199</v>
      </c>
      <c r="G3877" s="45">
        <f t="shared" si="3805"/>
        <v>99.999999999999986</v>
      </c>
      <c r="H3877" s="55"/>
      <c r="I3877" s="55"/>
      <c r="J3877" s="55"/>
      <c r="K3877" s="55"/>
      <c r="L3877" s="55"/>
      <c r="M3877" s="55"/>
      <c r="N3877" s="55"/>
      <c r="O3877" s="147"/>
      <c r="P3877" s="147"/>
      <c r="Q3877" s="147"/>
      <c r="R3877" s="55"/>
    </row>
    <row r="3878" spans="1:18" s="11" customFormat="1" ht="11.45" customHeight="1">
      <c r="A3878" s="190"/>
      <c r="B3878" s="184" t="s">
        <v>49</v>
      </c>
      <c r="C3878" s="20">
        <v>14</v>
      </c>
      <c r="D3878" s="20">
        <v>92</v>
      </c>
      <c r="E3878" s="20">
        <v>53</v>
      </c>
      <c r="F3878" s="20">
        <v>8</v>
      </c>
      <c r="G3878" s="47">
        <f t="shared" si="3805"/>
        <v>167</v>
      </c>
      <c r="H3878" s="55"/>
      <c r="I3878" s="55"/>
      <c r="J3878" s="55"/>
      <c r="K3878" s="55"/>
      <c r="L3878" s="55"/>
      <c r="M3878" s="55"/>
      <c r="N3878" s="55"/>
      <c r="O3878" s="147"/>
      <c r="P3878" s="147"/>
      <c r="Q3878" s="147"/>
      <c r="R3878" s="55"/>
    </row>
    <row r="3879" spans="1:18" s="11" customFormat="1" ht="11.45" customHeight="1">
      <c r="A3879" s="190"/>
      <c r="B3879" s="185"/>
      <c r="C3879" s="25">
        <f t="shared" ref="C3879" si="3806">C3878/G3878*100</f>
        <v>8.3832335329341312</v>
      </c>
      <c r="D3879" s="25">
        <f t="shared" ref="D3879" si="3807">D3878/G3878*100</f>
        <v>55.08982035928144</v>
      </c>
      <c r="E3879" s="25">
        <f t="shared" ref="E3879" si="3808">E3878/G3878*100</f>
        <v>31.736526946107784</v>
      </c>
      <c r="F3879" s="26">
        <f t="shared" ref="F3879" si="3809">F3878/G3878*100</f>
        <v>4.7904191616766472</v>
      </c>
      <c r="G3879" s="45">
        <f t="shared" si="3805"/>
        <v>100.00000000000001</v>
      </c>
      <c r="H3879" s="55"/>
      <c r="I3879" s="55"/>
      <c r="J3879" s="55"/>
      <c r="K3879" s="55"/>
      <c r="L3879" s="55"/>
      <c r="M3879" s="55"/>
      <c r="N3879" s="55"/>
      <c r="O3879" s="147"/>
      <c r="P3879" s="147"/>
      <c r="Q3879" s="147"/>
      <c r="R3879" s="55"/>
    </row>
    <row r="3880" spans="1:18" s="11" customFormat="1" ht="11.45" customHeight="1">
      <c r="A3880" s="190"/>
      <c r="B3880" s="193" t="s">
        <v>50</v>
      </c>
      <c r="C3880" s="20">
        <v>4</v>
      </c>
      <c r="D3880" s="20">
        <v>49</v>
      </c>
      <c r="E3880" s="20">
        <v>16</v>
      </c>
      <c r="F3880" s="20">
        <v>4</v>
      </c>
      <c r="G3880" s="47">
        <f t="shared" si="3805"/>
        <v>73</v>
      </c>
      <c r="H3880" s="55"/>
      <c r="I3880" s="55"/>
      <c r="J3880" s="55"/>
      <c r="K3880" s="55"/>
      <c r="L3880" s="55"/>
      <c r="M3880" s="55"/>
      <c r="N3880" s="55"/>
      <c r="O3880" s="147"/>
      <c r="P3880" s="147"/>
      <c r="Q3880" s="147"/>
      <c r="R3880" s="55"/>
    </row>
    <row r="3881" spans="1:18" s="11" customFormat="1" ht="11.45" customHeight="1" thickBot="1">
      <c r="A3881" s="190"/>
      <c r="B3881" s="193"/>
      <c r="C3881" s="25">
        <f t="shared" ref="C3881" si="3810">C3880/G3880*100</f>
        <v>5.4794520547945202</v>
      </c>
      <c r="D3881" s="25">
        <f t="shared" ref="D3881" si="3811">D3880/G3880*100</f>
        <v>67.123287671232873</v>
      </c>
      <c r="E3881" s="25">
        <f t="shared" ref="E3881" si="3812">E3880/G3880*100</f>
        <v>21.917808219178081</v>
      </c>
      <c r="F3881" s="26">
        <f t="shared" ref="F3881" si="3813">F3880/G3880*100</f>
        <v>5.4794520547945202</v>
      </c>
      <c r="G3881" s="51">
        <f t="shared" si="3805"/>
        <v>100</v>
      </c>
      <c r="H3881" s="55"/>
      <c r="I3881" s="55"/>
      <c r="J3881" s="55"/>
      <c r="K3881" s="55"/>
      <c r="L3881" s="55"/>
      <c r="M3881" s="55"/>
      <c r="N3881" s="55"/>
      <c r="O3881" s="147"/>
      <c r="P3881" s="147"/>
      <c r="Q3881" s="147"/>
      <c r="R3881" s="55"/>
    </row>
    <row r="3882" spans="1:18" s="11" customFormat="1" ht="11.45" customHeight="1">
      <c r="A3882" s="189" t="s">
        <v>51</v>
      </c>
      <c r="B3882" s="192" t="s">
        <v>1</v>
      </c>
      <c r="C3882" s="32">
        <v>63</v>
      </c>
      <c r="D3882" s="32">
        <v>525</v>
      </c>
      <c r="E3882" s="32">
        <v>333</v>
      </c>
      <c r="F3882" s="32">
        <v>47</v>
      </c>
      <c r="G3882" s="44">
        <f t="shared" si="3805"/>
        <v>968</v>
      </c>
      <c r="H3882" s="55"/>
      <c r="I3882" s="55"/>
      <c r="J3882" s="55"/>
      <c r="K3882" s="55"/>
      <c r="L3882" s="55"/>
      <c r="M3882" s="55"/>
      <c r="N3882" s="55"/>
      <c r="O3882" s="147"/>
      <c r="P3882" s="147"/>
      <c r="Q3882" s="147"/>
      <c r="R3882" s="55"/>
    </row>
    <row r="3883" spans="1:18" s="11" customFormat="1" ht="11.45" customHeight="1">
      <c r="A3883" s="190"/>
      <c r="B3883" s="193"/>
      <c r="C3883" s="29">
        <f>C3882/G3882*100</f>
        <v>6.508264462809918</v>
      </c>
      <c r="D3883" s="29">
        <f>D3882/G3882*100</f>
        <v>54.235537190082653</v>
      </c>
      <c r="E3883" s="29">
        <f>E3882/G3882*100</f>
        <v>34.400826446280988</v>
      </c>
      <c r="F3883" s="30">
        <f>F3882/G3882*100</f>
        <v>4.8553719008264462</v>
      </c>
      <c r="G3883" s="45">
        <f t="shared" si="3805"/>
        <v>100</v>
      </c>
      <c r="H3883" s="55"/>
      <c r="I3883" s="55"/>
      <c r="J3883" s="55"/>
      <c r="K3883" s="55"/>
      <c r="L3883" s="55"/>
      <c r="M3883" s="55"/>
      <c r="N3883" s="55"/>
      <c r="O3883" s="147"/>
      <c r="P3883" s="147"/>
      <c r="Q3883" s="147"/>
      <c r="R3883" s="55"/>
    </row>
    <row r="3884" spans="1:18" s="11" customFormat="1" ht="11.45" customHeight="1">
      <c r="A3884" s="190"/>
      <c r="B3884" s="184" t="s">
        <v>2</v>
      </c>
      <c r="C3884" s="20">
        <v>64</v>
      </c>
      <c r="D3884" s="20">
        <v>692</v>
      </c>
      <c r="E3884" s="20">
        <v>375</v>
      </c>
      <c r="F3884" s="20">
        <v>46</v>
      </c>
      <c r="G3884" s="47">
        <f t="shared" si="3805"/>
        <v>1177</v>
      </c>
      <c r="H3884" s="55"/>
      <c r="I3884" s="55"/>
      <c r="J3884" s="55"/>
      <c r="K3884" s="55"/>
      <c r="L3884" s="55"/>
      <c r="M3884" s="55"/>
      <c r="N3884" s="55"/>
      <c r="O3884" s="147"/>
      <c r="P3884" s="147"/>
      <c r="Q3884" s="147"/>
      <c r="R3884" s="55"/>
    </row>
    <row r="3885" spans="1:18" s="11" customFormat="1" ht="11.45" customHeight="1">
      <c r="A3885" s="190"/>
      <c r="B3885" s="185"/>
      <c r="C3885" s="25">
        <f>C3884/G3884*100</f>
        <v>5.4375531011045029</v>
      </c>
      <c r="D3885" s="25">
        <f>D3884/G3884*100</f>
        <v>58.793542905692441</v>
      </c>
      <c r="E3885" s="25">
        <f>E3884/G3884*100</f>
        <v>31.860662701784197</v>
      </c>
      <c r="F3885" s="26">
        <f>F3884/G3884*100</f>
        <v>3.9082412914188618</v>
      </c>
      <c r="G3885" s="45">
        <f t="shared" si="3805"/>
        <v>100</v>
      </c>
      <c r="H3885" s="55"/>
      <c r="I3885" s="55"/>
      <c r="J3885" s="55"/>
      <c r="K3885" s="55"/>
      <c r="L3885" s="55"/>
      <c r="M3885" s="55"/>
      <c r="N3885" s="55"/>
      <c r="O3885" s="147"/>
      <c r="P3885" s="147"/>
      <c r="Q3885" s="147"/>
      <c r="R3885" s="55"/>
    </row>
    <row r="3886" spans="1:18" s="11" customFormat="1" ht="11.45" customHeight="1">
      <c r="A3886" s="190"/>
      <c r="B3886" s="193" t="s">
        <v>5</v>
      </c>
      <c r="C3886" s="20">
        <v>2</v>
      </c>
      <c r="D3886" s="20">
        <v>4</v>
      </c>
      <c r="E3886" s="20">
        <v>7</v>
      </c>
      <c r="F3886" s="20">
        <v>25</v>
      </c>
      <c r="G3886" s="47">
        <f t="shared" si="3805"/>
        <v>38</v>
      </c>
      <c r="H3886" s="55"/>
      <c r="I3886" s="55"/>
      <c r="J3886" s="55"/>
      <c r="K3886" s="55"/>
      <c r="L3886" s="55"/>
      <c r="M3886" s="55"/>
      <c r="N3886" s="55"/>
      <c r="O3886" s="147"/>
      <c r="P3886" s="147"/>
      <c r="Q3886" s="147"/>
      <c r="R3886" s="55"/>
    </row>
    <row r="3887" spans="1:18" s="11" customFormat="1" ht="11.45" customHeight="1" thickBot="1">
      <c r="A3887" s="191"/>
      <c r="B3887" s="194"/>
      <c r="C3887" s="33">
        <f>C3886/G3886*100</f>
        <v>5.2631578947368416</v>
      </c>
      <c r="D3887" s="33">
        <f>D3886/G3886*100</f>
        <v>10.526315789473683</v>
      </c>
      <c r="E3887" s="33">
        <f>E3886/G3886*100</f>
        <v>18.421052631578945</v>
      </c>
      <c r="F3887" s="34">
        <f>F3886/G3886*100</f>
        <v>65.789473684210535</v>
      </c>
      <c r="G3887" s="51">
        <f t="shared" si="3805"/>
        <v>100</v>
      </c>
      <c r="H3887" s="55"/>
      <c r="I3887" s="55"/>
      <c r="J3887" s="55"/>
      <c r="K3887" s="55"/>
      <c r="L3887" s="55"/>
      <c r="M3887" s="55"/>
      <c r="N3887" s="55"/>
      <c r="O3887" s="147"/>
      <c r="P3887" s="147"/>
      <c r="Q3887" s="147"/>
      <c r="R3887" s="55"/>
    </row>
    <row r="3888" spans="1:18" s="11" customFormat="1" ht="11.45" customHeight="1">
      <c r="A3888" s="189" t="s">
        <v>52</v>
      </c>
      <c r="B3888" s="192" t="s">
        <v>6</v>
      </c>
      <c r="C3888" s="32">
        <v>3</v>
      </c>
      <c r="D3888" s="32">
        <v>45</v>
      </c>
      <c r="E3888" s="32">
        <v>16</v>
      </c>
      <c r="F3888" s="32">
        <v>0</v>
      </c>
      <c r="G3888" s="44">
        <f t="shared" si="3805"/>
        <v>64</v>
      </c>
      <c r="H3888" s="55"/>
      <c r="N3888" s="55"/>
      <c r="O3888" s="147"/>
      <c r="P3888" s="147"/>
      <c r="Q3888" s="147"/>
      <c r="R3888" s="55"/>
    </row>
    <row r="3889" spans="1:40" s="11" customFormat="1" ht="11.45" customHeight="1">
      <c r="A3889" s="190"/>
      <c r="B3889" s="185"/>
      <c r="C3889" s="29">
        <f>C3888/G3888*100</f>
        <v>4.6875</v>
      </c>
      <c r="D3889" s="29">
        <f>D3888/G3888*100</f>
        <v>70.3125</v>
      </c>
      <c r="E3889" s="29">
        <f>E3888/G3888*100</f>
        <v>25</v>
      </c>
      <c r="F3889" s="30">
        <f>F3888/G3888*100</f>
        <v>0</v>
      </c>
      <c r="G3889" s="45">
        <f t="shared" si="3805"/>
        <v>100</v>
      </c>
      <c r="H3889" s="55"/>
      <c r="N3889" s="55"/>
      <c r="O3889" s="147"/>
      <c r="P3889" s="147"/>
      <c r="Q3889" s="147"/>
      <c r="R3889" s="55"/>
    </row>
    <row r="3890" spans="1:40" s="11" customFormat="1" ht="11.45" customHeight="1">
      <c r="A3890" s="190"/>
      <c r="B3890" s="193" t="s">
        <v>7</v>
      </c>
      <c r="C3890" s="20">
        <v>10</v>
      </c>
      <c r="D3890" s="20">
        <v>134</v>
      </c>
      <c r="E3890" s="20">
        <v>36</v>
      </c>
      <c r="F3890" s="20">
        <v>5</v>
      </c>
      <c r="G3890" s="47">
        <f t="shared" si="3805"/>
        <v>185</v>
      </c>
      <c r="H3890" s="55"/>
      <c r="N3890" s="55"/>
      <c r="O3890" s="147"/>
      <c r="P3890" s="147"/>
      <c r="Q3890" s="147"/>
      <c r="R3890" s="55"/>
    </row>
    <row r="3891" spans="1:40" s="11" customFormat="1" ht="11.45" customHeight="1">
      <c r="A3891" s="190"/>
      <c r="B3891" s="193"/>
      <c r="C3891" s="25">
        <f>C3890/G3890*100</f>
        <v>5.4054054054054053</v>
      </c>
      <c r="D3891" s="25">
        <f>D3890/G3890*100</f>
        <v>72.432432432432435</v>
      </c>
      <c r="E3891" s="25">
        <f>E3890/G3890*100</f>
        <v>19.45945945945946</v>
      </c>
      <c r="F3891" s="26">
        <f>F3890/G3890*100</f>
        <v>2.7027027027027026</v>
      </c>
      <c r="G3891" s="45">
        <f t="shared" si="3805"/>
        <v>100</v>
      </c>
      <c r="H3891" s="55"/>
      <c r="N3891" s="55"/>
      <c r="O3891" s="147"/>
      <c r="P3891" s="147"/>
      <c r="Q3891" s="147"/>
      <c r="R3891" s="55"/>
    </row>
    <row r="3892" spans="1:40" s="11" customFormat="1" ht="11.45" customHeight="1">
      <c r="A3892" s="190"/>
      <c r="B3892" s="184" t="s">
        <v>8</v>
      </c>
      <c r="C3892" s="20">
        <v>9</v>
      </c>
      <c r="D3892" s="20">
        <v>164</v>
      </c>
      <c r="E3892" s="20">
        <v>70</v>
      </c>
      <c r="F3892" s="20">
        <v>4</v>
      </c>
      <c r="G3892" s="47">
        <f t="shared" si="3805"/>
        <v>247</v>
      </c>
      <c r="H3892" s="55"/>
      <c r="N3892" s="55"/>
      <c r="O3892" s="147"/>
      <c r="P3892" s="147"/>
      <c r="Q3892" s="147"/>
      <c r="R3892" s="55"/>
    </row>
    <row r="3893" spans="1:40" s="11" customFormat="1" ht="11.45" customHeight="1">
      <c r="A3893" s="190"/>
      <c r="B3893" s="185"/>
      <c r="C3893" s="25">
        <f t="shared" ref="C3893" si="3814">C3892/G3892*100</f>
        <v>3.6437246963562751</v>
      </c>
      <c r="D3893" s="25">
        <f t="shared" ref="D3893" si="3815">D3892/G3892*100</f>
        <v>66.396761133603249</v>
      </c>
      <c r="E3893" s="25">
        <f t="shared" ref="E3893" si="3816">E3892/G3892*100</f>
        <v>28.340080971659919</v>
      </c>
      <c r="F3893" s="26">
        <f t="shared" ref="F3893" si="3817">F3892/G3892*100</f>
        <v>1.6194331983805668</v>
      </c>
      <c r="G3893" s="45">
        <f t="shared" si="3805"/>
        <v>100</v>
      </c>
      <c r="H3893" s="55"/>
      <c r="N3893" s="55"/>
      <c r="O3893" s="147"/>
      <c r="P3893" s="147"/>
      <c r="Q3893" s="147"/>
      <c r="R3893" s="55"/>
    </row>
    <row r="3894" spans="1:40" s="11" customFormat="1" ht="11.45" customHeight="1">
      <c r="A3894" s="190"/>
      <c r="B3894" s="193" t="s">
        <v>9</v>
      </c>
      <c r="C3894" s="20">
        <v>13</v>
      </c>
      <c r="D3894" s="20">
        <v>211</v>
      </c>
      <c r="E3894" s="20">
        <v>87</v>
      </c>
      <c r="F3894" s="20">
        <v>4</v>
      </c>
      <c r="G3894" s="47">
        <f t="shared" si="3805"/>
        <v>315</v>
      </c>
      <c r="H3894" s="55"/>
      <c r="N3894" s="55"/>
      <c r="O3894" s="147"/>
      <c r="P3894" s="147"/>
      <c r="Q3894" s="147"/>
      <c r="R3894" s="55"/>
      <c r="AD3894" s="2"/>
    </row>
    <row r="3895" spans="1:40" s="11" customFormat="1" ht="11.45" customHeight="1">
      <c r="A3895" s="190"/>
      <c r="B3895" s="193"/>
      <c r="C3895" s="25">
        <f t="shared" ref="C3895" si="3818">C3894/G3894*100</f>
        <v>4.1269841269841265</v>
      </c>
      <c r="D3895" s="25">
        <f t="shared" ref="D3895" si="3819">D3894/G3894*100</f>
        <v>66.984126984126974</v>
      </c>
      <c r="E3895" s="25">
        <f t="shared" ref="E3895" si="3820">E3894/G3894*100</f>
        <v>27.61904761904762</v>
      </c>
      <c r="F3895" s="26">
        <f t="shared" ref="F3895" si="3821">F3894/G3894*100</f>
        <v>1.2698412698412698</v>
      </c>
      <c r="G3895" s="45">
        <f t="shared" si="3805"/>
        <v>99.999999999999986</v>
      </c>
      <c r="H3895" s="55"/>
      <c r="I3895" s="55"/>
      <c r="J3895" s="55"/>
      <c r="K3895" s="55"/>
      <c r="L3895" s="55"/>
      <c r="M3895" s="55"/>
      <c r="N3895" s="55"/>
      <c r="O3895" s="147"/>
      <c r="P3895" s="147"/>
      <c r="Q3895" s="147"/>
      <c r="R3895" s="55"/>
      <c r="AD3895" s="2"/>
    </row>
    <row r="3896" spans="1:40" s="11" customFormat="1" ht="11.45" customHeight="1">
      <c r="A3896" s="190"/>
      <c r="B3896" s="184" t="s">
        <v>10</v>
      </c>
      <c r="C3896" s="20">
        <v>15</v>
      </c>
      <c r="D3896" s="20">
        <v>230</v>
      </c>
      <c r="E3896" s="20">
        <v>112</v>
      </c>
      <c r="F3896" s="20">
        <v>10</v>
      </c>
      <c r="G3896" s="47">
        <f t="shared" si="3805"/>
        <v>367</v>
      </c>
      <c r="H3896" s="55"/>
      <c r="I3896" s="55"/>
      <c r="J3896" s="55"/>
      <c r="K3896" s="55"/>
      <c r="L3896" s="55"/>
      <c r="M3896" s="55"/>
      <c r="N3896" s="55"/>
      <c r="O3896" s="147"/>
      <c r="P3896" s="147"/>
      <c r="Q3896" s="147"/>
      <c r="R3896" s="55"/>
      <c r="AC3896" s="2"/>
      <c r="AD3896" s="2"/>
    </row>
    <row r="3897" spans="1:40" s="11" customFormat="1" ht="11.45" customHeight="1">
      <c r="A3897" s="190"/>
      <c r="B3897" s="185"/>
      <c r="C3897" s="25">
        <f t="shared" ref="C3897" si="3822">C3896/G3896*100</f>
        <v>4.0871934604904636</v>
      </c>
      <c r="D3897" s="25">
        <f t="shared" ref="D3897" si="3823">D3896/G3896*100</f>
        <v>62.670299727520437</v>
      </c>
      <c r="E3897" s="25">
        <f t="shared" ref="E3897" si="3824">E3896/G3896*100</f>
        <v>30.517711171662125</v>
      </c>
      <c r="F3897" s="26">
        <f t="shared" ref="F3897" si="3825">F3896/G3896*100</f>
        <v>2.7247956403269753</v>
      </c>
      <c r="G3897" s="45">
        <f t="shared" si="3805"/>
        <v>100</v>
      </c>
      <c r="H3897" s="55"/>
      <c r="I3897" s="55"/>
      <c r="J3897" s="55"/>
      <c r="K3897" s="55"/>
      <c r="L3897" s="55"/>
      <c r="M3897" s="55"/>
      <c r="N3897" s="55"/>
      <c r="O3897" s="147"/>
      <c r="P3897" s="147"/>
      <c r="Q3897" s="148"/>
      <c r="R3897" s="55"/>
      <c r="AC3897" s="2"/>
      <c r="AD3897" s="2"/>
    </row>
    <row r="3898" spans="1:40" s="11" customFormat="1" ht="11.45" customHeight="1">
      <c r="A3898" s="190"/>
      <c r="B3898" s="193" t="s">
        <v>11</v>
      </c>
      <c r="C3898" s="20">
        <v>21</v>
      </c>
      <c r="D3898" s="20">
        <v>211</v>
      </c>
      <c r="E3898" s="20">
        <v>132</v>
      </c>
      <c r="F3898" s="20">
        <v>30</v>
      </c>
      <c r="G3898" s="47">
        <f t="shared" si="3805"/>
        <v>394</v>
      </c>
      <c r="H3898" s="55"/>
      <c r="I3898" s="55"/>
      <c r="J3898" s="55"/>
      <c r="K3898" s="55"/>
      <c r="L3898" s="55"/>
      <c r="M3898" s="55"/>
      <c r="N3898" s="55"/>
      <c r="O3898" s="147"/>
      <c r="P3898" s="148"/>
      <c r="Q3898" s="148"/>
      <c r="R3898" s="55"/>
      <c r="AB3898" s="2"/>
      <c r="AC3898" s="2"/>
      <c r="AD3898" s="2"/>
    </row>
    <row r="3899" spans="1:40" s="11" customFormat="1" ht="11.45" customHeight="1">
      <c r="A3899" s="190"/>
      <c r="B3899" s="193"/>
      <c r="C3899" s="25">
        <f t="shared" ref="C3899" si="3826">C3898/G3898*100</f>
        <v>5.3299492385786804</v>
      </c>
      <c r="D3899" s="25">
        <f t="shared" ref="D3899" si="3827">D3898/G3898*100</f>
        <v>53.55329949238579</v>
      </c>
      <c r="E3899" s="25">
        <f t="shared" ref="E3899" si="3828">E3898/G3898*100</f>
        <v>33.502538071065992</v>
      </c>
      <c r="F3899" s="26">
        <f t="shared" ref="F3899" si="3829">F3898/G3898*100</f>
        <v>7.6142131979695442</v>
      </c>
      <c r="G3899" s="45">
        <f t="shared" si="3805"/>
        <v>100</v>
      </c>
      <c r="H3899" s="55"/>
      <c r="I3899" s="55"/>
      <c r="J3899" s="55"/>
      <c r="K3899" s="55"/>
      <c r="L3899" s="55"/>
      <c r="M3899" s="55"/>
      <c r="N3899" s="55"/>
      <c r="O3899" s="148"/>
      <c r="P3899" s="148"/>
      <c r="Q3899" s="148"/>
      <c r="R3899" s="55"/>
      <c r="AB3899" s="2"/>
      <c r="AC3899" s="2"/>
      <c r="AD3899" s="2"/>
      <c r="AN3899" s="2"/>
    </row>
    <row r="3900" spans="1:40" s="11" customFormat="1" ht="11.45" customHeight="1">
      <c r="A3900" s="190"/>
      <c r="B3900" s="184" t="s">
        <v>12</v>
      </c>
      <c r="C3900" s="20">
        <v>58</v>
      </c>
      <c r="D3900" s="20">
        <v>225</v>
      </c>
      <c r="E3900" s="20">
        <v>257</v>
      </c>
      <c r="F3900" s="20">
        <v>42</v>
      </c>
      <c r="G3900" s="47">
        <f t="shared" si="3805"/>
        <v>582</v>
      </c>
      <c r="H3900" s="55"/>
      <c r="I3900" s="55"/>
      <c r="J3900" s="55"/>
      <c r="K3900" s="55"/>
      <c r="L3900" s="55"/>
      <c r="M3900" s="55"/>
      <c r="N3900" s="55"/>
      <c r="O3900" s="148"/>
      <c r="P3900" s="148"/>
      <c r="Q3900" s="148"/>
      <c r="R3900" s="55"/>
      <c r="AA3900" s="2"/>
      <c r="AB3900" s="2"/>
      <c r="AC3900" s="2"/>
      <c r="AD3900" s="2"/>
      <c r="AM3900" s="2"/>
      <c r="AN3900" s="2"/>
    </row>
    <row r="3901" spans="1:40" s="11" customFormat="1" ht="11.45" customHeight="1">
      <c r="A3901" s="190"/>
      <c r="B3901" s="185"/>
      <c r="C3901" s="25">
        <f t="shared" ref="C3901" si="3830">C3900/G3900*100</f>
        <v>9.9656357388316152</v>
      </c>
      <c r="D3901" s="25">
        <f t="shared" ref="D3901" si="3831">D3900/G3900*100</f>
        <v>38.659793814432994</v>
      </c>
      <c r="E3901" s="25">
        <f t="shared" ref="E3901" si="3832">E3900/G3900*100</f>
        <v>44.15807560137457</v>
      </c>
      <c r="F3901" s="26">
        <f t="shared" ref="F3901" si="3833">F3900/G3900*100</f>
        <v>7.216494845360824</v>
      </c>
      <c r="G3901" s="45">
        <f t="shared" si="3805"/>
        <v>100.00000000000001</v>
      </c>
      <c r="H3901" s="55"/>
      <c r="I3901" s="55"/>
      <c r="J3901" s="55"/>
      <c r="K3901" s="55"/>
      <c r="L3901" s="55"/>
      <c r="M3901" s="55"/>
      <c r="N3901" s="55"/>
      <c r="O3901" s="148"/>
      <c r="P3901" s="148"/>
      <c r="Q3901" s="148"/>
      <c r="R3901" s="55"/>
      <c r="AA3901" s="2"/>
      <c r="AB3901" s="2"/>
      <c r="AC3901" s="2"/>
      <c r="AD3901" s="2"/>
      <c r="AL3901" s="2"/>
      <c r="AM3901" s="2"/>
      <c r="AN3901" s="2"/>
    </row>
    <row r="3902" spans="1:40" s="11" customFormat="1" ht="11.45" customHeight="1">
      <c r="A3902" s="190"/>
      <c r="B3902" s="193" t="s">
        <v>24</v>
      </c>
      <c r="C3902" s="20">
        <v>0</v>
      </c>
      <c r="D3902" s="20">
        <v>1</v>
      </c>
      <c r="E3902" s="20">
        <v>5</v>
      </c>
      <c r="F3902" s="20">
        <v>23</v>
      </c>
      <c r="G3902" s="47">
        <f t="shared" si="3805"/>
        <v>29</v>
      </c>
      <c r="H3902" s="55"/>
      <c r="I3902" s="55"/>
      <c r="J3902" s="55"/>
      <c r="K3902" s="55"/>
      <c r="L3902" s="55"/>
      <c r="M3902" s="55"/>
      <c r="N3902" s="55"/>
      <c r="O3902" s="148"/>
      <c r="P3902" s="148"/>
      <c r="Q3902" s="148"/>
      <c r="R3902" s="55"/>
      <c r="Z3902" s="2"/>
      <c r="AA3902" s="2"/>
      <c r="AB3902" s="2"/>
      <c r="AC3902" s="2"/>
      <c r="AD3902" s="2"/>
      <c r="AK3902" s="2"/>
      <c r="AL3902" s="2"/>
      <c r="AM3902" s="2"/>
      <c r="AN3902" s="2"/>
    </row>
    <row r="3903" spans="1:40" s="11" customFormat="1" ht="11.45" customHeight="1" thickBot="1">
      <c r="A3903" s="191"/>
      <c r="B3903" s="194"/>
      <c r="C3903" s="33">
        <f>C3902/G3902*100</f>
        <v>0</v>
      </c>
      <c r="D3903" s="33">
        <f>D3902/G3902*100</f>
        <v>3.4482758620689653</v>
      </c>
      <c r="E3903" s="33">
        <f>E3902/G3902*100</f>
        <v>17.241379310344829</v>
      </c>
      <c r="F3903" s="34">
        <f>F3902/G3902*100</f>
        <v>79.310344827586206</v>
      </c>
      <c r="G3903" s="51">
        <f t="shared" si="3805"/>
        <v>100</v>
      </c>
      <c r="H3903" s="55"/>
      <c r="N3903" s="55"/>
      <c r="O3903" s="148"/>
      <c r="P3903" s="148"/>
      <c r="Q3903" s="148"/>
      <c r="R3903" s="55"/>
      <c r="Z3903" s="2"/>
      <c r="AA3903" s="2"/>
      <c r="AB3903" s="2"/>
      <c r="AC3903" s="2"/>
      <c r="AD3903" s="2"/>
      <c r="AJ3903" s="2"/>
      <c r="AK3903" s="2"/>
      <c r="AL3903" s="2"/>
      <c r="AM3903" s="2"/>
      <c r="AN3903" s="2"/>
    </row>
    <row r="3904" spans="1:40" s="11" customFormat="1" ht="11.45" customHeight="1" thickBot="1">
      <c r="A3904" s="211" t="s">
        <v>53</v>
      </c>
      <c r="B3904" s="192" t="s">
        <v>23</v>
      </c>
      <c r="C3904" s="32">
        <v>10</v>
      </c>
      <c r="D3904" s="32">
        <v>114</v>
      </c>
      <c r="E3904" s="32">
        <v>75</v>
      </c>
      <c r="F3904" s="32">
        <v>17</v>
      </c>
      <c r="G3904" s="44">
        <f t="shared" si="3805"/>
        <v>216</v>
      </c>
      <c r="H3904" s="55"/>
      <c r="N3904" s="55"/>
      <c r="O3904" s="148"/>
      <c r="P3904" s="148"/>
      <c r="Q3904" s="148"/>
      <c r="R3904" s="55"/>
      <c r="Y3904" s="2"/>
      <c r="Z3904" s="2"/>
      <c r="AA3904" s="2"/>
      <c r="AB3904" s="2"/>
      <c r="AC3904" s="2"/>
      <c r="AD3904" s="2"/>
      <c r="AI3904" s="2"/>
      <c r="AJ3904" s="2"/>
      <c r="AK3904" s="2"/>
      <c r="AL3904" s="2"/>
      <c r="AM3904" s="2"/>
      <c r="AN3904" s="2"/>
    </row>
    <row r="3905" spans="1:40" s="11" customFormat="1" ht="11.45" customHeight="1" thickTop="1" thickBot="1">
      <c r="A3905" s="212"/>
      <c r="B3905" s="185"/>
      <c r="C3905" s="29">
        <f>C3904/G3904*100</f>
        <v>4.6296296296296298</v>
      </c>
      <c r="D3905" s="29">
        <f>D3904/G3904*100</f>
        <v>52.777777777777779</v>
      </c>
      <c r="E3905" s="29">
        <f>E3904/G3904*100</f>
        <v>34.722222222222221</v>
      </c>
      <c r="F3905" s="30">
        <f>F3904/G3904*100</f>
        <v>7.8703703703703702</v>
      </c>
      <c r="G3905" s="45">
        <f t="shared" si="3805"/>
        <v>99.999999999999986</v>
      </c>
      <c r="H3905" s="55"/>
      <c r="N3905" s="55"/>
      <c r="O3905" s="148"/>
      <c r="P3905" s="148"/>
      <c r="Q3905" s="148"/>
      <c r="R3905" s="55"/>
      <c r="X3905" s="2"/>
      <c r="Y3905" s="2"/>
      <c r="Z3905" s="2"/>
      <c r="AA3905" s="2"/>
      <c r="AB3905" s="2"/>
      <c r="AC3905" s="2"/>
      <c r="AD3905" s="2"/>
      <c r="AH3905" s="2"/>
      <c r="AI3905" s="2"/>
      <c r="AJ3905" s="2"/>
      <c r="AK3905" s="2"/>
      <c r="AL3905" s="2"/>
      <c r="AM3905" s="2"/>
      <c r="AN3905" s="2"/>
    </row>
    <row r="3906" spans="1:40" s="11" customFormat="1" ht="11.45" customHeight="1" thickTop="1" thickBot="1">
      <c r="A3906" s="212"/>
      <c r="B3906" s="193" t="s">
        <v>3</v>
      </c>
      <c r="C3906" s="20">
        <v>13</v>
      </c>
      <c r="D3906" s="20">
        <v>67</v>
      </c>
      <c r="E3906" s="20">
        <v>60</v>
      </c>
      <c r="F3906" s="20">
        <v>3</v>
      </c>
      <c r="G3906" s="47">
        <f t="shared" si="3805"/>
        <v>143</v>
      </c>
      <c r="H3906" s="55"/>
      <c r="N3906" s="55"/>
      <c r="O3906" s="148"/>
      <c r="P3906" s="148"/>
      <c r="Q3906" s="148"/>
      <c r="R3906" s="55"/>
      <c r="W3906" s="2"/>
      <c r="X3906" s="2"/>
      <c r="Y3906" s="2"/>
      <c r="Z3906" s="2"/>
      <c r="AA3906" s="2"/>
      <c r="AB3906" s="2"/>
      <c r="AC3906" s="2"/>
      <c r="AD3906" s="2"/>
      <c r="AG3906" s="2"/>
      <c r="AH3906" s="2"/>
      <c r="AI3906" s="2"/>
      <c r="AJ3906" s="2"/>
      <c r="AK3906" s="2"/>
      <c r="AL3906" s="2"/>
      <c r="AM3906" s="2"/>
      <c r="AN3906" s="2"/>
    </row>
    <row r="3907" spans="1:40" s="11" customFormat="1" ht="11.45" customHeight="1" thickTop="1" thickBot="1">
      <c r="A3907" s="212"/>
      <c r="B3907" s="193"/>
      <c r="C3907" s="25">
        <f>C3906/G3906*100</f>
        <v>9.0909090909090917</v>
      </c>
      <c r="D3907" s="25">
        <f>D3906/G3906*100</f>
        <v>46.853146853146853</v>
      </c>
      <c r="E3907" s="25">
        <f>E3906/G3906*100</f>
        <v>41.95804195804196</v>
      </c>
      <c r="F3907" s="26">
        <f>F3906/G3906*100</f>
        <v>2.0979020979020979</v>
      </c>
      <c r="G3907" s="45">
        <f t="shared" si="3805"/>
        <v>100</v>
      </c>
      <c r="H3907" s="55"/>
      <c r="N3907" s="55"/>
      <c r="O3907" s="148"/>
      <c r="P3907" s="148"/>
      <c r="Q3907" s="148"/>
      <c r="R3907" s="55"/>
      <c r="V3907" s="2"/>
      <c r="W3907" s="2"/>
      <c r="X3907" s="2"/>
      <c r="Y3907" s="2"/>
      <c r="Z3907" s="2"/>
      <c r="AA3907" s="2"/>
      <c r="AB3907" s="2"/>
      <c r="AC3907" s="2"/>
      <c r="AD3907" s="2"/>
      <c r="AF3907" s="2"/>
      <c r="AG3907" s="2"/>
      <c r="AH3907" s="2"/>
      <c r="AI3907" s="2"/>
      <c r="AJ3907" s="2"/>
      <c r="AK3907" s="2"/>
      <c r="AL3907" s="2"/>
      <c r="AM3907" s="2"/>
      <c r="AN3907" s="2"/>
    </row>
    <row r="3908" spans="1:40" s="11" customFormat="1" ht="11.45" customHeight="1" thickTop="1" thickBot="1">
      <c r="A3908" s="212"/>
      <c r="B3908" s="184" t="s">
        <v>13</v>
      </c>
      <c r="C3908" s="20">
        <v>29</v>
      </c>
      <c r="D3908" s="20">
        <v>616</v>
      </c>
      <c r="E3908" s="20">
        <v>234</v>
      </c>
      <c r="F3908" s="20">
        <v>24</v>
      </c>
      <c r="G3908" s="47">
        <f t="shared" si="3805"/>
        <v>903</v>
      </c>
      <c r="H3908" s="55"/>
      <c r="I3908" s="55"/>
      <c r="J3908" s="55"/>
      <c r="K3908" s="55"/>
      <c r="L3908" s="55"/>
      <c r="M3908" s="55"/>
      <c r="N3908" s="55"/>
      <c r="O3908" s="148"/>
      <c r="P3908" s="148"/>
      <c r="Q3908" s="148"/>
      <c r="R3908" s="55"/>
      <c r="U3908" s="2"/>
      <c r="V3908" s="2"/>
      <c r="W3908" s="2"/>
      <c r="X3908" s="2"/>
      <c r="Y3908" s="2"/>
      <c r="Z3908" s="2"/>
      <c r="AA3908" s="2"/>
      <c r="AB3908" s="2"/>
      <c r="AC3908" s="2"/>
      <c r="AD3908" s="2"/>
      <c r="AE3908" s="2"/>
      <c r="AF3908" s="2"/>
      <c r="AG3908" s="2"/>
      <c r="AH3908" s="2"/>
      <c r="AI3908" s="2"/>
      <c r="AJ3908" s="2"/>
      <c r="AK3908" s="2"/>
      <c r="AL3908" s="2"/>
      <c r="AM3908" s="2"/>
      <c r="AN3908" s="2"/>
    </row>
    <row r="3909" spans="1:40" s="11" customFormat="1" ht="11.45" customHeight="1" thickTop="1" thickBot="1">
      <c r="A3909" s="212"/>
      <c r="B3909" s="185"/>
      <c r="C3909" s="25">
        <f t="shared" ref="C3909" si="3834">C3908/G3908*100</f>
        <v>3.211517165005537</v>
      </c>
      <c r="D3909" s="25">
        <f t="shared" ref="D3909" si="3835">D3908/G3908*100</f>
        <v>68.217054263565885</v>
      </c>
      <c r="E3909" s="25">
        <f t="shared" ref="E3909" si="3836">E3908/G3908*100</f>
        <v>25.91362126245847</v>
      </c>
      <c r="F3909" s="26">
        <f t="shared" ref="F3909" si="3837">F3908/G3908*100</f>
        <v>2.6578073089700998</v>
      </c>
      <c r="G3909" s="45">
        <f t="shared" si="3805"/>
        <v>99.999999999999986</v>
      </c>
      <c r="H3909" s="55"/>
      <c r="I3909" s="55"/>
      <c r="J3909" s="55"/>
      <c r="K3909" s="55"/>
      <c r="L3909" s="55"/>
      <c r="M3909" s="55"/>
      <c r="N3909" s="55"/>
      <c r="O3909" s="148"/>
      <c r="P3909" s="148"/>
      <c r="Q3909" s="148"/>
      <c r="R3909" s="55"/>
      <c r="T3909" s="2"/>
      <c r="U3909" s="2"/>
      <c r="V3909" s="2"/>
      <c r="W3909" s="2"/>
      <c r="X3909" s="2"/>
      <c r="Y3909" s="2"/>
      <c r="Z3909" s="2"/>
      <c r="AA3909" s="2"/>
      <c r="AB3909" s="2"/>
      <c r="AC3909" s="2"/>
      <c r="AD3909" s="2"/>
      <c r="AE3909" s="2"/>
      <c r="AF3909" s="2"/>
      <c r="AG3909" s="2"/>
      <c r="AH3909" s="2"/>
      <c r="AI3909" s="2"/>
      <c r="AJ3909" s="2"/>
      <c r="AK3909" s="2"/>
      <c r="AL3909" s="2"/>
      <c r="AM3909" s="2"/>
      <c r="AN3909" s="2"/>
    </row>
    <row r="3910" spans="1:40" s="11" customFormat="1" ht="11.45" customHeight="1" thickTop="1" thickBot="1">
      <c r="A3910" s="212"/>
      <c r="B3910" s="193" t="s">
        <v>14</v>
      </c>
      <c r="C3910" s="20">
        <v>18</v>
      </c>
      <c r="D3910" s="20">
        <v>91</v>
      </c>
      <c r="E3910" s="20">
        <v>80</v>
      </c>
      <c r="F3910" s="20">
        <v>9</v>
      </c>
      <c r="G3910" s="47">
        <f t="shared" si="3805"/>
        <v>198</v>
      </c>
      <c r="H3910" s="55"/>
      <c r="I3910" s="55"/>
      <c r="J3910" s="55"/>
      <c r="K3910" s="55"/>
      <c r="L3910" s="55"/>
      <c r="M3910" s="55"/>
      <c r="N3910" s="55"/>
      <c r="O3910" s="148"/>
      <c r="P3910" s="148"/>
      <c r="Q3910" s="148"/>
      <c r="R3910" s="55"/>
      <c r="S3910" s="2"/>
      <c r="T3910" s="2"/>
      <c r="U3910" s="2"/>
      <c r="V3910" s="2"/>
      <c r="W3910" s="2"/>
      <c r="X3910" s="2"/>
      <c r="Y3910" s="2"/>
      <c r="Z3910" s="2"/>
      <c r="AA3910" s="2"/>
      <c r="AB3910" s="2"/>
      <c r="AC3910" s="2"/>
      <c r="AD3910" s="2"/>
      <c r="AE3910" s="2"/>
      <c r="AF3910" s="2"/>
      <c r="AG3910" s="2"/>
      <c r="AH3910" s="2"/>
      <c r="AI3910" s="2"/>
      <c r="AJ3910" s="2"/>
      <c r="AK3910" s="2"/>
      <c r="AL3910" s="2"/>
      <c r="AM3910" s="2"/>
      <c r="AN3910" s="2"/>
    </row>
    <row r="3911" spans="1:40" s="11" customFormat="1" ht="11.45" customHeight="1" thickTop="1" thickBot="1">
      <c r="A3911" s="212"/>
      <c r="B3911" s="193"/>
      <c r="C3911" s="25">
        <f t="shared" ref="C3911" si="3838">C3910/G3910*100</f>
        <v>9.0909090909090917</v>
      </c>
      <c r="D3911" s="25">
        <f t="shared" ref="D3911" si="3839">D3910/G3910*100</f>
        <v>45.959595959595958</v>
      </c>
      <c r="E3911" s="25">
        <f t="shared" ref="E3911" si="3840">E3910/G3910*100</f>
        <v>40.404040404040401</v>
      </c>
      <c r="F3911" s="26">
        <f t="shared" ref="F3911" si="3841">F3910/G3910*100</f>
        <v>4.5454545454545459</v>
      </c>
      <c r="G3911" s="45">
        <f t="shared" si="3805"/>
        <v>100</v>
      </c>
      <c r="H3911" s="55"/>
      <c r="I3911" s="55"/>
      <c r="J3911" s="55"/>
      <c r="K3911" s="55"/>
      <c r="L3911" s="55"/>
      <c r="M3911" s="55"/>
      <c r="N3911" s="55"/>
      <c r="O3911" s="148"/>
      <c r="P3911" s="148"/>
      <c r="Q3911" s="148"/>
      <c r="R3911" s="1"/>
      <c r="S3911" s="2"/>
      <c r="T3911" s="2"/>
      <c r="U3911" s="2"/>
      <c r="V3911" s="2"/>
      <c r="W3911" s="2"/>
      <c r="X3911" s="2"/>
      <c r="Y3911" s="2"/>
      <c r="Z3911" s="2"/>
      <c r="AA3911" s="2"/>
      <c r="AB3911" s="2"/>
      <c r="AC3911" s="2"/>
      <c r="AD3911" s="2"/>
      <c r="AE3911" s="2"/>
      <c r="AF3911" s="2"/>
      <c r="AG3911" s="2"/>
      <c r="AH3911" s="2"/>
      <c r="AI3911" s="2"/>
      <c r="AJ3911" s="2"/>
      <c r="AK3911" s="2"/>
      <c r="AL3911" s="2"/>
      <c r="AM3911" s="2"/>
      <c r="AN3911" s="2"/>
    </row>
    <row r="3912" spans="1:40" s="11" customFormat="1" ht="11.45" customHeight="1" thickTop="1" thickBot="1">
      <c r="A3912" s="212"/>
      <c r="B3912" s="184" t="s">
        <v>25</v>
      </c>
      <c r="C3912" s="20">
        <v>4</v>
      </c>
      <c r="D3912" s="20">
        <v>68</v>
      </c>
      <c r="E3912" s="20">
        <v>20</v>
      </c>
      <c r="F3912" s="20">
        <v>1</v>
      </c>
      <c r="G3912" s="47">
        <f t="shared" si="3805"/>
        <v>93</v>
      </c>
      <c r="H3912" s="55"/>
      <c r="I3912" s="55"/>
      <c r="J3912" s="55"/>
      <c r="K3912" s="55"/>
      <c r="L3912" s="55"/>
      <c r="M3912" s="55"/>
      <c r="N3912" s="55"/>
      <c r="O3912" s="148"/>
      <c r="P3912" s="148"/>
      <c r="Q3912" s="148"/>
      <c r="R3912" s="1"/>
      <c r="S3912" s="2"/>
      <c r="T3912" s="2"/>
      <c r="U3912" s="2"/>
      <c r="V3912" s="2"/>
      <c r="W3912" s="2"/>
      <c r="X3912" s="2"/>
      <c r="Y3912" s="2"/>
      <c r="Z3912" s="2"/>
      <c r="AA3912" s="2"/>
      <c r="AB3912" s="2"/>
      <c r="AC3912" s="2"/>
      <c r="AD3912" s="88"/>
      <c r="AE3912" s="2"/>
      <c r="AF3912" s="2"/>
      <c r="AG3912" s="2"/>
      <c r="AH3912" s="2"/>
      <c r="AI3912" s="2"/>
      <c r="AJ3912" s="2"/>
      <c r="AK3912" s="2"/>
      <c r="AL3912" s="2"/>
      <c r="AM3912" s="2"/>
      <c r="AN3912" s="2"/>
    </row>
    <row r="3913" spans="1:40" s="11" customFormat="1" ht="11.45" customHeight="1" thickTop="1" thickBot="1">
      <c r="A3913" s="212"/>
      <c r="B3913" s="185"/>
      <c r="C3913" s="25">
        <f t="shared" ref="C3913" si="3842">C3912/G3912*100</f>
        <v>4.3010752688172049</v>
      </c>
      <c r="D3913" s="25">
        <f t="shared" ref="D3913" si="3843">D3912/G3912*100</f>
        <v>73.118279569892479</v>
      </c>
      <c r="E3913" s="25">
        <f t="shared" ref="E3913" si="3844">E3912/G3912*100</f>
        <v>21.50537634408602</v>
      </c>
      <c r="F3913" s="26">
        <f t="shared" ref="F3913" si="3845">F3912/G3912*100</f>
        <v>1.0752688172043012</v>
      </c>
      <c r="G3913" s="45">
        <f t="shared" si="3805"/>
        <v>100</v>
      </c>
      <c r="H3913" s="55"/>
      <c r="I3913" s="55"/>
      <c r="J3913" s="55"/>
      <c r="K3913" s="55"/>
      <c r="L3913" s="55"/>
      <c r="M3913" s="55"/>
      <c r="N3913" s="55"/>
      <c r="O3913" s="148"/>
      <c r="P3913" s="148"/>
      <c r="Q3913" s="148"/>
      <c r="R3913" s="1"/>
      <c r="S3913" s="2"/>
      <c r="T3913" s="2"/>
      <c r="U3913" s="2"/>
      <c r="V3913" s="2"/>
      <c r="W3913" s="2"/>
      <c r="X3913" s="2"/>
      <c r="Y3913" s="2"/>
      <c r="Z3913" s="2"/>
      <c r="AA3913" s="2"/>
      <c r="AB3913" s="2"/>
      <c r="AC3913" s="2"/>
      <c r="AD3913" s="54"/>
      <c r="AE3913" s="2"/>
      <c r="AF3913" s="2"/>
      <c r="AG3913" s="2"/>
      <c r="AH3913" s="2"/>
      <c r="AI3913" s="2"/>
      <c r="AJ3913" s="2"/>
      <c r="AK3913" s="2"/>
      <c r="AL3913" s="2"/>
      <c r="AM3913" s="2"/>
      <c r="AN3913" s="2"/>
    </row>
    <row r="3914" spans="1:40" ht="11.45" customHeight="1" thickTop="1" thickBot="1">
      <c r="A3914" s="212"/>
      <c r="B3914" s="193" t="s">
        <v>26</v>
      </c>
      <c r="C3914" s="20">
        <v>47</v>
      </c>
      <c r="D3914" s="20">
        <v>216</v>
      </c>
      <c r="E3914" s="20">
        <v>199</v>
      </c>
      <c r="F3914" s="20">
        <v>36</v>
      </c>
      <c r="G3914" s="47">
        <f t="shared" si="3805"/>
        <v>498</v>
      </c>
      <c r="H3914" s="1"/>
      <c r="I3914" s="55"/>
      <c r="J3914" s="55"/>
      <c r="K3914" s="55"/>
      <c r="L3914" s="55"/>
      <c r="M3914" s="55"/>
      <c r="AC3914" s="88"/>
      <c r="AD3914" s="3"/>
    </row>
    <row r="3915" spans="1:40" ht="11.45" customHeight="1" thickTop="1" thickBot="1">
      <c r="A3915" s="212"/>
      <c r="B3915" s="193"/>
      <c r="C3915" s="25">
        <f t="shared" ref="C3915" si="3846">C3914/G3914*100</f>
        <v>9.4377510040160644</v>
      </c>
      <c r="D3915" s="25">
        <f t="shared" ref="D3915" si="3847">D3914/G3914*100</f>
        <v>43.373493975903614</v>
      </c>
      <c r="E3915" s="25">
        <f t="shared" ref="E3915" si="3848">E3914/G3914*100</f>
        <v>39.959839357429715</v>
      </c>
      <c r="F3915" s="26">
        <f t="shared" ref="F3915" si="3849">F3914/G3914*100</f>
        <v>7.2289156626506017</v>
      </c>
      <c r="G3915" s="45">
        <f t="shared" si="3805"/>
        <v>100</v>
      </c>
      <c r="H3915" s="1"/>
      <c r="I3915" s="55"/>
      <c r="J3915" s="55"/>
      <c r="K3915" s="55"/>
      <c r="L3915" s="55"/>
      <c r="M3915" s="55"/>
      <c r="AC3915" s="54"/>
      <c r="AD3915" s="1"/>
    </row>
    <row r="3916" spans="1:40" ht="11.45" customHeight="1" thickTop="1" thickBot="1">
      <c r="A3916" s="212"/>
      <c r="B3916" s="184" t="s">
        <v>0</v>
      </c>
      <c r="C3916" s="20">
        <v>6</v>
      </c>
      <c r="D3916" s="20">
        <v>41</v>
      </c>
      <c r="E3916" s="20">
        <v>33</v>
      </c>
      <c r="F3916" s="20">
        <v>3</v>
      </c>
      <c r="G3916" s="47">
        <f t="shared" si="3805"/>
        <v>83</v>
      </c>
      <c r="H3916" s="1"/>
      <c r="AB3916" s="88"/>
      <c r="AC3916" s="3"/>
      <c r="AD3916" s="6"/>
    </row>
    <row r="3917" spans="1:40" ht="11.45" customHeight="1" thickTop="1" thickBot="1">
      <c r="A3917" s="212"/>
      <c r="B3917" s="185"/>
      <c r="C3917" s="25">
        <f t="shared" ref="C3917" si="3850">C3916/G3916*100</f>
        <v>7.2289156626506017</v>
      </c>
      <c r="D3917" s="25">
        <f t="shared" ref="D3917" si="3851">D3916/G3916*100</f>
        <v>49.397590361445779</v>
      </c>
      <c r="E3917" s="25">
        <f t="shared" ref="E3917" si="3852">E3916/G3916*100</f>
        <v>39.75903614457831</v>
      </c>
      <c r="F3917" s="26">
        <f t="shared" ref="F3917" si="3853">F3916/G3916*100</f>
        <v>3.6144578313253009</v>
      </c>
      <c r="G3917" s="45">
        <f t="shared" si="3805"/>
        <v>99.999999999999986</v>
      </c>
      <c r="H3917" s="1"/>
      <c r="AB3917" s="54"/>
      <c r="AC3917" s="1"/>
      <c r="AD3917" s="55"/>
      <c r="AN3917" s="88"/>
    </row>
    <row r="3918" spans="1:40" ht="11.45" customHeight="1" thickTop="1" thickBot="1">
      <c r="A3918" s="212"/>
      <c r="B3918" s="193" t="s">
        <v>24</v>
      </c>
      <c r="C3918" s="20">
        <v>2</v>
      </c>
      <c r="D3918" s="20">
        <v>8</v>
      </c>
      <c r="E3918" s="20">
        <v>14</v>
      </c>
      <c r="F3918" s="20">
        <v>25</v>
      </c>
      <c r="G3918" s="47">
        <f t="shared" si="3805"/>
        <v>49</v>
      </c>
      <c r="H3918" s="1"/>
      <c r="AA3918" s="88"/>
      <c r="AB3918" s="3"/>
      <c r="AC3918" s="6"/>
      <c r="AD3918" s="55"/>
      <c r="AM3918" s="88"/>
      <c r="AN3918" s="54"/>
    </row>
    <row r="3919" spans="1:40" ht="11.45" customHeight="1" thickTop="1" thickBot="1">
      <c r="A3919" s="213"/>
      <c r="B3919" s="194"/>
      <c r="C3919" s="33">
        <f>C3918/G3918*100</f>
        <v>4.0816326530612246</v>
      </c>
      <c r="D3919" s="33">
        <f>D3918/G3918*100</f>
        <v>16.326530612244898</v>
      </c>
      <c r="E3919" s="33">
        <f>E3918/G3918*100</f>
        <v>28.571428571428569</v>
      </c>
      <c r="F3919" s="34">
        <f>F3918/G3918*100</f>
        <v>51.020408163265309</v>
      </c>
      <c r="G3919" s="51">
        <f t="shared" si="3805"/>
        <v>100</v>
      </c>
      <c r="H3919" s="1"/>
      <c r="I3919" s="1"/>
      <c r="J3919" s="1"/>
      <c r="K3919" s="1"/>
      <c r="L3919" s="1"/>
      <c r="Q3919" s="6"/>
      <c r="AA3919" s="54"/>
      <c r="AB3919" s="1"/>
      <c r="AC3919" s="55"/>
      <c r="AD3919" s="55"/>
      <c r="AL3919" s="88"/>
      <c r="AM3919" s="54"/>
      <c r="AN3919" s="3"/>
    </row>
    <row r="3920" spans="1:40" ht="11.45" customHeight="1">
      <c r="A3920" s="189" t="s">
        <v>21</v>
      </c>
      <c r="B3920" s="192" t="s">
        <v>27</v>
      </c>
      <c r="C3920" s="32">
        <v>8</v>
      </c>
      <c r="D3920" s="32">
        <v>156</v>
      </c>
      <c r="E3920" s="32">
        <v>114</v>
      </c>
      <c r="F3920" s="32">
        <v>18</v>
      </c>
      <c r="G3920" s="44">
        <f t="shared" si="3805"/>
        <v>296</v>
      </c>
      <c r="H3920" s="1"/>
      <c r="I3920" s="1"/>
      <c r="J3920" s="1"/>
      <c r="K3920" s="1"/>
      <c r="L3920" s="1"/>
      <c r="P3920" s="6"/>
      <c r="Q3920" s="147"/>
      <c r="Z3920" s="88"/>
      <c r="AA3920" s="3"/>
      <c r="AB3920" s="6"/>
      <c r="AC3920" s="55"/>
      <c r="AD3920" s="55"/>
      <c r="AK3920" s="88"/>
      <c r="AL3920" s="54"/>
      <c r="AM3920" s="3"/>
      <c r="AN3920" s="1"/>
    </row>
    <row r="3921" spans="1:40" ht="11.45" customHeight="1">
      <c r="A3921" s="190"/>
      <c r="B3921" s="185"/>
      <c r="C3921" s="29">
        <f>C3920/G3920*100</f>
        <v>2.7027027027027026</v>
      </c>
      <c r="D3921" s="29">
        <f>D3920/G3920*100</f>
        <v>52.702702702702695</v>
      </c>
      <c r="E3921" s="29">
        <f>E3920/G3920*100</f>
        <v>38.513513513513516</v>
      </c>
      <c r="F3921" s="30">
        <f>F3920/G3920*100</f>
        <v>6.0810810810810816</v>
      </c>
      <c r="G3921" s="45">
        <f t="shared" si="3805"/>
        <v>99.999999999999986</v>
      </c>
      <c r="H3921" s="1"/>
      <c r="I3921" s="1"/>
      <c r="J3921" s="1"/>
      <c r="K3921" s="1"/>
      <c r="L3921" s="1"/>
      <c r="O3921" s="6"/>
      <c r="P3921" s="147"/>
      <c r="Q3921" s="147"/>
      <c r="Z3921" s="54"/>
      <c r="AA3921" s="1"/>
      <c r="AB3921" s="55"/>
      <c r="AC3921" s="55"/>
      <c r="AD3921" s="55"/>
      <c r="AJ3921" s="88"/>
      <c r="AK3921" s="54"/>
      <c r="AL3921" s="3"/>
      <c r="AM3921" s="1"/>
      <c r="AN3921" s="6"/>
    </row>
    <row r="3922" spans="1:40" ht="11.45" customHeight="1">
      <c r="A3922" s="190"/>
      <c r="B3922" s="193" t="s">
        <v>28</v>
      </c>
      <c r="C3922" s="20">
        <v>26</v>
      </c>
      <c r="D3922" s="20">
        <v>180</v>
      </c>
      <c r="E3922" s="20">
        <v>127</v>
      </c>
      <c r="F3922" s="20">
        <v>9</v>
      </c>
      <c r="G3922" s="47">
        <f t="shared" si="3805"/>
        <v>342</v>
      </c>
      <c r="H3922" s="1"/>
      <c r="I3922" s="1"/>
      <c r="J3922" s="1"/>
      <c r="K3922" s="1"/>
      <c r="L3922" s="1"/>
      <c r="O3922" s="147"/>
      <c r="P3922" s="147"/>
      <c r="Q3922" s="147"/>
      <c r="Y3922" s="88"/>
      <c r="Z3922" s="3"/>
      <c r="AA3922" s="6"/>
      <c r="AB3922" s="55"/>
      <c r="AC3922" s="55"/>
      <c r="AD3922" s="55"/>
      <c r="AI3922" s="88"/>
      <c r="AJ3922" s="54"/>
      <c r="AK3922" s="3"/>
      <c r="AL3922" s="1"/>
      <c r="AM3922" s="6"/>
      <c r="AN3922" s="55"/>
    </row>
    <row r="3923" spans="1:40" ht="11.45" customHeight="1">
      <c r="A3923" s="190"/>
      <c r="B3923" s="193"/>
      <c r="C3923" s="25">
        <f>C3922/G3922*100</f>
        <v>7.6023391812865491</v>
      </c>
      <c r="D3923" s="25">
        <f>D3922/G3922*100</f>
        <v>52.631578947368418</v>
      </c>
      <c r="E3923" s="25">
        <f>E3922/G3922*100</f>
        <v>37.134502923976612</v>
      </c>
      <c r="F3923" s="26">
        <f>F3922/G3922*100</f>
        <v>2.6315789473684208</v>
      </c>
      <c r="G3923" s="45">
        <f t="shared" si="3805"/>
        <v>100</v>
      </c>
      <c r="H3923" s="1"/>
      <c r="I3923" s="55"/>
      <c r="J3923" s="55"/>
      <c r="K3923" s="55"/>
      <c r="L3923" s="55"/>
      <c r="M3923" s="55"/>
      <c r="O3923" s="147"/>
      <c r="P3923" s="147"/>
      <c r="Q3923" s="147"/>
      <c r="X3923" s="88"/>
      <c r="Y3923" s="54"/>
      <c r="Z3923" s="1"/>
      <c r="AA3923" s="55"/>
      <c r="AB3923" s="55"/>
      <c r="AC3923" s="55"/>
      <c r="AD3923" s="55"/>
      <c r="AH3923" s="88"/>
      <c r="AI3923" s="54"/>
      <c r="AJ3923" s="3"/>
      <c r="AK3923" s="1"/>
      <c r="AL3923" s="6"/>
      <c r="AM3923" s="55"/>
      <c r="AN3923" s="55"/>
    </row>
    <row r="3924" spans="1:40" ht="11.45" customHeight="1">
      <c r="A3924" s="190"/>
      <c r="B3924" s="184" t="s">
        <v>29</v>
      </c>
      <c r="C3924" s="20">
        <v>51</v>
      </c>
      <c r="D3924" s="20">
        <v>567</v>
      </c>
      <c r="E3924" s="20">
        <v>295</v>
      </c>
      <c r="F3924" s="20">
        <v>34</v>
      </c>
      <c r="G3924" s="47">
        <f t="shared" si="3805"/>
        <v>947</v>
      </c>
      <c r="H3924" s="1"/>
      <c r="I3924" s="1"/>
      <c r="J3924" s="1"/>
      <c r="K3924" s="1"/>
      <c r="L3924" s="1"/>
      <c r="O3924" s="147"/>
      <c r="P3924" s="147"/>
      <c r="Q3924" s="147"/>
      <c r="W3924" s="88"/>
      <c r="X3924" s="54"/>
      <c r="Y3924" s="3"/>
      <c r="Z3924" s="6"/>
      <c r="AA3924" s="55"/>
      <c r="AB3924" s="55"/>
      <c r="AC3924" s="55"/>
      <c r="AD3924" s="55"/>
      <c r="AG3924" s="88"/>
      <c r="AH3924" s="54"/>
      <c r="AI3924" s="3"/>
      <c r="AJ3924" s="1"/>
      <c r="AK3924" s="6"/>
      <c r="AL3924" s="55"/>
      <c r="AM3924" s="55"/>
      <c r="AN3924" s="55"/>
    </row>
    <row r="3925" spans="1:40" ht="11.45" customHeight="1">
      <c r="A3925" s="190"/>
      <c r="B3925" s="185"/>
      <c r="C3925" s="25">
        <f t="shared" ref="C3925" si="3854">C3924/G3924*100</f>
        <v>5.3854276663146781</v>
      </c>
      <c r="D3925" s="25">
        <f t="shared" ref="D3925" si="3855">D3924/G3924*100</f>
        <v>59.873284054910251</v>
      </c>
      <c r="E3925" s="25">
        <f t="shared" ref="E3925" si="3856">E3924/G3924*100</f>
        <v>31.151003167898629</v>
      </c>
      <c r="F3925" s="26">
        <f t="shared" ref="F3925" si="3857">F3924/G3924*100</f>
        <v>3.5902851108764517</v>
      </c>
      <c r="G3925" s="45">
        <f t="shared" si="3805"/>
        <v>100.00000000000001</v>
      </c>
      <c r="H3925" s="1"/>
      <c r="I3925" s="1"/>
      <c r="J3925" s="1"/>
      <c r="K3925" s="1"/>
      <c r="L3925" s="1"/>
      <c r="O3925" s="147"/>
      <c r="P3925" s="147"/>
      <c r="Q3925" s="147"/>
      <c r="V3925" s="88"/>
      <c r="W3925" s="54"/>
      <c r="X3925" s="3"/>
      <c r="Y3925" s="1"/>
      <c r="Z3925" s="55"/>
      <c r="AA3925" s="55"/>
      <c r="AB3925" s="55"/>
      <c r="AC3925" s="55"/>
      <c r="AD3925" s="55"/>
      <c r="AF3925" s="88"/>
      <c r="AG3925" s="54"/>
      <c r="AH3925" s="3"/>
      <c r="AI3925" s="1"/>
      <c r="AJ3925" s="6"/>
      <c r="AK3925" s="55"/>
      <c r="AL3925" s="55"/>
      <c r="AM3925" s="55"/>
      <c r="AN3925" s="55"/>
    </row>
    <row r="3926" spans="1:40" ht="11.45" customHeight="1">
      <c r="A3926" s="190"/>
      <c r="B3926" s="193" t="s">
        <v>30</v>
      </c>
      <c r="C3926" s="20">
        <v>35</v>
      </c>
      <c r="D3926" s="20">
        <v>239</v>
      </c>
      <c r="E3926" s="20">
        <v>118</v>
      </c>
      <c r="F3926" s="20">
        <v>18</v>
      </c>
      <c r="G3926" s="47">
        <f t="shared" si="3805"/>
        <v>410</v>
      </c>
      <c r="H3926" s="1"/>
      <c r="I3926" s="1"/>
      <c r="J3926" s="1"/>
      <c r="K3926" s="1"/>
      <c r="L3926" s="1"/>
      <c r="O3926" s="147"/>
      <c r="P3926" s="147"/>
      <c r="Q3926" s="147"/>
      <c r="U3926" s="88"/>
      <c r="V3926" s="54"/>
      <c r="W3926" s="3"/>
      <c r="X3926" s="1"/>
      <c r="Y3926" s="6"/>
      <c r="Z3926" s="55"/>
      <c r="AA3926" s="55"/>
      <c r="AB3926" s="55"/>
      <c r="AC3926" s="55"/>
      <c r="AD3926" s="55"/>
      <c r="AE3926" s="88"/>
      <c r="AF3926" s="54"/>
      <c r="AG3926" s="3"/>
      <c r="AH3926" s="1"/>
      <c r="AI3926" s="6"/>
      <c r="AJ3926" s="55"/>
      <c r="AK3926" s="55"/>
      <c r="AL3926" s="55"/>
      <c r="AM3926" s="55"/>
      <c r="AN3926" s="55"/>
    </row>
    <row r="3927" spans="1:40" ht="11.45" customHeight="1">
      <c r="A3927" s="190"/>
      <c r="B3927" s="193"/>
      <c r="C3927" s="25">
        <f t="shared" ref="C3927" si="3858">C3926/G3926*100</f>
        <v>8.536585365853659</v>
      </c>
      <c r="D3927" s="25">
        <f t="shared" ref="D3927" si="3859">D3926/G3926*100</f>
        <v>58.292682926829265</v>
      </c>
      <c r="E3927" s="25">
        <f t="shared" ref="E3927" si="3860">E3926/G3926*100</f>
        <v>28.780487804878046</v>
      </c>
      <c r="F3927" s="26">
        <f t="shared" ref="F3927" si="3861">F3926/G3926*100</f>
        <v>4.3902439024390238</v>
      </c>
      <c r="G3927" s="45">
        <f t="shared" si="3805"/>
        <v>100</v>
      </c>
      <c r="H3927" s="1"/>
      <c r="I3927" s="1"/>
      <c r="J3927" s="1"/>
      <c r="K3927" s="1"/>
      <c r="L3927" s="1"/>
      <c r="O3927" s="147"/>
      <c r="P3927" s="147"/>
      <c r="Q3927" s="147"/>
      <c r="T3927" s="88"/>
      <c r="U3927" s="54"/>
      <c r="V3927" s="3"/>
      <c r="W3927" s="1"/>
      <c r="X3927" s="6"/>
      <c r="Y3927" s="55"/>
      <c r="Z3927" s="55"/>
      <c r="AA3927" s="55"/>
      <c r="AB3927" s="55"/>
      <c r="AC3927" s="55"/>
      <c r="AD3927" s="55"/>
      <c r="AE3927" s="54"/>
      <c r="AF3927" s="3"/>
      <c r="AG3927" s="1"/>
      <c r="AH3927" s="6"/>
      <c r="AI3927" s="55"/>
      <c r="AJ3927" s="55"/>
      <c r="AK3927" s="55"/>
      <c r="AL3927" s="55"/>
      <c r="AM3927" s="55"/>
      <c r="AN3927" s="55"/>
    </row>
    <row r="3928" spans="1:40" ht="11.45" customHeight="1">
      <c r="A3928" s="190"/>
      <c r="B3928" s="184" t="s">
        <v>42</v>
      </c>
      <c r="C3928" s="20">
        <v>8</v>
      </c>
      <c r="D3928" s="20">
        <v>70</v>
      </c>
      <c r="E3928" s="20">
        <v>42</v>
      </c>
      <c r="F3928" s="20">
        <v>10</v>
      </c>
      <c r="G3928" s="47">
        <f t="shared" si="3805"/>
        <v>130</v>
      </c>
      <c r="H3928" s="1"/>
      <c r="I3928" s="1"/>
      <c r="J3928" s="1"/>
      <c r="K3928" s="1"/>
      <c r="L3928" s="1"/>
      <c r="O3928" s="147"/>
      <c r="P3928" s="147"/>
      <c r="Q3928" s="147"/>
      <c r="S3928" s="88"/>
      <c r="T3928" s="54"/>
      <c r="U3928" s="3"/>
      <c r="V3928" s="1"/>
      <c r="W3928" s="6"/>
      <c r="X3928" s="55"/>
      <c r="Y3928" s="55"/>
      <c r="Z3928" s="55"/>
      <c r="AA3928" s="55"/>
      <c r="AB3928" s="55"/>
      <c r="AC3928" s="55"/>
      <c r="AD3928" s="55"/>
      <c r="AE3928" s="3"/>
      <c r="AF3928" s="1"/>
      <c r="AG3928" s="6"/>
      <c r="AH3928" s="55"/>
      <c r="AI3928" s="55"/>
      <c r="AJ3928" s="55"/>
      <c r="AK3928" s="55"/>
      <c r="AL3928" s="55"/>
      <c r="AM3928" s="55"/>
      <c r="AN3928" s="55"/>
    </row>
    <row r="3929" spans="1:40" ht="11.45" customHeight="1">
      <c r="A3929" s="190"/>
      <c r="B3929" s="185"/>
      <c r="C3929" s="25">
        <f t="shared" ref="C3929" si="3862">C3928/G3928*100</f>
        <v>6.1538461538461542</v>
      </c>
      <c r="D3929" s="25">
        <f t="shared" ref="D3929" si="3863">D3928/G3928*100</f>
        <v>53.846153846153847</v>
      </c>
      <c r="E3929" s="25">
        <f t="shared" ref="E3929" si="3864">E3928/G3928*100</f>
        <v>32.307692307692307</v>
      </c>
      <c r="F3929" s="26">
        <f t="shared" ref="F3929" si="3865">F3928/G3928*100</f>
        <v>7.6923076923076925</v>
      </c>
      <c r="G3929" s="45">
        <f t="shared" si="3805"/>
        <v>100</v>
      </c>
      <c r="H3929" s="1"/>
      <c r="I3929" s="1"/>
      <c r="J3929" s="1"/>
      <c r="K3929" s="1"/>
      <c r="L3929" s="1"/>
      <c r="O3929" s="147"/>
      <c r="P3929" s="147"/>
      <c r="Q3929" s="147"/>
      <c r="R3929" s="128"/>
      <c r="S3929" s="54"/>
      <c r="T3929" s="3"/>
      <c r="U3929" s="1"/>
      <c r="V3929" s="6"/>
      <c r="W3929" s="55"/>
      <c r="X3929" s="55"/>
      <c r="Y3929" s="55"/>
      <c r="Z3929" s="55"/>
      <c r="AA3929" s="55"/>
      <c r="AB3929" s="55"/>
      <c r="AC3929" s="55"/>
      <c r="AD3929" s="55"/>
      <c r="AE3929" s="1"/>
      <c r="AF3929" s="6"/>
      <c r="AG3929" s="55"/>
      <c r="AH3929" s="55"/>
      <c r="AI3929" s="55"/>
      <c r="AJ3929" s="55"/>
      <c r="AK3929" s="55"/>
      <c r="AL3929" s="55"/>
      <c r="AM3929" s="55"/>
      <c r="AN3929" s="55"/>
    </row>
    <row r="3930" spans="1:40" ht="11.45" customHeight="1">
      <c r="A3930" s="190"/>
      <c r="B3930" s="193" t="s">
        <v>24</v>
      </c>
      <c r="C3930" s="20">
        <v>1</v>
      </c>
      <c r="D3930" s="20">
        <v>9</v>
      </c>
      <c r="E3930" s="20">
        <v>19</v>
      </c>
      <c r="F3930" s="20">
        <v>29</v>
      </c>
      <c r="G3930" s="47">
        <f t="shared" si="3805"/>
        <v>58</v>
      </c>
      <c r="H3930" s="1"/>
      <c r="I3930" s="1"/>
      <c r="J3930" s="1"/>
      <c r="K3930" s="1"/>
      <c r="L3930" s="1"/>
      <c r="O3930" s="147"/>
      <c r="P3930" s="147"/>
      <c r="Q3930" s="147"/>
      <c r="R3930" s="166"/>
      <c r="S3930" s="3"/>
      <c r="T3930" s="1"/>
      <c r="U3930" s="6"/>
      <c r="V3930" s="55"/>
      <c r="W3930" s="55"/>
      <c r="X3930" s="55"/>
      <c r="Y3930" s="55"/>
      <c r="Z3930" s="55"/>
      <c r="AA3930" s="55"/>
      <c r="AB3930" s="55"/>
      <c r="AC3930" s="55"/>
      <c r="AD3930" s="55"/>
      <c r="AE3930" s="6"/>
      <c r="AF3930" s="55"/>
      <c r="AG3930" s="55"/>
      <c r="AH3930" s="55"/>
      <c r="AI3930" s="55"/>
      <c r="AJ3930" s="55"/>
      <c r="AK3930" s="55"/>
      <c r="AL3930" s="55"/>
      <c r="AM3930" s="55"/>
      <c r="AN3930" s="55"/>
    </row>
    <row r="3931" spans="1:40" ht="11.45" customHeight="1" thickBot="1">
      <c r="A3931" s="191"/>
      <c r="B3931" s="194"/>
      <c r="C3931" s="33">
        <f>C3930/G3930*100</f>
        <v>1.7241379310344827</v>
      </c>
      <c r="D3931" s="33">
        <f>D3930/G3930*100</f>
        <v>15.517241379310345</v>
      </c>
      <c r="E3931" s="33">
        <f>E3930/G3930*100</f>
        <v>32.758620689655174</v>
      </c>
      <c r="F3931" s="34">
        <f>F3930/G3930*100</f>
        <v>50</v>
      </c>
      <c r="G3931" s="51">
        <f t="shared" si="3805"/>
        <v>100</v>
      </c>
      <c r="H3931" s="1"/>
      <c r="I3931" s="1"/>
      <c r="J3931" s="1"/>
      <c r="K3931" s="1"/>
      <c r="L3931" s="1"/>
      <c r="O3931" s="147"/>
      <c r="P3931" s="147"/>
      <c r="Q3931" s="147"/>
      <c r="S3931" s="1"/>
      <c r="T3931" s="6"/>
      <c r="U3931" s="55"/>
      <c r="V3931" s="55"/>
      <c r="W3931" s="55"/>
      <c r="X3931" s="55"/>
      <c r="Y3931" s="55"/>
      <c r="Z3931" s="55"/>
      <c r="AA3931" s="55"/>
      <c r="AB3931" s="55"/>
      <c r="AC3931" s="55"/>
      <c r="AD3931" s="55"/>
      <c r="AE3931" s="55"/>
      <c r="AF3931" s="55"/>
      <c r="AG3931" s="55"/>
      <c r="AH3931" s="55"/>
      <c r="AI3931" s="55"/>
      <c r="AJ3931" s="55"/>
      <c r="AK3931" s="55"/>
      <c r="AL3931" s="55"/>
      <c r="AM3931" s="55"/>
      <c r="AN3931" s="55"/>
    </row>
    <row r="3932" spans="1:40" s="88" customFormat="1" ht="11.25" customHeight="1">
      <c r="A3932" s="40"/>
      <c r="B3932" s="41"/>
      <c r="C3932" s="87"/>
      <c r="D3932" s="87"/>
      <c r="E3932" s="87"/>
      <c r="F3932" s="87"/>
      <c r="G3932" s="87"/>
      <c r="H3932" s="87"/>
      <c r="I3932" s="53"/>
      <c r="J3932" s="53"/>
      <c r="K3932" s="53"/>
      <c r="L3932" s="53"/>
      <c r="M3932" s="128"/>
      <c r="N3932" s="128"/>
      <c r="O3932" s="147"/>
      <c r="P3932" s="147"/>
      <c r="Q3932" s="147"/>
      <c r="R3932" s="1"/>
      <c r="S3932" s="6"/>
      <c r="T3932" s="55"/>
      <c r="U3932" s="55"/>
      <c r="V3932" s="55"/>
      <c r="W3932" s="55"/>
      <c r="X3932" s="55"/>
      <c r="Y3932" s="55"/>
      <c r="Z3932" s="55"/>
      <c r="AA3932" s="55"/>
      <c r="AB3932" s="55"/>
      <c r="AC3932" s="55"/>
      <c r="AD3932" s="55"/>
      <c r="AE3932" s="55"/>
      <c r="AF3932" s="55"/>
      <c r="AG3932" s="55"/>
      <c r="AH3932" s="55"/>
      <c r="AI3932" s="55"/>
      <c r="AJ3932" s="55"/>
      <c r="AK3932" s="55"/>
      <c r="AL3932" s="55"/>
      <c r="AM3932" s="55"/>
      <c r="AN3932" s="55"/>
    </row>
    <row r="3933" spans="1:40" s="54" customFormat="1" ht="11.25" customHeight="1">
      <c r="A3933" s="40"/>
      <c r="B3933" s="41"/>
      <c r="C3933" s="53"/>
      <c r="D3933" s="53"/>
      <c r="E3933" s="53"/>
      <c r="F3933" s="53"/>
      <c r="G3933" s="53"/>
      <c r="H3933" s="53"/>
      <c r="I3933" s="53"/>
      <c r="J3933" s="53"/>
      <c r="K3933" s="53"/>
      <c r="L3933" s="53"/>
      <c r="M3933" s="166"/>
      <c r="N3933" s="166"/>
      <c r="O3933" s="147"/>
      <c r="P3933" s="147"/>
      <c r="Q3933" s="147"/>
      <c r="R3933" s="6"/>
      <c r="S3933" s="55"/>
      <c r="T3933" s="55"/>
      <c r="U3933" s="55"/>
      <c r="V3933" s="55"/>
      <c r="W3933" s="55"/>
      <c r="X3933" s="55"/>
      <c r="Y3933" s="55"/>
      <c r="Z3933" s="55"/>
      <c r="AA3933" s="55"/>
      <c r="AB3933" s="55"/>
      <c r="AC3933" s="55"/>
      <c r="AD3933" s="55"/>
      <c r="AE3933" s="55"/>
      <c r="AF3933" s="55"/>
      <c r="AG3933" s="55"/>
      <c r="AH3933" s="55"/>
      <c r="AI3933" s="55"/>
      <c r="AJ3933" s="55"/>
      <c r="AK3933" s="55"/>
      <c r="AL3933" s="55"/>
      <c r="AM3933" s="55"/>
      <c r="AN3933" s="55"/>
    </row>
    <row r="3934" spans="1:40" s="3" customFormat="1" ht="30" customHeight="1" thickBot="1">
      <c r="A3934" s="196" t="s">
        <v>298</v>
      </c>
      <c r="B3934" s="196"/>
      <c r="C3934" s="196"/>
      <c r="D3934" s="196"/>
      <c r="E3934" s="196"/>
      <c r="F3934" s="196"/>
      <c r="G3934" s="196"/>
      <c r="H3934" s="196"/>
      <c r="I3934" s="196"/>
      <c r="J3934" s="196"/>
      <c r="K3934" s="196"/>
      <c r="L3934" s="196"/>
      <c r="M3934" s="1"/>
      <c r="N3934" s="1"/>
      <c r="O3934" s="147"/>
      <c r="P3934" s="147"/>
      <c r="Q3934" s="147"/>
      <c r="R3934" s="55"/>
      <c r="S3934" s="55"/>
      <c r="T3934" s="55"/>
      <c r="U3934" s="55"/>
      <c r="V3934" s="55"/>
      <c r="W3934" s="55"/>
      <c r="X3934" s="55"/>
      <c r="Y3934" s="55"/>
      <c r="Z3934" s="55"/>
      <c r="AA3934" s="55"/>
      <c r="AB3934" s="55"/>
      <c r="AC3934" s="55"/>
      <c r="AD3934" s="55"/>
      <c r="AE3934" s="55"/>
      <c r="AF3934" s="55"/>
      <c r="AG3934" s="55"/>
      <c r="AH3934" s="55"/>
      <c r="AI3934" s="55"/>
      <c r="AJ3934" s="55"/>
      <c r="AK3934" s="55"/>
      <c r="AL3934" s="55"/>
      <c r="AM3934" s="55"/>
      <c r="AN3934" s="55"/>
    </row>
    <row r="3935" spans="1:40" s="1" customFormat="1" ht="10.15" customHeight="1">
      <c r="A3935" s="203"/>
      <c r="B3935" s="204"/>
      <c r="C3935" s="99">
        <v>1</v>
      </c>
      <c r="D3935" s="99">
        <v>2</v>
      </c>
      <c r="E3935" s="99">
        <v>3</v>
      </c>
      <c r="F3935" s="99">
        <v>4</v>
      </c>
      <c r="G3935" s="99">
        <v>5</v>
      </c>
      <c r="H3935" s="205" t="s">
        <v>45</v>
      </c>
      <c r="I3935" s="207" t="s">
        <v>4</v>
      </c>
      <c r="J3935" s="100" t="s">
        <v>46</v>
      </c>
      <c r="K3935" s="99">
        <v>3</v>
      </c>
      <c r="L3935" s="101" t="s">
        <v>47</v>
      </c>
      <c r="O3935" s="147"/>
      <c r="P3935" s="147"/>
      <c r="Q3935" s="147"/>
      <c r="R3935" s="55"/>
      <c r="S3935" s="55"/>
      <c r="T3935" s="55"/>
      <c r="U3935" s="55"/>
      <c r="V3935" s="55"/>
      <c r="W3935" s="55"/>
      <c r="X3935" s="55"/>
      <c r="Y3935" s="55"/>
      <c r="Z3935" s="55"/>
      <c r="AA3935" s="55"/>
      <c r="AB3935" s="55"/>
      <c r="AC3935" s="55"/>
      <c r="AD3935" s="55"/>
      <c r="AE3935" s="55"/>
      <c r="AF3935" s="55"/>
      <c r="AG3935" s="55"/>
      <c r="AH3935" s="55"/>
      <c r="AI3935" s="55"/>
      <c r="AJ3935" s="55"/>
      <c r="AK3935" s="55"/>
      <c r="AL3935" s="55"/>
      <c r="AM3935" s="55"/>
      <c r="AN3935" s="55"/>
    </row>
    <row r="3936" spans="1:40" s="6" customFormat="1" ht="60" customHeight="1" thickBot="1">
      <c r="A3936" s="209" t="s">
        <v>33</v>
      </c>
      <c r="B3936" s="210"/>
      <c r="C3936" s="139" t="s">
        <v>15</v>
      </c>
      <c r="D3936" s="139" t="s">
        <v>16</v>
      </c>
      <c r="E3936" s="139" t="s">
        <v>43</v>
      </c>
      <c r="F3936" s="139" t="s">
        <v>17</v>
      </c>
      <c r="G3936" s="139" t="s">
        <v>18</v>
      </c>
      <c r="H3936" s="206"/>
      <c r="I3936" s="208"/>
      <c r="J3936" s="115" t="s">
        <v>15</v>
      </c>
      <c r="K3936" s="139" t="s">
        <v>133</v>
      </c>
      <c r="L3936" s="116" t="s">
        <v>18</v>
      </c>
      <c r="O3936" s="147"/>
      <c r="P3936" s="147"/>
      <c r="Q3936" s="147"/>
      <c r="R3936" s="55"/>
      <c r="S3936" s="55"/>
      <c r="T3936" s="55"/>
      <c r="U3936" s="55"/>
      <c r="V3936" s="55"/>
      <c r="W3936" s="55"/>
      <c r="X3936" s="55"/>
      <c r="Y3936" s="55"/>
      <c r="Z3936" s="55"/>
      <c r="AA3936" s="55"/>
      <c r="AB3936" s="55"/>
      <c r="AC3936" s="55"/>
      <c r="AD3936" s="55"/>
      <c r="AE3936" s="55"/>
      <c r="AF3936" s="55"/>
      <c r="AG3936" s="55"/>
      <c r="AH3936" s="55"/>
      <c r="AI3936" s="55"/>
      <c r="AJ3936" s="55"/>
      <c r="AK3936" s="55"/>
      <c r="AL3936" s="55"/>
      <c r="AM3936" s="55"/>
      <c r="AN3936" s="55"/>
    </row>
    <row r="3937" spans="1:17" s="55" customFormat="1" ht="11.25" customHeight="1">
      <c r="A3937" s="219" t="s">
        <v>22</v>
      </c>
      <c r="B3937" s="220"/>
      <c r="C3937" s="111">
        <v>244</v>
      </c>
      <c r="D3937" s="111">
        <v>720</v>
      </c>
      <c r="E3937" s="111">
        <v>870</v>
      </c>
      <c r="F3937" s="111">
        <v>129</v>
      </c>
      <c r="G3937" s="111">
        <v>129</v>
      </c>
      <c r="H3937" s="111">
        <v>91</v>
      </c>
      <c r="I3937" s="110">
        <f t="shared" ref="I3937:I3996" si="3866">SUM(C3937:H3937)</f>
        <v>2183</v>
      </c>
      <c r="J3937" s="112">
        <f>C3937+D3937</f>
        <v>964</v>
      </c>
      <c r="K3937" s="111">
        <f>E3937</f>
        <v>870</v>
      </c>
      <c r="L3937" s="113">
        <f>SUM(F3937:G3937)</f>
        <v>258</v>
      </c>
      <c r="O3937" s="147"/>
      <c r="P3937" s="147"/>
      <c r="Q3937" s="147"/>
    </row>
    <row r="3938" spans="1:17" s="55" customFormat="1" ht="11.25" customHeight="1" thickBot="1">
      <c r="A3938" s="201"/>
      <c r="B3938" s="202"/>
      <c r="C3938" s="56">
        <f>C3937/I3937*100</f>
        <v>11.177278973889143</v>
      </c>
      <c r="D3938" s="56">
        <f>D3937/I3937*100</f>
        <v>32.982134677049928</v>
      </c>
      <c r="E3938" s="56">
        <f>E3937/I3937*100</f>
        <v>39.853412734768668</v>
      </c>
      <c r="F3938" s="56">
        <f>F3937/I3937*100</f>
        <v>5.9092991296381125</v>
      </c>
      <c r="G3938" s="56">
        <f>G3937/I3937*100</f>
        <v>5.9092991296381125</v>
      </c>
      <c r="H3938" s="59">
        <f>H3937/I3937*100</f>
        <v>4.1685753550160332</v>
      </c>
      <c r="I3938" s="58">
        <f t="shared" si="3866"/>
        <v>100</v>
      </c>
      <c r="J3938" s="57">
        <f>J3937/I3937*100</f>
        <v>44.159413650939072</v>
      </c>
      <c r="K3938" s="35">
        <f>K3937/I3937*100</f>
        <v>39.853412734768668</v>
      </c>
      <c r="L3938" s="31">
        <f>L3937/I3937*100</f>
        <v>11.818598259276225</v>
      </c>
      <c r="O3938" s="147"/>
      <c r="P3938" s="147"/>
      <c r="Q3938" s="147"/>
    </row>
    <row r="3939" spans="1:17" s="55" customFormat="1" ht="11.45" customHeight="1">
      <c r="A3939" s="189" t="s">
        <v>48</v>
      </c>
      <c r="B3939" s="192" t="s">
        <v>19</v>
      </c>
      <c r="C3939" s="20">
        <v>165</v>
      </c>
      <c r="D3939" s="20">
        <v>484</v>
      </c>
      <c r="E3939" s="20">
        <v>573</v>
      </c>
      <c r="F3939" s="20">
        <v>89</v>
      </c>
      <c r="G3939" s="20">
        <v>89</v>
      </c>
      <c r="H3939" s="20">
        <v>59</v>
      </c>
      <c r="I3939" s="8">
        <f t="shared" si="3866"/>
        <v>1459</v>
      </c>
      <c r="J3939" s="9">
        <f>C3939+D3939</f>
        <v>649</v>
      </c>
      <c r="K3939" s="7">
        <f>E3939</f>
        <v>573</v>
      </c>
      <c r="L3939" s="10">
        <f>SUM(F3939:G3939)</f>
        <v>178</v>
      </c>
      <c r="O3939" s="147"/>
      <c r="P3939" s="147"/>
      <c r="Q3939" s="147"/>
    </row>
    <row r="3940" spans="1:17" s="55" customFormat="1" ht="11.45" customHeight="1">
      <c r="A3940" s="190"/>
      <c r="B3940" s="185"/>
      <c r="C3940" s="46">
        <f>C3939/I3939*100</f>
        <v>11.309115832762167</v>
      </c>
      <c r="D3940" s="25">
        <f>D3939/I3939*100</f>
        <v>33.173406442769021</v>
      </c>
      <c r="E3940" s="25">
        <f>E3939/I3939*100</f>
        <v>39.273474982864975</v>
      </c>
      <c r="F3940" s="25">
        <f>F3939/I3939*100</f>
        <v>6.1000685400959567</v>
      </c>
      <c r="G3940" s="25">
        <f>G3939/I3939*100</f>
        <v>6.1000685400959567</v>
      </c>
      <c r="H3940" s="26">
        <f>H3939/I3939*100</f>
        <v>4.0438656614119255</v>
      </c>
      <c r="I3940" s="27">
        <f t="shared" si="3866"/>
        <v>100.00000000000001</v>
      </c>
      <c r="J3940" s="38">
        <f>J3939/I3939*100</f>
        <v>44.482522275531181</v>
      </c>
      <c r="K3940" s="18">
        <f>K3939/I3939*100</f>
        <v>39.273474982864975</v>
      </c>
      <c r="L3940" s="19">
        <f>L3939/I3939*100</f>
        <v>12.200137080191913</v>
      </c>
      <c r="O3940" s="147"/>
      <c r="P3940" s="147"/>
      <c r="Q3940" s="147"/>
    </row>
    <row r="3941" spans="1:17" s="55" customFormat="1" ht="11.45" customHeight="1">
      <c r="A3941" s="190"/>
      <c r="B3941" s="193" t="s">
        <v>20</v>
      </c>
      <c r="C3941" s="20">
        <v>59</v>
      </c>
      <c r="D3941" s="20">
        <v>153</v>
      </c>
      <c r="E3941" s="20">
        <v>200</v>
      </c>
      <c r="F3941" s="20">
        <v>27</v>
      </c>
      <c r="G3941" s="20">
        <v>22</v>
      </c>
      <c r="H3941" s="20">
        <v>23</v>
      </c>
      <c r="I3941" s="21">
        <f t="shared" si="3866"/>
        <v>484</v>
      </c>
      <c r="J3941" s="28">
        <f>C3941+D3941</f>
        <v>212</v>
      </c>
      <c r="K3941" s="23">
        <f>E3941</f>
        <v>200</v>
      </c>
      <c r="L3941" s="24">
        <f>SUM(F3941:G3941)</f>
        <v>49</v>
      </c>
      <c r="O3941" s="147"/>
      <c r="P3941" s="147"/>
      <c r="Q3941" s="147"/>
    </row>
    <row r="3942" spans="1:17" s="55" customFormat="1" ht="11.45" customHeight="1">
      <c r="A3942" s="190"/>
      <c r="B3942" s="193"/>
      <c r="C3942" s="29">
        <f>C3941/I3941*100</f>
        <v>12.190082644628099</v>
      </c>
      <c r="D3942" s="29">
        <f>D3941/I3941*100</f>
        <v>31.611570247933884</v>
      </c>
      <c r="E3942" s="29">
        <f>E3941/I3941*100</f>
        <v>41.32231404958678</v>
      </c>
      <c r="F3942" s="29">
        <f>F3941/I3941*100</f>
        <v>5.5785123966942152</v>
      </c>
      <c r="G3942" s="29">
        <f>G3941/I3941*100</f>
        <v>4.5454545454545459</v>
      </c>
      <c r="H3942" s="30">
        <f>H3941/I3941*100</f>
        <v>4.7520661157024797</v>
      </c>
      <c r="I3942" s="27">
        <f t="shared" si="3866"/>
        <v>100</v>
      </c>
      <c r="J3942" s="38">
        <f>J3941/I3941*100</f>
        <v>43.801652892561982</v>
      </c>
      <c r="K3942" s="18">
        <f>K3941/I3941*100</f>
        <v>41.32231404958678</v>
      </c>
      <c r="L3942" s="19">
        <f>L3941/I3941*100</f>
        <v>10.12396694214876</v>
      </c>
      <c r="O3942" s="147"/>
      <c r="P3942" s="147"/>
      <c r="Q3942" s="147"/>
    </row>
    <row r="3943" spans="1:17" s="55" customFormat="1" ht="11.45" customHeight="1">
      <c r="A3943" s="190"/>
      <c r="B3943" s="184" t="s">
        <v>49</v>
      </c>
      <c r="C3943" s="20">
        <v>14</v>
      </c>
      <c r="D3943" s="20">
        <v>59</v>
      </c>
      <c r="E3943" s="20">
        <v>65</v>
      </c>
      <c r="F3943" s="20">
        <v>10</v>
      </c>
      <c r="G3943" s="20">
        <v>14</v>
      </c>
      <c r="H3943" s="20">
        <v>5</v>
      </c>
      <c r="I3943" s="21">
        <f t="shared" si="3866"/>
        <v>167</v>
      </c>
      <c r="J3943" s="28">
        <f>C3943+D3943</f>
        <v>73</v>
      </c>
      <c r="K3943" s="23">
        <f>E3943</f>
        <v>65</v>
      </c>
      <c r="L3943" s="24">
        <f>SUM(F3943:G3943)</f>
        <v>24</v>
      </c>
      <c r="O3943" s="147"/>
      <c r="P3943" s="147"/>
      <c r="Q3943" s="147"/>
    </row>
    <row r="3944" spans="1:17" s="55" customFormat="1" ht="11.45" customHeight="1">
      <c r="A3944" s="190"/>
      <c r="B3944" s="185"/>
      <c r="C3944" s="25">
        <f>C3943/I3943*100</f>
        <v>8.3832335329341312</v>
      </c>
      <c r="D3944" s="25">
        <f>D3943/I3943*100</f>
        <v>35.32934131736527</v>
      </c>
      <c r="E3944" s="25">
        <f>E3943/I3943*100</f>
        <v>38.922155688622759</v>
      </c>
      <c r="F3944" s="25">
        <f>F3943/I3943*100</f>
        <v>5.9880239520958085</v>
      </c>
      <c r="G3944" s="25">
        <f>G3943/I3943*100</f>
        <v>8.3832335329341312</v>
      </c>
      <c r="H3944" s="26">
        <f>H3943/I3943*100</f>
        <v>2.9940119760479043</v>
      </c>
      <c r="I3944" s="27">
        <f t="shared" si="3866"/>
        <v>99.999999999999986</v>
      </c>
      <c r="J3944" s="38">
        <f>J3943/I3943*100</f>
        <v>43.712574850299404</v>
      </c>
      <c r="K3944" s="18">
        <f>K3943/I3943*100</f>
        <v>38.922155688622759</v>
      </c>
      <c r="L3944" s="19">
        <f>L3943/I3943*100</f>
        <v>14.37125748502994</v>
      </c>
      <c r="O3944" s="147"/>
      <c r="P3944" s="147"/>
      <c r="Q3944" s="147"/>
    </row>
    <row r="3945" spans="1:17" s="55" customFormat="1" ht="11.45" customHeight="1">
      <c r="A3945" s="190"/>
      <c r="B3945" s="193" t="s">
        <v>50</v>
      </c>
      <c r="C3945" s="20">
        <v>6</v>
      </c>
      <c r="D3945" s="20">
        <v>24</v>
      </c>
      <c r="E3945" s="20">
        <v>32</v>
      </c>
      <c r="F3945" s="20">
        <v>3</v>
      </c>
      <c r="G3945" s="20">
        <v>4</v>
      </c>
      <c r="H3945" s="20">
        <v>4</v>
      </c>
      <c r="I3945" s="21">
        <f t="shared" si="3866"/>
        <v>73</v>
      </c>
      <c r="J3945" s="28">
        <f>C3945+D3945</f>
        <v>30</v>
      </c>
      <c r="K3945" s="23">
        <f>E3945</f>
        <v>32</v>
      </c>
      <c r="L3945" s="24">
        <f>SUM(F3945:G3945)</f>
        <v>7</v>
      </c>
      <c r="O3945" s="147"/>
      <c r="P3945" s="147"/>
      <c r="Q3945" s="147"/>
    </row>
    <row r="3946" spans="1:17" s="55" customFormat="1" ht="11.45" customHeight="1" thickBot="1">
      <c r="A3946" s="190"/>
      <c r="B3946" s="193"/>
      <c r="C3946" s="33">
        <f>C3945/I3945*100</f>
        <v>8.2191780821917799</v>
      </c>
      <c r="D3946" s="33">
        <f>D3945/I3945*100</f>
        <v>32.87671232876712</v>
      </c>
      <c r="E3946" s="33">
        <f>E3945/I3945*100</f>
        <v>43.835616438356162</v>
      </c>
      <c r="F3946" s="33">
        <f>F3945/I3945*100</f>
        <v>4.10958904109589</v>
      </c>
      <c r="G3946" s="33">
        <f>G3945/I3945*100</f>
        <v>5.4794520547945202</v>
      </c>
      <c r="H3946" s="34">
        <f>H3945/I3945*100</f>
        <v>5.4794520547945202</v>
      </c>
      <c r="I3946" s="58">
        <f t="shared" si="3866"/>
        <v>100</v>
      </c>
      <c r="J3946" s="38">
        <f>J3945/I3945*100</f>
        <v>41.095890410958901</v>
      </c>
      <c r="K3946" s="18">
        <f>K3945/I3945*100</f>
        <v>43.835616438356162</v>
      </c>
      <c r="L3946" s="19">
        <f>L3945/I3945*100</f>
        <v>9.5890410958904102</v>
      </c>
      <c r="O3946" s="147"/>
      <c r="P3946" s="147"/>
      <c r="Q3946" s="147"/>
    </row>
    <row r="3947" spans="1:17" s="55" customFormat="1" ht="11.45" customHeight="1">
      <c r="A3947" s="189" t="s">
        <v>51</v>
      </c>
      <c r="B3947" s="192" t="s">
        <v>1</v>
      </c>
      <c r="C3947" s="20">
        <v>102</v>
      </c>
      <c r="D3947" s="20">
        <v>315</v>
      </c>
      <c r="E3947" s="20">
        <v>395</v>
      </c>
      <c r="F3947" s="20">
        <v>56</v>
      </c>
      <c r="G3947" s="20">
        <v>77</v>
      </c>
      <c r="H3947" s="20">
        <v>23</v>
      </c>
      <c r="I3947" s="8">
        <f t="shared" si="3866"/>
        <v>968</v>
      </c>
      <c r="J3947" s="9">
        <f>C3947+D3947</f>
        <v>417</v>
      </c>
      <c r="K3947" s="7">
        <f>E3947</f>
        <v>395</v>
      </c>
      <c r="L3947" s="10">
        <f>SUM(F3947:G3947)</f>
        <v>133</v>
      </c>
      <c r="O3947" s="147"/>
      <c r="P3947" s="147"/>
      <c r="Q3947" s="147"/>
    </row>
    <row r="3948" spans="1:17" s="55" customFormat="1" ht="11.45" customHeight="1">
      <c r="A3948" s="190"/>
      <c r="B3948" s="193"/>
      <c r="C3948" s="46">
        <f>C3947/I3947*100</f>
        <v>10.537190082644628</v>
      </c>
      <c r="D3948" s="25">
        <f>D3947/I3947*100</f>
        <v>32.541322314049587</v>
      </c>
      <c r="E3948" s="25">
        <f>E3947/I3947*100</f>
        <v>40.805785123966942</v>
      </c>
      <c r="F3948" s="25">
        <f>F3947/I3947*100</f>
        <v>5.785123966942149</v>
      </c>
      <c r="G3948" s="25">
        <f>G3947/I3947*100</f>
        <v>7.9545454545454541</v>
      </c>
      <c r="H3948" s="26">
        <f>H3947/I3947*100</f>
        <v>2.3760330578512399</v>
      </c>
      <c r="I3948" s="27">
        <f t="shared" si="3866"/>
        <v>100.00000000000001</v>
      </c>
      <c r="J3948" s="38">
        <f>J3947/I3947*100</f>
        <v>43.078512396694215</v>
      </c>
      <c r="K3948" s="18">
        <f>K3947/I3947*100</f>
        <v>40.805785123966942</v>
      </c>
      <c r="L3948" s="19">
        <f>L3947/I3947*100</f>
        <v>13.739669421487601</v>
      </c>
      <c r="O3948" s="147"/>
      <c r="P3948" s="147"/>
      <c r="Q3948" s="147"/>
    </row>
    <row r="3949" spans="1:17" s="55" customFormat="1" ht="11.45" customHeight="1">
      <c r="A3949" s="190"/>
      <c r="B3949" s="184" t="s">
        <v>2</v>
      </c>
      <c r="C3949" s="20">
        <v>137</v>
      </c>
      <c r="D3949" s="20">
        <v>403</v>
      </c>
      <c r="E3949" s="20">
        <v>470</v>
      </c>
      <c r="F3949" s="20">
        <v>71</v>
      </c>
      <c r="G3949" s="20">
        <v>52</v>
      </c>
      <c r="H3949" s="20">
        <v>44</v>
      </c>
      <c r="I3949" s="21">
        <f t="shared" si="3866"/>
        <v>1177</v>
      </c>
      <c r="J3949" s="28">
        <f>C3949+D3949</f>
        <v>540</v>
      </c>
      <c r="K3949" s="23">
        <f>E3949</f>
        <v>470</v>
      </c>
      <c r="L3949" s="24">
        <f>SUM(F3949:G3949)</f>
        <v>123</v>
      </c>
      <c r="O3949" s="147"/>
      <c r="P3949" s="147"/>
      <c r="Q3949" s="147"/>
    </row>
    <row r="3950" spans="1:17" s="55" customFormat="1" ht="11.45" customHeight="1">
      <c r="A3950" s="190"/>
      <c r="B3950" s="185"/>
      <c r="C3950" s="29">
        <f>C3949/I3949*100</f>
        <v>11.639762107051826</v>
      </c>
      <c r="D3950" s="29">
        <f>D3949/I3949*100</f>
        <v>34.239592183517416</v>
      </c>
      <c r="E3950" s="29">
        <f>E3949/I3949*100</f>
        <v>39.932030586236195</v>
      </c>
      <c r="F3950" s="29">
        <f>F3949/I3949*100</f>
        <v>6.0322854715378078</v>
      </c>
      <c r="G3950" s="29">
        <f>G3949/I3949*100</f>
        <v>4.4180118946474085</v>
      </c>
      <c r="H3950" s="30">
        <f>H3949/I3949*100</f>
        <v>3.7383177570093453</v>
      </c>
      <c r="I3950" s="27">
        <f t="shared" si="3866"/>
        <v>99.999999999999986</v>
      </c>
      <c r="J3950" s="38">
        <f>J3949/I3949*100</f>
        <v>45.879354290569246</v>
      </c>
      <c r="K3950" s="18">
        <f>K3949/I3949*100</f>
        <v>39.932030586236195</v>
      </c>
      <c r="L3950" s="19">
        <f>L3949/I3949*100</f>
        <v>10.450297366185216</v>
      </c>
      <c r="O3950" s="147"/>
      <c r="P3950" s="147"/>
      <c r="Q3950" s="147"/>
    </row>
    <row r="3951" spans="1:17" s="55" customFormat="1" ht="11.45" customHeight="1">
      <c r="A3951" s="190"/>
      <c r="B3951" s="193" t="s">
        <v>5</v>
      </c>
      <c r="C3951" s="20">
        <v>5</v>
      </c>
      <c r="D3951" s="20">
        <v>2</v>
      </c>
      <c r="E3951" s="20">
        <v>5</v>
      </c>
      <c r="F3951" s="20">
        <v>2</v>
      </c>
      <c r="G3951" s="20">
        <v>0</v>
      </c>
      <c r="H3951" s="20">
        <v>24</v>
      </c>
      <c r="I3951" s="21">
        <f t="shared" si="3866"/>
        <v>38</v>
      </c>
      <c r="J3951" s="28">
        <f>C3951+D3951</f>
        <v>7</v>
      </c>
      <c r="K3951" s="23">
        <f>E3951</f>
        <v>5</v>
      </c>
      <c r="L3951" s="24">
        <f>SUM(F3951:G3951)</f>
        <v>2</v>
      </c>
      <c r="O3951" s="147"/>
      <c r="P3951" s="147"/>
      <c r="Q3951" s="147"/>
    </row>
    <row r="3952" spans="1:17" s="55" customFormat="1" ht="11.45" customHeight="1" thickBot="1">
      <c r="A3952" s="191"/>
      <c r="B3952" s="194"/>
      <c r="C3952" s="50">
        <f>C3951/I3951*100</f>
        <v>13.157894736842104</v>
      </c>
      <c r="D3952" s="50">
        <f>D3951/I3951*100</f>
        <v>5.2631578947368416</v>
      </c>
      <c r="E3952" s="50">
        <f>E3951/I3951*100</f>
        <v>13.157894736842104</v>
      </c>
      <c r="F3952" s="50">
        <f>F3951/I3951*100</f>
        <v>5.2631578947368416</v>
      </c>
      <c r="G3952" s="50">
        <f>G3951/I3951*100</f>
        <v>0</v>
      </c>
      <c r="H3952" s="64">
        <f>H3951/I3951*100</f>
        <v>63.157894736842103</v>
      </c>
      <c r="I3952" s="58">
        <f t="shared" si="3866"/>
        <v>100</v>
      </c>
      <c r="J3952" s="57">
        <f>J3951/I3951*100</f>
        <v>18.421052631578945</v>
      </c>
      <c r="K3952" s="35">
        <f>K3951/I3951*100</f>
        <v>13.157894736842104</v>
      </c>
      <c r="L3952" s="31">
        <f>L3951/I3951*100</f>
        <v>5.2631578947368416</v>
      </c>
      <c r="O3952" s="147"/>
      <c r="P3952" s="147"/>
      <c r="Q3952" s="147"/>
    </row>
    <row r="3953" spans="1:40" s="55" customFormat="1" ht="11.45" customHeight="1">
      <c r="A3953" s="189" t="s">
        <v>52</v>
      </c>
      <c r="B3953" s="192" t="s">
        <v>6</v>
      </c>
      <c r="C3953" s="20">
        <v>9</v>
      </c>
      <c r="D3953" s="20">
        <v>20</v>
      </c>
      <c r="E3953" s="20">
        <v>23</v>
      </c>
      <c r="F3953" s="20">
        <v>8</v>
      </c>
      <c r="G3953" s="20">
        <v>2</v>
      </c>
      <c r="H3953" s="20">
        <v>2</v>
      </c>
      <c r="I3953" s="8">
        <f t="shared" si="3866"/>
        <v>64</v>
      </c>
      <c r="J3953" s="9">
        <f>C3953+D3953</f>
        <v>29</v>
      </c>
      <c r="K3953" s="7">
        <f>E3953</f>
        <v>23</v>
      </c>
      <c r="L3953" s="10">
        <f>SUM(F3953:G3953)</f>
        <v>10</v>
      </c>
    </row>
    <row r="3954" spans="1:40" s="55" customFormat="1" ht="11.45" customHeight="1">
      <c r="A3954" s="190"/>
      <c r="B3954" s="185"/>
      <c r="C3954" s="46">
        <f>C3953/I3953*100</f>
        <v>14.0625</v>
      </c>
      <c r="D3954" s="25">
        <f>D3953/I3953*100</f>
        <v>31.25</v>
      </c>
      <c r="E3954" s="25">
        <f>E3953/I3953*100</f>
        <v>35.9375</v>
      </c>
      <c r="F3954" s="25">
        <f>F3953/I3953*100</f>
        <v>12.5</v>
      </c>
      <c r="G3954" s="25">
        <f>G3953/I3953*100</f>
        <v>3.125</v>
      </c>
      <c r="H3954" s="26">
        <f>H3953/I3953*100</f>
        <v>3.125</v>
      </c>
      <c r="I3954" s="27">
        <f t="shared" si="3866"/>
        <v>100</v>
      </c>
      <c r="J3954" s="38">
        <f>J3953/I3953*100</f>
        <v>45.3125</v>
      </c>
      <c r="K3954" s="18">
        <f>K3953/I3953*100</f>
        <v>35.9375</v>
      </c>
      <c r="L3954" s="19">
        <f>L3953/I3953*100</f>
        <v>15.625</v>
      </c>
    </row>
    <row r="3955" spans="1:40" s="55" customFormat="1" ht="11.45" customHeight="1">
      <c r="A3955" s="190"/>
      <c r="B3955" s="193" t="s">
        <v>7</v>
      </c>
      <c r="C3955" s="20">
        <v>11</v>
      </c>
      <c r="D3955" s="20">
        <v>57</v>
      </c>
      <c r="E3955" s="20">
        <v>86</v>
      </c>
      <c r="F3955" s="20">
        <v>14</v>
      </c>
      <c r="G3955" s="20">
        <v>15</v>
      </c>
      <c r="H3955" s="20">
        <v>2</v>
      </c>
      <c r="I3955" s="21">
        <f t="shared" si="3866"/>
        <v>185</v>
      </c>
      <c r="J3955" s="28">
        <f>C3955+D3955</f>
        <v>68</v>
      </c>
      <c r="K3955" s="23">
        <f>E3955</f>
        <v>86</v>
      </c>
      <c r="L3955" s="24">
        <f>SUM(F3955:G3955)</f>
        <v>29</v>
      </c>
    </row>
    <row r="3956" spans="1:40" s="55" customFormat="1" ht="11.45" customHeight="1">
      <c r="A3956" s="190"/>
      <c r="B3956" s="193"/>
      <c r="C3956" s="29">
        <f>C3955/I3955*100</f>
        <v>5.9459459459459465</v>
      </c>
      <c r="D3956" s="29">
        <f>D3955/I3955*100</f>
        <v>30.810810810810814</v>
      </c>
      <c r="E3956" s="29">
        <f>E3955/I3955*100</f>
        <v>46.486486486486491</v>
      </c>
      <c r="F3956" s="29">
        <f>F3955/I3955*100</f>
        <v>7.5675675675675684</v>
      </c>
      <c r="G3956" s="29">
        <f>G3955/I3955*100</f>
        <v>8.1081081081081088</v>
      </c>
      <c r="H3956" s="30">
        <f>H3955/I3955*100</f>
        <v>1.0810810810810811</v>
      </c>
      <c r="I3956" s="27">
        <f t="shared" si="3866"/>
        <v>100.00000000000001</v>
      </c>
      <c r="J3956" s="38">
        <f>J3955/I3955*100</f>
        <v>36.756756756756758</v>
      </c>
      <c r="K3956" s="18">
        <f>K3955/I3955*100</f>
        <v>46.486486486486491</v>
      </c>
      <c r="L3956" s="19">
        <f>L3955/I3955*100</f>
        <v>15.675675675675677</v>
      </c>
    </row>
    <row r="3957" spans="1:40" s="55" customFormat="1" ht="11.45" customHeight="1">
      <c r="A3957" s="190"/>
      <c r="B3957" s="184" t="s">
        <v>8</v>
      </c>
      <c r="C3957" s="20">
        <v>18</v>
      </c>
      <c r="D3957" s="20">
        <v>65</v>
      </c>
      <c r="E3957" s="20">
        <v>116</v>
      </c>
      <c r="F3957" s="20">
        <v>17</v>
      </c>
      <c r="G3957" s="20">
        <v>26</v>
      </c>
      <c r="H3957" s="20">
        <v>5</v>
      </c>
      <c r="I3957" s="21">
        <f t="shared" si="3866"/>
        <v>247</v>
      </c>
      <c r="J3957" s="28">
        <f>C3957+D3957</f>
        <v>83</v>
      </c>
      <c r="K3957" s="23">
        <f>E3957</f>
        <v>116</v>
      </c>
      <c r="L3957" s="24">
        <f>SUM(F3957:G3957)</f>
        <v>43</v>
      </c>
    </row>
    <row r="3958" spans="1:40" s="55" customFormat="1" ht="11.45" customHeight="1">
      <c r="A3958" s="190"/>
      <c r="B3958" s="185"/>
      <c r="C3958" s="29">
        <f t="shared" ref="C3958" si="3867">C3957/I3957*100</f>
        <v>7.2874493927125501</v>
      </c>
      <c r="D3958" s="29">
        <f t="shared" ref="D3958" si="3868">D3957/I3957*100</f>
        <v>26.315789473684209</v>
      </c>
      <c r="E3958" s="29">
        <f t="shared" ref="E3958" si="3869">E3957/I3957*100</f>
        <v>46.963562753036435</v>
      </c>
      <c r="F3958" s="29">
        <f t="shared" ref="F3958" si="3870">F3957/I3957*100</f>
        <v>6.8825910931174086</v>
      </c>
      <c r="G3958" s="29">
        <f t="shared" ref="G3958" si="3871">G3957/I3957*100</f>
        <v>10.526315789473683</v>
      </c>
      <c r="H3958" s="30">
        <f t="shared" ref="H3958" si="3872">H3957/I3957*100</f>
        <v>2.0242914979757085</v>
      </c>
      <c r="I3958" s="27">
        <f t="shared" si="3866"/>
        <v>100</v>
      </c>
      <c r="J3958" s="38">
        <f>J3957/I3957*100</f>
        <v>33.603238866396765</v>
      </c>
      <c r="K3958" s="18">
        <f>K3957/I3957*100</f>
        <v>46.963562753036435</v>
      </c>
      <c r="L3958" s="19">
        <f>L3957/I3957*100</f>
        <v>17.408906882591094</v>
      </c>
    </row>
    <row r="3959" spans="1:40" s="55" customFormat="1" ht="11.45" customHeight="1">
      <c r="A3959" s="190"/>
      <c r="B3959" s="193" t="s">
        <v>9</v>
      </c>
      <c r="C3959" s="20">
        <v>27</v>
      </c>
      <c r="D3959" s="20">
        <v>93</v>
      </c>
      <c r="E3959" s="20">
        <v>138</v>
      </c>
      <c r="F3959" s="20">
        <v>24</v>
      </c>
      <c r="G3959" s="20">
        <v>28</v>
      </c>
      <c r="H3959" s="20">
        <v>5</v>
      </c>
      <c r="I3959" s="21">
        <f t="shared" si="3866"/>
        <v>315</v>
      </c>
      <c r="J3959" s="28">
        <f>C3959+D3959</f>
        <v>120</v>
      </c>
      <c r="K3959" s="23">
        <f>E3959</f>
        <v>138</v>
      </c>
      <c r="L3959" s="24">
        <f>SUM(F3959:G3959)</f>
        <v>52</v>
      </c>
      <c r="O3959" s="147"/>
      <c r="P3959" s="147"/>
      <c r="Q3959" s="147"/>
      <c r="AD3959" s="1"/>
    </row>
    <row r="3960" spans="1:40" s="55" customFormat="1" ht="11.45" customHeight="1">
      <c r="A3960" s="190"/>
      <c r="B3960" s="193"/>
      <c r="C3960" s="29">
        <f t="shared" ref="C3960" si="3873">C3959/I3959*100</f>
        <v>8.5714285714285712</v>
      </c>
      <c r="D3960" s="29">
        <f t="shared" ref="D3960" si="3874">D3959/I3959*100</f>
        <v>29.523809523809526</v>
      </c>
      <c r="E3960" s="29">
        <f t="shared" ref="E3960" si="3875">E3959/I3959*100</f>
        <v>43.80952380952381</v>
      </c>
      <c r="F3960" s="29">
        <f t="shared" ref="F3960" si="3876">F3959/I3959*100</f>
        <v>7.6190476190476195</v>
      </c>
      <c r="G3960" s="29">
        <f t="shared" ref="G3960" si="3877">G3959/I3959*100</f>
        <v>8.8888888888888893</v>
      </c>
      <c r="H3960" s="30">
        <f t="shared" ref="H3960" si="3878">H3959/I3959*100</f>
        <v>1.5873015873015872</v>
      </c>
      <c r="I3960" s="27">
        <f t="shared" si="3866"/>
        <v>99.999999999999986</v>
      </c>
      <c r="J3960" s="38">
        <f>J3959/I3959*100</f>
        <v>38.095238095238095</v>
      </c>
      <c r="K3960" s="18">
        <f>K3959/I3959*100</f>
        <v>43.80952380952381</v>
      </c>
      <c r="L3960" s="19">
        <f>L3959/I3959*100</f>
        <v>16.507936507936506</v>
      </c>
      <c r="O3960" s="147"/>
      <c r="P3960" s="147"/>
      <c r="Q3960" s="147"/>
      <c r="AD3960" s="1"/>
    </row>
    <row r="3961" spans="1:40" s="55" customFormat="1" ht="11.45" customHeight="1">
      <c r="A3961" s="190"/>
      <c r="B3961" s="184" t="s">
        <v>10</v>
      </c>
      <c r="C3961" s="20">
        <v>26</v>
      </c>
      <c r="D3961" s="20">
        <v>128</v>
      </c>
      <c r="E3961" s="20">
        <v>158</v>
      </c>
      <c r="F3961" s="20">
        <v>25</v>
      </c>
      <c r="G3961" s="20">
        <v>22</v>
      </c>
      <c r="H3961" s="20">
        <v>8</v>
      </c>
      <c r="I3961" s="21">
        <f t="shared" si="3866"/>
        <v>367</v>
      </c>
      <c r="J3961" s="28">
        <f>C3961+D3961</f>
        <v>154</v>
      </c>
      <c r="K3961" s="23">
        <f>E3961</f>
        <v>158</v>
      </c>
      <c r="L3961" s="24">
        <f>SUM(F3961:G3961)</f>
        <v>47</v>
      </c>
      <c r="O3961" s="147"/>
      <c r="P3961" s="147"/>
      <c r="Q3961" s="148"/>
      <c r="AC3961" s="1"/>
      <c r="AD3961" s="1"/>
    </row>
    <row r="3962" spans="1:40" s="55" customFormat="1" ht="11.45" customHeight="1">
      <c r="A3962" s="190"/>
      <c r="B3962" s="185"/>
      <c r="C3962" s="29">
        <f t="shared" ref="C3962" si="3879">C3961/I3961*100</f>
        <v>7.0844686648501369</v>
      </c>
      <c r="D3962" s="29">
        <f t="shared" ref="D3962" si="3880">D3961/I3961*100</f>
        <v>34.877384196185282</v>
      </c>
      <c r="E3962" s="29">
        <f t="shared" ref="E3962" si="3881">E3961/I3961*100</f>
        <v>43.051771117166211</v>
      </c>
      <c r="F3962" s="29">
        <f t="shared" ref="F3962" si="3882">F3961/I3961*100</f>
        <v>6.8119891008174394</v>
      </c>
      <c r="G3962" s="29">
        <f t="shared" ref="G3962" si="3883">G3961/I3961*100</f>
        <v>5.9945504087193457</v>
      </c>
      <c r="H3962" s="30">
        <f t="shared" ref="H3962" si="3884">H3961/I3961*100</f>
        <v>2.1798365122615802</v>
      </c>
      <c r="I3962" s="27">
        <f t="shared" si="3866"/>
        <v>99.999999999999986</v>
      </c>
      <c r="J3962" s="38">
        <f>J3961/I3961*100</f>
        <v>41.961852861035418</v>
      </c>
      <c r="K3962" s="18">
        <f>K3961/I3961*100</f>
        <v>43.051771117166211</v>
      </c>
      <c r="L3962" s="19">
        <f>L3961/I3961*100</f>
        <v>12.806539509536785</v>
      </c>
      <c r="O3962" s="147"/>
      <c r="P3962" s="148"/>
      <c r="Q3962" s="148"/>
      <c r="AC3962" s="1"/>
      <c r="AD3962" s="1"/>
    </row>
    <row r="3963" spans="1:40" s="55" customFormat="1" ht="11.45" customHeight="1">
      <c r="A3963" s="190"/>
      <c r="B3963" s="193" t="s">
        <v>11</v>
      </c>
      <c r="C3963" s="20">
        <v>43</v>
      </c>
      <c r="D3963" s="20">
        <v>142</v>
      </c>
      <c r="E3963" s="20">
        <v>151</v>
      </c>
      <c r="F3963" s="20">
        <v>24</v>
      </c>
      <c r="G3963" s="20">
        <v>19</v>
      </c>
      <c r="H3963" s="20">
        <v>15</v>
      </c>
      <c r="I3963" s="21">
        <f t="shared" si="3866"/>
        <v>394</v>
      </c>
      <c r="J3963" s="28">
        <f>C3963+D3963</f>
        <v>185</v>
      </c>
      <c r="K3963" s="23">
        <f>E3963</f>
        <v>151</v>
      </c>
      <c r="L3963" s="24">
        <f>SUM(F3963:G3963)</f>
        <v>43</v>
      </c>
      <c r="O3963" s="148"/>
      <c r="P3963" s="148"/>
      <c r="Q3963" s="148"/>
      <c r="AB3963" s="1"/>
      <c r="AC3963" s="1"/>
      <c r="AD3963" s="1"/>
    </row>
    <row r="3964" spans="1:40" s="55" customFormat="1" ht="11.45" customHeight="1">
      <c r="A3964" s="190"/>
      <c r="B3964" s="193"/>
      <c r="C3964" s="29">
        <f t="shared" ref="C3964" si="3885">C3963/I3963*100</f>
        <v>10.913705583756345</v>
      </c>
      <c r="D3964" s="29">
        <f t="shared" ref="D3964" si="3886">D3963/I3963*100</f>
        <v>36.040609137055839</v>
      </c>
      <c r="E3964" s="29">
        <f t="shared" ref="E3964" si="3887">E3963/I3963*100</f>
        <v>38.324873096446701</v>
      </c>
      <c r="F3964" s="29">
        <f t="shared" ref="F3964" si="3888">F3963/I3963*100</f>
        <v>6.091370558375635</v>
      </c>
      <c r="G3964" s="29">
        <f t="shared" ref="G3964" si="3889">G3963/I3963*100</f>
        <v>4.8223350253807107</v>
      </c>
      <c r="H3964" s="30">
        <f t="shared" ref="H3964" si="3890">H3963/I3963*100</f>
        <v>3.8071065989847721</v>
      </c>
      <c r="I3964" s="27">
        <f t="shared" si="3866"/>
        <v>100</v>
      </c>
      <c r="J3964" s="38">
        <f>J3963/I3963*100</f>
        <v>46.954314720812185</v>
      </c>
      <c r="K3964" s="18">
        <f>K3963/I3963*100</f>
        <v>38.324873096446701</v>
      </c>
      <c r="L3964" s="19">
        <f>L3963/I3963*100</f>
        <v>10.913705583756345</v>
      </c>
      <c r="O3964" s="148"/>
      <c r="P3964" s="148"/>
      <c r="Q3964" s="148"/>
      <c r="AB3964" s="1"/>
      <c r="AC3964" s="1"/>
      <c r="AD3964" s="1"/>
      <c r="AN3964" s="1"/>
    </row>
    <row r="3965" spans="1:40" s="55" customFormat="1" ht="11.45" customHeight="1">
      <c r="A3965" s="190"/>
      <c r="B3965" s="184" t="s">
        <v>12</v>
      </c>
      <c r="C3965" s="20">
        <v>106</v>
      </c>
      <c r="D3965" s="20">
        <v>215</v>
      </c>
      <c r="E3965" s="20">
        <v>195</v>
      </c>
      <c r="F3965" s="20">
        <v>15</v>
      </c>
      <c r="G3965" s="20">
        <v>17</v>
      </c>
      <c r="H3965" s="20">
        <v>34</v>
      </c>
      <c r="I3965" s="21">
        <f t="shared" si="3866"/>
        <v>582</v>
      </c>
      <c r="J3965" s="28">
        <f>C3965+D3965</f>
        <v>321</v>
      </c>
      <c r="K3965" s="23">
        <f>E3965</f>
        <v>195</v>
      </c>
      <c r="L3965" s="24">
        <f>SUM(F3965:G3965)</f>
        <v>32</v>
      </c>
      <c r="O3965" s="148"/>
      <c r="P3965" s="148"/>
      <c r="Q3965" s="148"/>
      <c r="AA3965" s="1"/>
      <c r="AB3965" s="1"/>
      <c r="AC3965" s="1"/>
      <c r="AD3965" s="1"/>
      <c r="AM3965" s="1"/>
      <c r="AN3965" s="1"/>
    </row>
    <row r="3966" spans="1:40" s="55" customFormat="1" ht="11.45" customHeight="1">
      <c r="A3966" s="190"/>
      <c r="B3966" s="185"/>
      <c r="C3966" s="29">
        <f t="shared" ref="C3966" si="3891">C3965/I3965*100</f>
        <v>18.213058419243985</v>
      </c>
      <c r="D3966" s="29">
        <f t="shared" ref="D3966" si="3892">D3965/I3965*100</f>
        <v>36.941580756013749</v>
      </c>
      <c r="E3966" s="29">
        <f t="shared" ref="E3966" si="3893">E3965/I3965*100</f>
        <v>33.505154639175252</v>
      </c>
      <c r="F3966" s="29">
        <f t="shared" ref="F3966" si="3894">F3965/I3965*100</f>
        <v>2.5773195876288657</v>
      </c>
      <c r="G3966" s="29">
        <f t="shared" ref="G3966" si="3895">G3965/I3965*100</f>
        <v>2.9209621993127146</v>
      </c>
      <c r="H3966" s="30">
        <f t="shared" ref="H3966" si="3896">H3965/I3965*100</f>
        <v>5.8419243986254292</v>
      </c>
      <c r="I3966" s="27">
        <f t="shared" si="3866"/>
        <v>99.999999999999986</v>
      </c>
      <c r="J3966" s="38">
        <f>J3965/I3965*100</f>
        <v>55.154639175257735</v>
      </c>
      <c r="K3966" s="18">
        <f>K3965/I3965*100</f>
        <v>33.505154639175252</v>
      </c>
      <c r="L3966" s="19">
        <f>L3965/I3965*100</f>
        <v>5.4982817869415808</v>
      </c>
      <c r="O3966" s="148"/>
      <c r="P3966" s="148"/>
      <c r="Q3966" s="148"/>
      <c r="AA3966" s="1"/>
      <c r="AB3966" s="1"/>
      <c r="AC3966" s="1"/>
      <c r="AD3966" s="1"/>
      <c r="AL3966" s="1"/>
      <c r="AM3966" s="1"/>
      <c r="AN3966" s="1"/>
    </row>
    <row r="3967" spans="1:40" s="55" customFormat="1" ht="11.45" customHeight="1">
      <c r="A3967" s="190"/>
      <c r="B3967" s="193" t="s">
        <v>24</v>
      </c>
      <c r="C3967" s="20">
        <v>4</v>
      </c>
      <c r="D3967" s="20">
        <v>0</v>
      </c>
      <c r="E3967" s="20">
        <v>3</v>
      </c>
      <c r="F3967" s="20">
        <v>2</v>
      </c>
      <c r="G3967" s="20">
        <v>0</v>
      </c>
      <c r="H3967" s="20">
        <v>20</v>
      </c>
      <c r="I3967" s="21">
        <f t="shared" si="3866"/>
        <v>29</v>
      </c>
      <c r="J3967" s="28">
        <f>C3967+D3967</f>
        <v>4</v>
      </c>
      <c r="K3967" s="23">
        <f>E3967</f>
        <v>3</v>
      </c>
      <c r="L3967" s="24">
        <f>SUM(F3967:G3967)</f>
        <v>2</v>
      </c>
      <c r="Z3967" s="1"/>
      <c r="AA3967" s="1"/>
      <c r="AB3967" s="1"/>
      <c r="AC3967" s="1"/>
      <c r="AD3967" s="1"/>
      <c r="AK3967" s="1"/>
      <c r="AL3967" s="1"/>
      <c r="AM3967" s="1"/>
      <c r="AN3967" s="1"/>
    </row>
    <row r="3968" spans="1:40" s="55" customFormat="1" ht="11.45" customHeight="1" thickBot="1">
      <c r="A3968" s="191"/>
      <c r="B3968" s="194"/>
      <c r="C3968" s="50">
        <f t="shared" ref="C3968" si="3897">C3967/I3967*100</f>
        <v>13.793103448275861</v>
      </c>
      <c r="D3968" s="50">
        <f t="shared" ref="D3968" si="3898">D3967/I3967*100</f>
        <v>0</v>
      </c>
      <c r="E3968" s="50">
        <f t="shared" ref="E3968" si="3899">E3967/I3967*100</f>
        <v>10.344827586206897</v>
      </c>
      <c r="F3968" s="50">
        <f t="shared" ref="F3968" si="3900">F3967/I3967*100</f>
        <v>6.8965517241379306</v>
      </c>
      <c r="G3968" s="50">
        <f t="shared" ref="G3968" si="3901">G3967/I3967*100</f>
        <v>0</v>
      </c>
      <c r="H3968" s="79">
        <f t="shared" ref="H3968" si="3902">H3967/I3967*100</f>
        <v>68.965517241379317</v>
      </c>
      <c r="I3968" s="58">
        <f t="shared" si="3866"/>
        <v>100</v>
      </c>
      <c r="J3968" s="57">
        <f>J3967/I3967*100</f>
        <v>13.793103448275861</v>
      </c>
      <c r="K3968" s="35">
        <f>K3967/I3967*100</f>
        <v>10.344827586206897</v>
      </c>
      <c r="L3968" s="31">
        <f>L3967/I3967*100</f>
        <v>6.8965517241379306</v>
      </c>
      <c r="Z3968" s="1"/>
      <c r="AA3968" s="1"/>
      <c r="AB3968" s="1"/>
      <c r="AC3968" s="1"/>
      <c r="AD3968" s="1"/>
      <c r="AJ3968" s="1"/>
      <c r="AK3968" s="1"/>
      <c r="AL3968" s="1"/>
      <c r="AM3968" s="1"/>
      <c r="AN3968" s="1"/>
    </row>
    <row r="3969" spans="1:40" s="55" customFormat="1" ht="11.45" customHeight="1" thickBot="1">
      <c r="A3969" s="211" t="s">
        <v>53</v>
      </c>
      <c r="B3969" s="192" t="s">
        <v>23</v>
      </c>
      <c r="C3969" s="20">
        <v>27</v>
      </c>
      <c r="D3969" s="20">
        <v>86</v>
      </c>
      <c r="E3969" s="20">
        <v>82</v>
      </c>
      <c r="F3969" s="20">
        <v>9</v>
      </c>
      <c r="G3969" s="20">
        <v>5</v>
      </c>
      <c r="H3969" s="20">
        <v>7</v>
      </c>
      <c r="I3969" s="110">
        <f t="shared" si="3866"/>
        <v>216</v>
      </c>
      <c r="J3969" s="9">
        <f>C3969+D3969</f>
        <v>113</v>
      </c>
      <c r="K3969" s="7">
        <f>E3969</f>
        <v>82</v>
      </c>
      <c r="L3969" s="10">
        <f>SUM(F3969:G3969)</f>
        <v>14</v>
      </c>
      <c r="Y3969" s="1"/>
      <c r="Z3969" s="1"/>
      <c r="AA3969" s="1"/>
      <c r="AB3969" s="1"/>
      <c r="AC3969" s="1"/>
      <c r="AD3969" s="1"/>
      <c r="AI3969" s="1"/>
      <c r="AJ3969" s="1"/>
      <c r="AK3969" s="1"/>
      <c r="AL3969" s="1"/>
      <c r="AM3969" s="1"/>
      <c r="AN3969" s="1"/>
    </row>
    <row r="3970" spans="1:40" s="55" customFormat="1" ht="11.45" customHeight="1" thickTop="1" thickBot="1">
      <c r="A3970" s="212"/>
      <c r="B3970" s="185"/>
      <c r="C3970" s="46">
        <f>C3969/I3969*100</f>
        <v>12.5</v>
      </c>
      <c r="D3970" s="25">
        <f>D3969/I3969*100</f>
        <v>39.814814814814817</v>
      </c>
      <c r="E3970" s="25">
        <f>E3969/I3969*100</f>
        <v>37.962962962962962</v>
      </c>
      <c r="F3970" s="25">
        <f>F3969/I3969*100</f>
        <v>4.1666666666666661</v>
      </c>
      <c r="G3970" s="25">
        <f>G3969/I3969*100</f>
        <v>2.3148148148148149</v>
      </c>
      <c r="H3970" s="26">
        <f>H3969/I3969*100</f>
        <v>3.2407407407407405</v>
      </c>
      <c r="I3970" s="27">
        <f t="shared" si="3866"/>
        <v>100</v>
      </c>
      <c r="J3970" s="38">
        <f>J3969/I3969*100</f>
        <v>52.314814814814817</v>
      </c>
      <c r="K3970" s="18">
        <f>K3969/I3969*100</f>
        <v>37.962962962962962</v>
      </c>
      <c r="L3970" s="19">
        <f>L3969/I3969*100</f>
        <v>6.481481481481481</v>
      </c>
      <c r="X3970" s="1"/>
      <c r="Y3970" s="1"/>
      <c r="Z3970" s="1"/>
      <c r="AA3970" s="1"/>
      <c r="AB3970" s="1"/>
      <c r="AC3970" s="1"/>
      <c r="AD3970" s="1"/>
      <c r="AH3970" s="1"/>
      <c r="AI3970" s="1"/>
      <c r="AJ3970" s="1"/>
      <c r="AK3970" s="1"/>
      <c r="AL3970" s="1"/>
      <c r="AM3970" s="1"/>
      <c r="AN3970" s="1"/>
    </row>
    <row r="3971" spans="1:40" s="55" customFormat="1" ht="11.45" customHeight="1" thickTop="1" thickBot="1">
      <c r="A3971" s="212"/>
      <c r="B3971" s="193" t="s">
        <v>3</v>
      </c>
      <c r="C3971" s="20">
        <v>16</v>
      </c>
      <c r="D3971" s="20">
        <v>52</v>
      </c>
      <c r="E3971" s="20">
        <v>52</v>
      </c>
      <c r="F3971" s="20">
        <v>8</v>
      </c>
      <c r="G3971" s="20">
        <v>11</v>
      </c>
      <c r="H3971" s="20">
        <v>4</v>
      </c>
      <c r="I3971" s="21">
        <f t="shared" si="3866"/>
        <v>143</v>
      </c>
      <c r="J3971" s="28">
        <f>C3971+D3971</f>
        <v>68</v>
      </c>
      <c r="K3971" s="23">
        <f>E3971</f>
        <v>52</v>
      </c>
      <c r="L3971" s="24">
        <f>SUM(F3971:G3971)</f>
        <v>19</v>
      </c>
      <c r="W3971" s="1"/>
      <c r="X3971" s="1"/>
      <c r="Y3971" s="1"/>
      <c r="Z3971" s="1"/>
      <c r="AA3971" s="1"/>
      <c r="AB3971" s="1"/>
      <c r="AC3971" s="1"/>
      <c r="AD3971" s="1"/>
      <c r="AG3971" s="1"/>
      <c r="AH3971" s="1"/>
      <c r="AI3971" s="1"/>
      <c r="AJ3971" s="1"/>
      <c r="AK3971" s="1"/>
      <c r="AL3971" s="1"/>
      <c r="AM3971" s="1"/>
      <c r="AN3971" s="1"/>
    </row>
    <row r="3972" spans="1:40" s="55" customFormat="1" ht="11.45" customHeight="1" thickTop="1" thickBot="1">
      <c r="A3972" s="212"/>
      <c r="B3972" s="193"/>
      <c r="C3972" s="29">
        <f>C3971/I3971*100</f>
        <v>11.188811188811188</v>
      </c>
      <c r="D3972" s="29">
        <f>D3971/I3971*100</f>
        <v>36.363636363636367</v>
      </c>
      <c r="E3972" s="29">
        <f>E3971/I3971*100</f>
        <v>36.363636363636367</v>
      </c>
      <c r="F3972" s="29">
        <f>F3971/I3971*100</f>
        <v>5.5944055944055942</v>
      </c>
      <c r="G3972" s="29">
        <f>G3971/I3971*100</f>
        <v>7.6923076923076925</v>
      </c>
      <c r="H3972" s="30">
        <f>H3971/I3971*100</f>
        <v>2.7972027972027971</v>
      </c>
      <c r="I3972" s="27">
        <f t="shared" si="3866"/>
        <v>100.00000000000001</v>
      </c>
      <c r="J3972" s="38">
        <f>J3971/I3971*100</f>
        <v>47.552447552447553</v>
      </c>
      <c r="K3972" s="18">
        <f>K3971/I3971*100</f>
        <v>36.363636363636367</v>
      </c>
      <c r="L3972" s="19">
        <f>L3971/I3971*100</f>
        <v>13.286713286713287</v>
      </c>
      <c r="V3972" s="1"/>
      <c r="W3972" s="1"/>
      <c r="X3972" s="1"/>
      <c r="Y3972" s="1"/>
      <c r="Z3972" s="1"/>
      <c r="AA3972" s="1"/>
      <c r="AB3972" s="1"/>
      <c r="AC3972" s="1"/>
      <c r="AD3972" s="1"/>
      <c r="AF3972" s="1"/>
      <c r="AG3972" s="1"/>
      <c r="AH3972" s="1"/>
      <c r="AI3972" s="1"/>
      <c r="AJ3972" s="1"/>
      <c r="AK3972" s="1"/>
      <c r="AL3972" s="1"/>
      <c r="AM3972" s="1"/>
      <c r="AN3972" s="1"/>
    </row>
    <row r="3973" spans="1:40" s="55" customFormat="1" ht="11.45" customHeight="1" thickTop="1" thickBot="1">
      <c r="A3973" s="212"/>
      <c r="B3973" s="184" t="s">
        <v>13</v>
      </c>
      <c r="C3973" s="20">
        <v>67</v>
      </c>
      <c r="D3973" s="20">
        <v>274</v>
      </c>
      <c r="E3973" s="20">
        <v>409</v>
      </c>
      <c r="F3973" s="20">
        <v>71</v>
      </c>
      <c r="G3973" s="20">
        <v>61</v>
      </c>
      <c r="H3973" s="20">
        <v>21</v>
      </c>
      <c r="I3973" s="21">
        <f t="shared" si="3866"/>
        <v>903</v>
      </c>
      <c r="J3973" s="28">
        <f>C3973+D3973</f>
        <v>341</v>
      </c>
      <c r="K3973" s="23">
        <f>E3973</f>
        <v>409</v>
      </c>
      <c r="L3973" s="24">
        <f>SUM(F3973:G3973)</f>
        <v>132</v>
      </c>
      <c r="U3973" s="1"/>
      <c r="V3973" s="1"/>
      <c r="W3973" s="1"/>
      <c r="X3973" s="1"/>
      <c r="Y3973" s="1"/>
      <c r="Z3973" s="1"/>
      <c r="AA3973" s="1"/>
      <c r="AB3973" s="1"/>
      <c r="AC3973" s="1"/>
      <c r="AD3973" s="1"/>
      <c r="AE3973" s="1"/>
      <c r="AF3973" s="1"/>
      <c r="AG3973" s="1"/>
      <c r="AH3973" s="1"/>
      <c r="AI3973" s="1"/>
      <c r="AJ3973" s="1"/>
      <c r="AK3973" s="1"/>
      <c r="AL3973" s="1"/>
      <c r="AM3973" s="1"/>
      <c r="AN3973" s="1"/>
    </row>
    <row r="3974" spans="1:40" s="55" customFormat="1" ht="11.45" customHeight="1" thickTop="1" thickBot="1">
      <c r="A3974" s="212"/>
      <c r="B3974" s="185"/>
      <c r="C3974" s="29">
        <f t="shared" ref="C3974" si="3903">C3973/I3973*100</f>
        <v>7.4197120708748621</v>
      </c>
      <c r="D3974" s="29">
        <f t="shared" ref="D3974" si="3904">D3973/I3973*100</f>
        <v>30.343300110741971</v>
      </c>
      <c r="E3974" s="29">
        <f t="shared" ref="E3974" si="3905">E3973/I3973*100</f>
        <v>45.293466223698779</v>
      </c>
      <c r="F3974" s="29">
        <f t="shared" ref="F3974" si="3906">F3973/I3973*100</f>
        <v>7.8626799557032108</v>
      </c>
      <c r="G3974" s="29">
        <f t="shared" ref="G3974" si="3907">G3973/I3973*100</f>
        <v>6.7552602436323372</v>
      </c>
      <c r="H3974" s="30">
        <f t="shared" ref="H3974" si="3908">H3973/I3973*100</f>
        <v>2.3255813953488373</v>
      </c>
      <c r="I3974" s="27">
        <f t="shared" si="3866"/>
        <v>99.999999999999986</v>
      </c>
      <c r="J3974" s="38">
        <f>J3973/I3973*100</f>
        <v>37.763012181616837</v>
      </c>
      <c r="K3974" s="18">
        <f>K3973/I3973*100</f>
        <v>45.293466223698779</v>
      </c>
      <c r="L3974" s="19">
        <f>L3973/I3973*100</f>
        <v>14.61794019933555</v>
      </c>
      <c r="O3974" s="148"/>
      <c r="P3974" s="148"/>
      <c r="Q3974" s="148"/>
      <c r="U3974" s="1"/>
      <c r="V3974" s="1"/>
      <c r="W3974" s="1"/>
      <c r="X3974" s="1"/>
      <c r="Y3974" s="1"/>
      <c r="Z3974" s="1"/>
      <c r="AA3974" s="1"/>
      <c r="AB3974" s="1"/>
      <c r="AC3974" s="1"/>
      <c r="AD3974" s="1"/>
      <c r="AE3974" s="1"/>
      <c r="AF3974" s="1"/>
      <c r="AG3974" s="1"/>
      <c r="AH3974" s="1"/>
      <c r="AI3974" s="1"/>
      <c r="AJ3974" s="1"/>
      <c r="AK3974" s="1"/>
      <c r="AL3974" s="1"/>
      <c r="AM3974" s="1"/>
      <c r="AN3974" s="1"/>
    </row>
    <row r="3975" spans="1:40" s="55" customFormat="1" ht="11.45" customHeight="1" thickTop="1" thickBot="1">
      <c r="A3975" s="212"/>
      <c r="B3975" s="193" t="s">
        <v>14</v>
      </c>
      <c r="C3975" s="20">
        <v>24</v>
      </c>
      <c r="D3975" s="20">
        <v>75</v>
      </c>
      <c r="E3975" s="20">
        <v>76</v>
      </c>
      <c r="F3975" s="20">
        <v>6</v>
      </c>
      <c r="G3975" s="20">
        <v>8</v>
      </c>
      <c r="H3975" s="20">
        <v>9</v>
      </c>
      <c r="I3975" s="21">
        <f t="shared" si="3866"/>
        <v>198</v>
      </c>
      <c r="J3975" s="28">
        <f>C3975+D3975</f>
        <v>99</v>
      </c>
      <c r="K3975" s="23">
        <f>E3975</f>
        <v>76</v>
      </c>
      <c r="L3975" s="24">
        <f>SUM(F3975:G3975)</f>
        <v>14</v>
      </c>
      <c r="O3975" s="148"/>
      <c r="P3975" s="148"/>
      <c r="Q3975" s="148"/>
      <c r="U3975" s="1"/>
      <c r="V3975" s="1"/>
      <c r="W3975" s="1"/>
      <c r="X3975" s="1"/>
      <c r="Y3975" s="1"/>
      <c r="Z3975" s="1"/>
      <c r="AA3975" s="1"/>
      <c r="AB3975" s="1"/>
      <c r="AC3975" s="1"/>
      <c r="AD3975" s="1"/>
      <c r="AE3975" s="1"/>
      <c r="AF3975" s="1"/>
      <c r="AG3975" s="1"/>
      <c r="AH3975" s="1"/>
      <c r="AI3975" s="1"/>
      <c r="AJ3975" s="1"/>
      <c r="AK3975" s="1"/>
      <c r="AL3975" s="1"/>
      <c r="AM3975" s="1"/>
      <c r="AN3975" s="1"/>
    </row>
    <row r="3976" spans="1:40" s="55" customFormat="1" ht="11.45" customHeight="1" thickTop="1" thickBot="1">
      <c r="A3976" s="212"/>
      <c r="B3976" s="193"/>
      <c r="C3976" s="29">
        <f t="shared" ref="C3976" si="3909">C3975/I3975*100</f>
        <v>12.121212121212121</v>
      </c>
      <c r="D3976" s="29">
        <f t="shared" ref="D3976" si="3910">D3975/I3975*100</f>
        <v>37.878787878787875</v>
      </c>
      <c r="E3976" s="29">
        <f t="shared" ref="E3976" si="3911">E3975/I3975*100</f>
        <v>38.383838383838381</v>
      </c>
      <c r="F3976" s="29">
        <f t="shared" ref="F3976" si="3912">F3975/I3975*100</f>
        <v>3.0303030303030303</v>
      </c>
      <c r="G3976" s="29">
        <f t="shared" ref="G3976" si="3913">G3975/I3975*100</f>
        <v>4.0404040404040407</v>
      </c>
      <c r="H3976" s="30">
        <f t="shared" ref="H3976" si="3914">H3975/I3975*100</f>
        <v>4.5454545454545459</v>
      </c>
      <c r="I3976" s="27">
        <f t="shared" si="3866"/>
        <v>100</v>
      </c>
      <c r="J3976" s="38">
        <f>J3975/I3975*100</f>
        <v>50</v>
      </c>
      <c r="K3976" s="18">
        <f>K3975/I3975*100</f>
        <v>38.383838383838381</v>
      </c>
      <c r="L3976" s="19">
        <f>L3975/I3975*100</f>
        <v>7.0707070707070701</v>
      </c>
      <c r="O3976" s="148"/>
      <c r="P3976" s="148"/>
      <c r="Q3976" s="148"/>
      <c r="U3976" s="1"/>
      <c r="V3976" s="1"/>
      <c r="W3976" s="1"/>
      <c r="X3976" s="1"/>
      <c r="Y3976" s="1"/>
      <c r="Z3976" s="1"/>
      <c r="AA3976" s="1"/>
      <c r="AB3976" s="1"/>
      <c r="AC3976" s="1"/>
      <c r="AD3976" s="1"/>
      <c r="AE3976" s="1"/>
      <c r="AF3976" s="1"/>
      <c r="AG3976" s="1"/>
      <c r="AH3976" s="1"/>
      <c r="AI3976" s="1"/>
      <c r="AJ3976" s="1"/>
      <c r="AK3976" s="1"/>
      <c r="AL3976" s="1"/>
      <c r="AM3976" s="1"/>
      <c r="AN3976" s="1"/>
    </row>
    <row r="3977" spans="1:40" s="55" customFormat="1" ht="11.45" customHeight="1" thickTop="1" thickBot="1">
      <c r="A3977" s="212"/>
      <c r="B3977" s="184" t="s">
        <v>25</v>
      </c>
      <c r="C3977" s="20">
        <v>11</v>
      </c>
      <c r="D3977" s="20">
        <v>29</v>
      </c>
      <c r="E3977" s="20">
        <v>38</v>
      </c>
      <c r="F3977" s="20">
        <v>9</v>
      </c>
      <c r="G3977" s="20">
        <v>4</v>
      </c>
      <c r="H3977" s="20">
        <v>2</v>
      </c>
      <c r="I3977" s="21">
        <f t="shared" si="3866"/>
        <v>93</v>
      </c>
      <c r="J3977" s="28">
        <f>C3977+D3977</f>
        <v>40</v>
      </c>
      <c r="K3977" s="23">
        <f>E3977</f>
        <v>38</v>
      </c>
      <c r="L3977" s="24">
        <f>SUM(F3977:G3977)</f>
        <v>13</v>
      </c>
      <c r="O3977" s="148"/>
      <c r="P3977" s="148"/>
      <c r="Q3977" s="148"/>
      <c r="U3977" s="1"/>
      <c r="V3977" s="1"/>
      <c r="W3977" s="1"/>
      <c r="X3977" s="1"/>
      <c r="Y3977" s="1"/>
      <c r="Z3977" s="1"/>
      <c r="AA3977" s="1"/>
      <c r="AB3977" s="1"/>
      <c r="AC3977" s="1"/>
      <c r="AD3977" s="1"/>
      <c r="AE3977" s="1"/>
      <c r="AF3977" s="1"/>
      <c r="AG3977" s="1"/>
      <c r="AH3977" s="1"/>
      <c r="AI3977" s="1"/>
      <c r="AJ3977" s="1"/>
      <c r="AK3977" s="1"/>
      <c r="AL3977" s="1"/>
      <c r="AM3977" s="1"/>
      <c r="AN3977" s="1"/>
    </row>
    <row r="3978" spans="1:40" s="55" customFormat="1" ht="11.45" customHeight="1" thickTop="1" thickBot="1">
      <c r="A3978" s="212"/>
      <c r="B3978" s="185"/>
      <c r="C3978" s="29">
        <f t="shared" ref="C3978" si="3915">C3977/I3977*100</f>
        <v>11.827956989247312</v>
      </c>
      <c r="D3978" s="29">
        <f t="shared" ref="D3978" si="3916">D3977/I3977*100</f>
        <v>31.182795698924732</v>
      </c>
      <c r="E3978" s="29">
        <f t="shared" ref="E3978" si="3917">E3977/I3977*100</f>
        <v>40.86021505376344</v>
      </c>
      <c r="F3978" s="29">
        <f t="shared" ref="F3978" si="3918">F3977/I3977*100</f>
        <v>9.67741935483871</v>
      </c>
      <c r="G3978" s="29">
        <f t="shared" ref="G3978" si="3919">G3977/I3977*100</f>
        <v>4.3010752688172049</v>
      </c>
      <c r="H3978" s="30">
        <f t="shared" ref="H3978" si="3920">H3977/I3977*100</f>
        <v>2.1505376344086025</v>
      </c>
      <c r="I3978" s="27">
        <f t="shared" si="3866"/>
        <v>100</v>
      </c>
      <c r="J3978" s="38">
        <f>J3977/I3977*100</f>
        <v>43.01075268817204</v>
      </c>
      <c r="K3978" s="18">
        <f>K3977/I3977*100</f>
        <v>40.86021505376344</v>
      </c>
      <c r="L3978" s="19">
        <f>L3977/I3977*100</f>
        <v>13.978494623655912</v>
      </c>
      <c r="O3978" s="148"/>
      <c r="P3978" s="148"/>
      <c r="Q3978" s="148"/>
      <c r="T3978" s="1"/>
      <c r="U3978" s="1"/>
      <c r="V3978" s="1"/>
      <c r="W3978" s="1"/>
      <c r="X3978" s="1"/>
      <c r="Y3978" s="1"/>
      <c r="Z3978" s="1"/>
      <c r="AA3978" s="1"/>
      <c r="AB3978" s="1"/>
      <c r="AC3978" s="1"/>
      <c r="AD3978" s="2"/>
      <c r="AE3978" s="1"/>
      <c r="AF3978" s="1"/>
      <c r="AG3978" s="1"/>
      <c r="AH3978" s="1"/>
      <c r="AI3978" s="1"/>
      <c r="AJ3978" s="1"/>
      <c r="AK3978" s="1"/>
      <c r="AL3978" s="1"/>
      <c r="AM3978" s="1"/>
      <c r="AN3978" s="1"/>
    </row>
    <row r="3979" spans="1:40" s="1" customFormat="1" ht="11.45" customHeight="1" thickTop="1" thickBot="1">
      <c r="A3979" s="212"/>
      <c r="B3979" s="193" t="s">
        <v>26</v>
      </c>
      <c r="C3979" s="20">
        <v>83</v>
      </c>
      <c r="D3979" s="20">
        <v>165</v>
      </c>
      <c r="E3979" s="20">
        <v>177</v>
      </c>
      <c r="F3979" s="20">
        <v>20</v>
      </c>
      <c r="G3979" s="20">
        <v>30</v>
      </c>
      <c r="H3979" s="20">
        <v>23</v>
      </c>
      <c r="I3979" s="21">
        <f t="shared" si="3866"/>
        <v>498</v>
      </c>
      <c r="J3979" s="28">
        <f>C3979+D3979</f>
        <v>248</v>
      </c>
      <c r="K3979" s="23">
        <f>E3979</f>
        <v>177</v>
      </c>
      <c r="L3979" s="24">
        <f>SUM(F3979:G3979)</f>
        <v>50</v>
      </c>
      <c r="N3979" s="55"/>
      <c r="O3979" s="148"/>
      <c r="P3979" s="148"/>
      <c r="Q3979" s="148"/>
      <c r="R3979" s="55"/>
      <c r="AD3979" s="3"/>
    </row>
    <row r="3980" spans="1:40" s="1" customFormat="1" ht="11.45" customHeight="1" thickTop="1" thickBot="1">
      <c r="A3980" s="212"/>
      <c r="B3980" s="193"/>
      <c r="C3980" s="29">
        <f t="shared" ref="C3980" si="3921">C3979/I3979*100</f>
        <v>16.666666666666664</v>
      </c>
      <c r="D3980" s="29">
        <f t="shared" ref="D3980" si="3922">D3979/I3979*100</f>
        <v>33.132530120481931</v>
      </c>
      <c r="E3980" s="29">
        <f t="shared" ref="E3980" si="3923">E3979/I3979*100</f>
        <v>35.542168674698793</v>
      </c>
      <c r="F3980" s="29">
        <f t="shared" ref="F3980" si="3924">F3979/I3979*100</f>
        <v>4.0160642570281126</v>
      </c>
      <c r="G3980" s="29">
        <f t="shared" ref="G3980" si="3925">G3979/I3979*100</f>
        <v>6.024096385542169</v>
      </c>
      <c r="H3980" s="30">
        <f t="shared" ref="H3980" si="3926">H3979/I3979*100</f>
        <v>4.618473895582329</v>
      </c>
      <c r="I3980" s="27">
        <f t="shared" si="3866"/>
        <v>99.999999999999986</v>
      </c>
      <c r="J3980" s="38">
        <f>J3979/I3979*100</f>
        <v>49.799196787148588</v>
      </c>
      <c r="K3980" s="18">
        <f>K3979/I3979*100</f>
        <v>35.542168674698793</v>
      </c>
      <c r="L3980" s="19">
        <f>L3979/I3979*100</f>
        <v>10.040160642570282</v>
      </c>
      <c r="N3980" s="55"/>
      <c r="O3980" s="148"/>
      <c r="P3980" s="148"/>
      <c r="Q3980" s="148"/>
      <c r="AC3980" s="2"/>
    </row>
    <row r="3981" spans="1:40" s="1" customFormat="1" ht="11.45" customHeight="1" thickTop="1" thickBot="1">
      <c r="A3981" s="212"/>
      <c r="B3981" s="184" t="s">
        <v>0</v>
      </c>
      <c r="C3981" s="20">
        <v>8</v>
      </c>
      <c r="D3981" s="20">
        <v>31</v>
      </c>
      <c r="E3981" s="20">
        <v>28</v>
      </c>
      <c r="F3981" s="20">
        <v>3</v>
      </c>
      <c r="G3981" s="20">
        <v>10</v>
      </c>
      <c r="H3981" s="20">
        <v>3</v>
      </c>
      <c r="I3981" s="21">
        <f t="shared" si="3866"/>
        <v>83</v>
      </c>
      <c r="J3981" s="28">
        <f>C3981+D3981</f>
        <v>39</v>
      </c>
      <c r="K3981" s="23">
        <f>E3981</f>
        <v>28</v>
      </c>
      <c r="L3981" s="24">
        <f>SUM(F3981:G3981)</f>
        <v>13</v>
      </c>
      <c r="N3981" s="55"/>
      <c r="O3981" s="148"/>
      <c r="P3981" s="148"/>
      <c r="Q3981" s="148"/>
      <c r="AC3981" s="3"/>
      <c r="AD3981" s="6"/>
    </row>
    <row r="3982" spans="1:40" s="1" customFormat="1" ht="11.45" customHeight="1" thickTop="1" thickBot="1">
      <c r="A3982" s="212"/>
      <c r="B3982" s="185"/>
      <c r="C3982" s="29">
        <f t="shared" ref="C3982" si="3927">C3981/I3981*100</f>
        <v>9.6385542168674707</v>
      </c>
      <c r="D3982" s="29">
        <f t="shared" ref="D3982" si="3928">D3981/I3981*100</f>
        <v>37.349397590361441</v>
      </c>
      <c r="E3982" s="29">
        <f t="shared" ref="E3982" si="3929">E3981/I3981*100</f>
        <v>33.734939759036145</v>
      </c>
      <c r="F3982" s="29">
        <f t="shared" ref="F3982" si="3930">F3981/I3981*100</f>
        <v>3.6144578313253009</v>
      </c>
      <c r="G3982" s="29">
        <f t="shared" ref="G3982" si="3931">G3981/I3981*100</f>
        <v>12.048192771084338</v>
      </c>
      <c r="H3982" s="30">
        <f t="shared" ref="H3982" si="3932">H3981/I3981*100</f>
        <v>3.6144578313253009</v>
      </c>
      <c r="I3982" s="27">
        <f t="shared" si="3866"/>
        <v>99.999999999999972</v>
      </c>
      <c r="J3982" s="38">
        <f>J3981/I3981*100</f>
        <v>46.987951807228917</v>
      </c>
      <c r="K3982" s="18">
        <f>K3981/I3981*100</f>
        <v>33.734939759036145</v>
      </c>
      <c r="L3982" s="19">
        <f>L3981/I3981*100</f>
        <v>15.66265060240964</v>
      </c>
      <c r="AB3982" s="2"/>
      <c r="AD3982" s="55"/>
    </row>
    <row r="3983" spans="1:40" s="1" customFormat="1" ht="11.45" customHeight="1" thickTop="1" thickBot="1">
      <c r="A3983" s="212"/>
      <c r="B3983" s="193" t="s">
        <v>24</v>
      </c>
      <c r="C3983" s="20">
        <v>8</v>
      </c>
      <c r="D3983" s="20">
        <v>8</v>
      </c>
      <c r="E3983" s="20">
        <v>8</v>
      </c>
      <c r="F3983" s="20">
        <v>3</v>
      </c>
      <c r="G3983" s="20">
        <v>0</v>
      </c>
      <c r="H3983" s="20">
        <v>22</v>
      </c>
      <c r="I3983" s="21">
        <f t="shared" si="3866"/>
        <v>49</v>
      </c>
      <c r="J3983" s="28">
        <f>C3983+D3983</f>
        <v>16</v>
      </c>
      <c r="K3983" s="23">
        <f>E3983</f>
        <v>8</v>
      </c>
      <c r="L3983" s="24">
        <f>SUM(F3983:G3983)</f>
        <v>3</v>
      </c>
      <c r="AB3983" s="3"/>
      <c r="AC3983" s="6"/>
      <c r="AD3983" s="55"/>
      <c r="AN3983" s="2"/>
    </row>
    <row r="3984" spans="1:40" s="1" customFormat="1" ht="11.45" customHeight="1" thickTop="1" thickBot="1">
      <c r="A3984" s="213"/>
      <c r="B3984" s="194"/>
      <c r="C3984" s="50">
        <f t="shared" ref="C3984" si="3933">C3983/I3983*100</f>
        <v>16.326530612244898</v>
      </c>
      <c r="D3984" s="50">
        <f t="shared" ref="D3984" si="3934">D3983/I3983*100</f>
        <v>16.326530612244898</v>
      </c>
      <c r="E3984" s="50">
        <f t="shared" ref="E3984" si="3935">E3983/I3983*100</f>
        <v>16.326530612244898</v>
      </c>
      <c r="F3984" s="50">
        <f t="shared" ref="F3984" si="3936">F3983/I3983*100</f>
        <v>6.1224489795918364</v>
      </c>
      <c r="G3984" s="50">
        <f t="shared" ref="G3984" si="3937">G3983/I3983*100</f>
        <v>0</v>
      </c>
      <c r="H3984" s="79">
        <f t="shared" ref="H3984" si="3938">H3983/I3983*100</f>
        <v>44.897959183673471</v>
      </c>
      <c r="I3984" s="58">
        <f t="shared" si="3866"/>
        <v>100</v>
      </c>
      <c r="J3984" s="57">
        <f>J3983/I3983*100</f>
        <v>32.653061224489797</v>
      </c>
      <c r="K3984" s="35">
        <f>K3983/I3983*100</f>
        <v>16.326530612244898</v>
      </c>
      <c r="L3984" s="31">
        <f>L3983/I3983*100</f>
        <v>6.1224489795918364</v>
      </c>
      <c r="O3984" s="148"/>
      <c r="P3984" s="148"/>
      <c r="Q3984" s="6"/>
      <c r="AA3984" s="2"/>
      <c r="AC3984" s="55"/>
      <c r="AD3984" s="55"/>
      <c r="AM3984" s="2"/>
      <c r="AN3984" s="3"/>
    </row>
    <row r="3985" spans="1:40" s="1" customFormat="1" ht="11.45" customHeight="1">
      <c r="A3985" s="189" t="s">
        <v>21</v>
      </c>
      <c r="B3985" s="192" t="s">
        <v>27</v>
      </c>
      <c r="C3985" s="20">
        <v>34</v>
      </c>
      <c r="D3985" s="20">
        <v>92</v>
      </c>
      <c r="E3985" s="20">
        <v>124</v>
      </c>
      <c r="F3985" s="20">
        <v>20</v>
      </c>
      <c r="G3985" s="20">
        <v>17</v>
      </c>
      <c r="H3985" s="20">
        <v>9</v>
      </c>
      <c r="I3985" s="8">
        <f t="shared" si="3866"/>
        <v>296</v>
      </c>
      <c r="J3985" s="9">
        <f>C3985+D3985</f>
        <v>126</v>
      </c>
      <c r="K3985" s="7">
        <f>E3985</f>
        <v>124</v>
      </c>
      <c r="L3985" s="10">
        <f>SUM(F3985:G3985)</f>
        <v>37</v>
      </c>
      <c r="O3985" s="148"/>
      <c r="P3985" s="6"/>
      <c r="Q3985" s="147"/>
      <c r="AA3985" s="3"/>
      <c r="AB3985" s="6"/>
      <c r="AC3985" s="55"/>
      <c r="AD3985" s="55"/>
      <c r="AL3985" s="2"/>
      <c r="AM3985" s="3"/>
    </row>
    <row r="3986" spans="1:40" s="1" customFormat="1" ht="11.45" customHeight="1">
      <c r="A3986" s="190"/>
      <c r="B3986" s="185"/>
      <c r="C3986" s="46">
        <f>C3985/I3985*100</f>
        <v>11.486486486486488</v>
      </c>
      <c r="D3986" s="25">
        <f>D3985/I3985*100</f>
        <v>31.081081081081081</v>
      </c>
      <c r="E3986" s="25">
        <f>E3985/I3985*100</f>
        <v>41.891891891891895</v>
      </c>
      <c r="F3986" s="25">
        <f>F3985/I3985*100</f>
        <v>6.756756756756757</v>
      </c>
      <c r="G3986" s="25">
        <f>G3985/I3985*100</f>
        <v>5.7432432432432439</v>
      </c>
      <c r="H3986" s="26">
        <f>H3985/I3985*100</f>
        <v>3.0405405405405408</v>
      </c>
      <c r="I3986" s="27">
        <f t="shared" si="3866"/>
        <v>100</v>
      </c>
      <c r="J3986" s="38">
        <f>J3985/I3985*100</f>
        <v>42.567567567567565</v>
      </c>
      <c r="K3986" s="18">
        <f>K3985/I3985*100</f>
        <v>41.891891891891895</v>
      </c>
      <c r="L3986" s="19">
        <f>L3985/I3985*100</f>
        <v>12.5</v>
      </c>
      <c r="O3986" s="6"/>
      <c r="P3986" s="147"/>
      <c r="Q3986" s="147"/>
      <c r="Z3986" s="2"/>
      <c r="AB3986" s="55"/>
      <c r="AC3986" s="55"/>
      <c r="AD3986" s="55"/>
      <c r="AK3986" s="2"/>
      <c r="AL3986" s="3"/>
      <c r="AN3986" s="6"/>
    </row>
    <row r="3987" spans="1:40" s="1" customFormat="1" ht="11.45" customHeight="1">
      <c r="A3987" s="190"/>
      <c r="B3987" s="193" t="s">
        <v>28</v>
      </c>
      <c r="C3987" s="20">
        <v>42</v>
      </c>
      <c r="D3987" s="20">
        <v>132</v>
      </c>
      <c r="E3987" s="20">
        <v>124</v>
      </c>
      <c r="F3987" s="20">
        <v>17</v>
      </c>
      <c r="G3987" s="20">
        <v>17</v>
      </c>
      <c r="H3987" s="20">
        <v>10</v>
      </c>
      <c r="I3987" s="21">
        <f t="shared" si="3866"/>
        <v>342</v>
      </c>
      <c r="J3987" s="28">
        <f>C3987+D3987</f>
        <v>174</v>
      </c>
      <c r="K3987" s="23">
        <f>E3987</f>
        <v>124</v>
      </c>
      <c r="L3987" s="24">
        <f>SUM(F3987:G3987)</f>
        <v>34</v>
      </c>
      <c r="O3987" s="147"/>
      <c r="P3987" s="147"/>
      <c r="Q3987" s="147"/>
      <c r="Z3987" s="3"/>
      <c r="AA3987" s="6"/>
      <c r="AB3987" s="55"/>
      <c r="AC3987" s="55"/>
      <c r="AD3987" s="55"/>
      <c r="AJ3987" s="2"/>
      <c r="AK3987" s="3"/>
      <c r="AM3987" s="6"/>
      <c r="AN3987" s="55"/>
    </row>
    <row r="3988" spans="1:40" s="1" customFormat="1" ht="11.45" customHeight="1">
      <c r="A3988" s="190"/>
      <c r="B3988" s="193"/>
      <c r="C3988" s="29">
        <f>C3987/I3987*100</f>
        <v>12.280701754385964</v>
      </c>
      <c r="D3988" s="29">
        <f>D3987/I3987*100</f>
        <v>38.596491228070171</v>
      </c>
      <c r="E3988" s="29">
        <f>E3987/I3987*100</f>
        <v>36.257309941520468</v>
      </c>
      <c r="F3988" s="29">
        <f>F3987/I3987*100</f>
        <v>4.9707602339181287</v>
      </c>
      <c r="G3988" s="29">
        <f>G3987/I3987*100</f>
        <v>4.9707602339181287</v>
      </c>
      <c r="H3988" s="30">
        <f>H3987/I3987*100</f>
        <v>2.9239766081871341</v>
      </c>
      <c r="I3988" s="27">
        <f t="shared" si="3866"/>
        <v>100</v>
      </c>
      <c r="J3988" s="38">
        <f>J3987/I3987*100</f>
        <v>50.877192982456144</v>
      </c>
      <c r="K3988" s="18">
        <f>K3987/I3987*100</f>
        <v>36.257309941520468</v>
      </c>
      <c r="L3988" s="19">
        <f>L3987/I3987*100</f>
        <v>9.9415204678362574</v>
      </c>
      <c r="O3988" s="147"/>
      <c r="P3988" s="147"/>
      <c r="Q3988" s="147"/>
      <c r="Y3988" s="2"/>
      <c r="AA3988" s="55"/>
      <c r="AB3988" s="55"/>
      <c r="AC3988" s="55"/>
      <c r="AD3988" s="55"/>
      <c r="AI3988" s="2"/>
      <c r="AJ3988" s="3"/>
      <c r="AL3988" s="6"/>
      <c r="AM3988" s="55"/>
      <c r="AN3988" s="55"/>
    </row>
    <row r="3989" spans="1:40" s="1" customFormat="1" ht="11.45" customHeight="1">
      <c r="A3989" s="190"/>
      <c r="B3989" s="184" t="s">
        <v>29</v>
      </c>
      <c r="C3989" s="20">
        <v>109</v>
      </c>
      <c r="D3989" s="20">
        <v>303</v>
      </c>
      <c r="E3989" s="20">
        <v>385</v>
      </c>
      <c r="F3989" s="20">
        <v>63</v>
      </c>
      <c r="G3989" s="20">
        <v>59</v>
      </c>
      <c r="H3989" s="20">
        <v>28</v>
      </c>
      <c r="I3989" s="21">
        <f t="shared" si="3866"/>
        <v>947</v>
      </c>
      <c r="J3989" s="28">
        <f>C3989+D3989</f>
        <v>412</v>
      </c>
      <c r="K3989" s="23">
        <f>E3989</f>
        <v>385</v>
      </c>
      <c r="L3989" s="24">
        <f>SUM(F3989:G3989)</f>
        <v>122</v>
      </c>
      <c r="O3989" s="147"/>
      <c r="P3989" s="147"/>
      <c r="Q3989" s="147"/>
      <c r="X3989" s="2"/>
      <c r="Y3989" s="3"/>
      <c r="Z3989" s="6"/>
      <c r="AA3989" s="55"/>
      <c r="AB3989" s="55"/>
      <c r="AC3989" s="55"/>
      <c r="AD3989" s="55"/>
      <c r="AH3989" s="2"/>
      <c r="AI3989" s="3"/>
      <c r="AK3989" s="6"/>
      <c r="AL3989" s="55"/>
      <c r="AM3989" s="55"/>
      <c r="AN3989" s="55"/>
    </row>
    <row r="3990" spans="1:40" s="1" customFormat="1" ht="11.45" customHeight="1">
      <c r="A3990" s="190"/>
      <c r="B3990" s="185"/>
      <c r="C3990" s="29">
        <f t="shared" ref="C3990" si="3939">C3989/I3989*100</f>
        <v>11.510031678986273</v>
      </c>
      <c r="D3990" s="29">
        <f t="shared" ref="D3990" si="3940">D3989/I3989*100</f>
        <v>31.995776135163673</v>
      </c>
      <c r="E3990" s="29">
        <f t="shared" ref="E3990" si="3941">E3989/I3989*100</f>
        <v>40.654699049630409</v>
      </c>
      <c r="F3990" s="29">
        <f t="shared" ref="F3990" si="3942">F3989/I3989*100</f>
        <v>6.6525871172122493</v>
      </c>
      <c r="G3990" s="29">
        <f t="shared" ref="G3990" si="3943">G3989/I3989*100</f>
        <v>6.2302006335797255</v>
      </c>
      <c r="H3990" s="30">
        <f t="shared" ref="H3990" si="3944">H3989/I3989*100</f>
        <v>2.9567053854276661</v>
      </c>
      <c r="I3990" s="27">
        <f t="shared" si="3866"/>
        <v>100</v>
      </c>
      <c r="J3990" s="38">
        <f>J3989/I3989*100</f>
        <v>43.505807814149946</v>
      </c>
      <c r="K3990" s="18">
        <f>K3989/I3989*100</f>
        <v>40.654699049630409</v>
      </c>
      <c r="L3990" s="19">
        <f>L3989/I3989*100</f>
        <v>12.882787750791975</v>
      </c>
      <c r="N3990" s="55"/>
      <c r="O3990" s="148"/>
      <c r="P3990" s="148"/>
      <c r="Q3990" s="148"/>
      <c r="W3990" s="2"/>
      <c r="X3990" s="3"/>
      <c r="Z3990" s="55"/>
      <c r="AA3990" s="55"/>
      <c r="AB3990" s="55"/>
      <c r="AC3990" s="55"/>
      <c r="AD3990" s="55"/>
      <c r="AG3990" s="2"/>
      <c r="AH3990" s="3"/>
      <c r="AJ3990" s="6"/>
      <c r="AK3990" s="55"/>
      <c r="AL3990" s="55"/>
      <c r="AM3990" s="55"/>
      <c r="AN3990" s="55"/>
    </row>
    <row r="3991" spans="1:40" s="1" customFormat="1" ht="11.45" customHeight="1">
      <c r="A3991" s="190"/>
      <c r="B3991" s="193" t="s">
        <v>30</v>
      </c>
      <c r="C3991" s="20">
        <v>39</v>
      </c>
      <c r="D3991" s="20">
        <v>149</v>
      </c>
      <c r="E3991" s="20">
        <v>168</v>
      </c>
      <c r="F3991" s="20">
        <v>20</v>
      </c>
      <c r="G3991" s="20">
        <v>23</v>
      </c>
      <c r="H3991" s="20">
        <v>11</v>
      </c>
      <c r="I3991" s="21">
        <f t="shared" si="3866"/>
        <v>410</v>
      </c>
      <c r="J3991" s="28">
        <f>C3991+D3991</f>
        <v>188</v>
      </c>
      <c r="K3991" s="23">
        <f>E3991</f>
        <v>168</v>
      </c>
      <c r="L3991" s="24">
        <f>SUM(F3991:G3991)</f>
        <v>43</v>
      </c>
      <c r="O3991" s="148"/>
      <c r="P3991" s="148"/>
      <c r="Q3991" s="148"/>
      <c r="V3991" s="2"/>
      <c r="W3991" s="3"/>
      <c r="Y3991" s="6"/>
      <c r="Z3991" s="55"/>
      <c r="AA3991" s="55"/>
      <c r="AB3991" s="55"/>
      <c r="AC3991" s="55"/>
      <c r="AD3991" s="55"/>
      <c r="AF3991" s="2"/>
      <c r="AG3991" s="3"/>
      <c r="AI3991" s="6"/>
      <c r="AJ3991" s="55"/>
      <c r="AK3991" s="55"/>
      <c r="AL3991" s="55"/>
      <c r="AM3991" s="55"/>
      <c r="AN3991" s="55"/>
    </row>
    <row r="3992" spans="1:40" s="1" customFormat="1" ht="11.45" customHeight="1">
      <c r="A3992" s="190"/>
      <c r="B3992" s="193"/>
      <c r="C3992" s="29">
        <f t="shared" ref="C3992" si="3945">C3991/I3991*100</f>
        <v>9.5121951219512191</v>
      </c>
      <c r="D3992" s="29">
        <f t="shared" ref="D3992" si="3946">D3991/I3991*100</f>
        <v>36.341463414634148</v>
      </c>
      <c r="E3992" s="29">
        <f t="shared" ref="E3992" si="3947">E3991/I3991*100</f>
        <v>40.975609756097562</v>
      </c>
      <c r="F3992" s="29">
        <f t="shared" ref="F3992" si="3948">F3991/I3991*100</f>
        <v>4.8780487804878048</v>
      </c>
      <c r="G3992" s="29">
        <f t="shared" ref="G3992" si="3949">G3991/I3991*100</f>
        <v>5.6097560975609762</v>
      </c>
      <c r="H3992" s="30">
        <f t="shared" ref="H3992" si="3950">H3991/I3991*100</f>
        <v>2.6829268292682928</v>
      </c>
      <c r="I3992" s="27">
        <f t="shared" si="3866"/>
        <v>100.00000000000001</v>
      </c>
      <c r="J3992" s="38">
        <f>J3991/I3991*100</f>
        <v>45.853658536585371</v>
      </c>
      <c r="K3992" s="18">
        <f>K3991/I3991*100</f>
        <v>40.975609756097562</v>
      </c>
      <c r="L3992" s="19">
        <f>L3991/I3991*100</f>
        <v>10.487804878048781</v>
      </c>
      <c r="O3992" s="148"/>
      <c r="P3992" s="148"/>
      <c r="Q3992" s="148"/>
      <c r="U3992" s="2"/>
      <c r="V3992" s="3"/>
      <c r="X3992" s="6"/>
      <c r="Y3992" s="55"/>
      <c r="Z3992" s="55"/>
      <c r="AA3992" s="55"/>
      <c r="AB3992" s="55"/>
      <c r="AC3992" s="55"/>
      <c r="AD3992" s="55"/>
      <c r="AE3992" s="2"/>
      <c r="AF3992" s="3"/>
      <c r="AH3992" s="6"/>
      <c r="AI3992" s="55"/>
      <c r="AJ3992" s="55"/>
      <c r="AK3992" s="55"/>
      <c r="AL3992" s="55"/>
      <c r="AM3992" s="55"/>
      <c r="AN3992" s="55"/>
    </row>
    <row r="3993" spans="1:40" s="1" customFormat="1" ht="11.45" customHeight="1">
      <c r="A3993" s="190"/>
      <c r="B3993" s="184" t="s">
        <v>42</v>
      </c>
      <c r="C3993" s="20">
        <v>15</v>
      </c>
      <c r="D3993" s="20">
        <v>34</v>
      </c>
      <c r="E3993" s="20">
        <v>57</v>
      </c>
      <c r="F3993" s="20">
        <v>7</v>
      </c>
      <c r="G3993" s="20">
        <v>10</v>
      </c>
      <c r="H3993" s="20">
        <v>7</v>
      </c>
      <c r="I3993" s="21">
        <f t="shared" si="3866"/>
        <v>130</v>
      </c>
      <c r="J3993" s="28">
        <f>C3993+D3993</f>
        <v>49</v>
      </c>
      <c r="K3993" s="23">
        <f>E3993</f>
        <v>57</v>
      </c>
      <c r="L3993" s="24">
        <f>SUM(F3993:G3993)</f>
        <v>17</v>
      </c>
      <c r="O3993" s="148"/>
      <c r="P3993" s="148"/>
      <c r="Q3993" s="148"/>
      <c r="U3993" s="3"/>
      <c r="W3993" s="6"/>
      <c r="X3993" s="55"/>
      <c r="Y3993" s="55"/>
      <c r="Z3993" s="55"/>
      <c r="AA3993" s="55"/>
      <c r="AB3993" s="55"/>
      <c r="AC3993" s="55"/>
      <c r="AD3993" s="55"/>
      <c r="AE3993" s="3"/>
      <c r="AG3993" s="6"/>
      <c r="AH3993" s="55"/>
      <c r="AI3993" s="55"/>
      <c r="AJ3993" s="55"/>
      <c r="AK3993" s="55"/>
      <c r="AL3993" s="55"/>
      <c r="AM3993" s="55"/>
      <c r="AN3993" s="55"/>
    </row>
    <row r="3994" spans="1:40" s="1" customFormat="1" ht="11.45" customHeight="1">
      <c r="A3994" s="190"/>
      <c r="B3994" s="185"/>
      <c r="C3994" s="29">
        <f t="shared" ref="C3994" si="3951">C3993/I3993*100</f>
        <v>11.538461538461538</v>
      </c>
      <c r="D3994" s="29">
        <f t="shared" ref="D3994" si="3952">D3993/I3993*100</f>
        <v>26.153846153846157</v>
      </c>
      <c r="E3994" s="29">
        <f t="shared" ref="E3994" si="3953">E3993/I3993*100</f>
        <v>43.846153846153847</v>
      </c>
      <c r="F3994" s="29">
        <f t="shared" ref="F3994" si="3954">F3993/I3993*100</f>
        <v>5.384615384615385</v>
      </c>
      <c r="G3994" s="29">
        <f t="shared" ref="G3994" si="3955">G3993/I3993*100</f>
        <v>7.6923076923076925</v>
      </c>
      <c r="H3994" s="30">
        <f t="shared" ref="H3994" si="3956">H3993/I3993*100</f>
        <v>5.384615384615385</v>
      </c>
      <c r="I3994" s="27">
        <f t="shared" si="3866"/>
        <v>100.00000000000001</v>
      </c>
      <c r="J3994" s="38">
        <f>J3993/I3993*100</f>
        <v>37.692307692307693</v>
      </c>
      <c r="K3994" s="18">
        <f>K3993/I3993*100</f>
        <v>43.846153846153847</v>
      </c>
      <c r="L3994" s="19">
        <f>L3993/I3993*100</f>
        <v>13.076923076923078</v>
      </c>
      <c r="O3994" s="148"/>
      <c r="P3994" s="148"/>
      <c r="Q3994" s="148"/>
      <c r="V3994" s="6"/>
      <c r="W3994" s="55"/>
      <c r="X3994" s="55"/>
      <c r="Y3994" s="55"/>
      <c r="Z3994" s="55"/>
      <c r="AA3994" s="55"/>
      <c r="AB3994" s="55"/>
      <c r="AC3994" s="55"/>
      <c r="AD3994" s="55"/>
      <c r="AF3994" s="6"/>
      <c r="AG3994" s="55"/>
      <c r="AH3994" s="55"/>
      <c r="AI3994" s="55"/>
      <c r="AJ3994" s="55"/>
      <c r="AK3994" s="55"/>
      <c r="AL3994" s="55"/>
      <c r="AM3994" s="55"/>
      <c r="AN3994" s="55"/>
    </row>
    <row r="3995" spans="1:40" s="1" customFormat="1" ht="11.45" customHeight="1">
      <c r="A3995" s="190"/>
      <c r="B3995" s="193" t="s">
        <v>24</v>
      </c>
      <c r="C3995" s="20">
        <v>5</v>
      </c>
      <c r="D3995" s="20">
        <v>10</v>
      </c>
      <c r="E3995" s="20">
        <v>12</v>
      </c>
      <c r="F3995" s="20">
        <v>2</v>
      </c>
      <c r="G3995" s="20">
        <v>3</v>
      </c>
      <c r="H3995" s="20">
        <v>26</v>
      </c>
      <c r="I3995" s="21">
        <f t="shared" si="3866"/>
        <v>58</v>
      </c>
      <c r="J3995" s="22">
        <f>C3995+D3995</f>
        <v>15</v>
      </c>
      <c r="K3995" s="23">
        <f>E3995</f>
        <v>12</v>
      </c>
      <c r="L3995" s="24">
        <f>SUM(F3995:G3995)</f>
        <v>5</v>
      </c>
      <c r="O3995" s="148"/>
      <c r="P3995" s="148"/>
      <c r="Q3995" s="148"/>
      <c r="U3995" s="6"/>
      <c r="V3995" s="55"/>
      <c r="W3995" s="55"/>
      <c r="X3995" s="55"/>
      <c r="Y3995" s="55"/>
      <c r="Z3995" s="55"/>
      <c r="AA3995" s="55"/>
      <c r="AB3995" s="55"/>
      <c r="AC3995" s="55"/>
      <c r="AD3995" s="55"/>
      <c r="AE3995" s="6"/>
      <c r="AF3995" s="55"/>
      <c r="AG3995" s="55"/>
      <c r="AH3995" s="55"/>
      <c r="AI3995" s="55"/>
      <c r="AJ3995" s="55"/>
      <c r="AK3995" s="55"/>
      <c r="AL3995" s="55"/>
      <c r="AM3995" s="55"/>
      <c r="AN3995" s="55"/>
    </row>
    <row r="3996" spans="1:40" s="1" customFormat="1" ht="11.45" customHeight="1" thickBot="1">
      <c r="A3996" s="191"/>
      <c r="B3996" s="194"/>
      <c r="C3996" s="33">
        <f>C3995/I3995*100</f>
        <v>8.6206896551724146</v>
      </c>
      <c r="D3996" s="33">
        <f>D3995/I3995*100</f>
        <v>17.241379310344829</v>
      </c>
      <c r="E3996" s="33">
        <f>E3995/I3995*100</f>
        <v>20.689655172413794</v>
      </c>
      <c r="F3996" s="33">
        <f>F3995/I3995*100</f>
        <v>3.4482758620689653</v>
      </c>
      <c r="G3996" s="33">
        <f>G3995/I3995*100</f>
        <v>5.1724137931034484</v>
      </c>
      <c r="H3996" s="34">
        <f>H3995/I3995*100</f>
        <v>44.827586206896555</v>
      </c>
      <c r="I3996" s="58">
        <f t="shared" si="3866"/>
        <v>100.00000000000001</v>
      </c>
      <c r="J3996" s="14">
        <f>J3995/I3995*100</f>
        <v>25.862068965517242</v>
      </c>
      <c r="K3996" s="15">
        <f>K3995/I3995*100</f>
        <v>20.689655172413794</v>
      </c>
      <c r="L3996" s="16">
        <f>L3995/I3995*100</f>
        <v>8.6206896551724146</v>
      </c>
      <c r="O3996" s="147"/>
      <c r="P3996" s="147"/>
      <c r="Q3996" s="147"/>
      <c r="T3996" s="6"/>
      <c r="U3996" s="55"/>
      <c r="V3996" s="55"/>
      <c r="W3996" s="55"/>
      <c r="X3996" s="55"/>
      <c r="Y3996" s="55"/>
      <c r="Z3996" s="55"/>
      <c r="AA3996" s="55"/>
      <c r="AB3996" s="55"/>
      <c r="AC3996" s="55"/>
      <c r="AD3996" s="55"/>
      <c r="AE3996" s="55"/>
      <c r="AF3996" s="55"/>
      <c r="AG3996" s="55"/>
      <c r="AH3996" s="55"/>
      <c r="AI3996" s="55"/>
      <c r="AJ3996" s="55"/>
      <c r="AK3996" s="55"/>
      <c r="AL3996" s="55"/>
      <c r="AM3996" s="55"/>
      <c r="AN3996" s="55"/>
    </row>
    <row r="3997" spans="1:40" s="1" customFormat="1" ht="11.25" customHeight="1">
      <c r="A3997" s="40"/>
      <c r="B3997" s="41"/>
      <c r="C3997" s="42"/>
      <c r="D3997" s="42"/>
      <c r="E3997" s="42"/>
      <c r="F3997" s="42"/>
      <c r="G3997" s="42"/>
      <c r="O3997" s="147"/>
      <c r="P3997" s="147"/>
      <c r="Q3997" s="147"/>
      <c r="S3997" s="6"/>
      <c r="T3997" s="55"/>
      <c r="U3997" s="55"/>
      <c r="V3997" s="55"/>
      <c r="W3997" s="55"/>
      <c r="X3997" s="55"/>
      <c r="Y3997" s="55"/>
      <c r="Z3997" s="55"/>
      <c r="AA3997" s="55"/>
      <c r="AB3997" s="55"/>
      <c r="AC3997" s="55"/>
      <c r="AD3997" s="55"/>
      <c r="AE3997" s="55"/>
      <c r="AF3997" s="55"/>
      <c r="AG3997" s="55"/>
      <c r="AH3997" s="55"/>
      <c r="AI3997" s="55"/>
      <c r="AJ3997" s="55"/>
      <c r="AK3997" s="55"/>
      <c r="AL3997" s="55"/>
      <c r="AM3997" s="55"/>
      <c r="AN3997" s="55"/>
    </row>
    <row r="3998" spans="1:40" ht="11.25" customHeight="1">
      <c r="O3998" s="147"/>
      <c r="P3998" s="147"/>
      <c r="Q3998" s="147"/>
      <c r="R3998" s="6"/>
      <c r="S3998" s="55"/>
      <c r="T3998" s="55"/>
      <c r="U3998" s="55"/>
      <c r="V3998" s="55"/>
      <c r="W3998" s="55"/>
      <c r="X3998" s="55"/>
      <c r="Y3998" s="55"/>
      <c r="Z3998" s="55"/>
      <c r="AA3998" s="55"/>
      <c r="AB3998" s="55"/>
      <c r="AC3998" s="55"/>
      <c r="AD3998" s="55"/>
      <c r="AE3998" s="55"/>
      <c r="AF3998" s="55"/>
      <c r="AG3998" s="55"/>
      <c r="AH3998" s="55"/>
      <c r="AI3998" s="55"/>
      <c r="AJ3998" s="55"/>
      <c r="AK3998" s="55"/>
      <c r="AL3998" s="55"/>
      <c r="AM3998" s="55"/>
      <c r="AN3998" s="55"/>
    </row>
    <row r="3999" spans="1:40" s="3" customFormat="1" ht="30" customHeight="1" thickBot="1">
      <c r="A3999" s="196" t="s">
        <v>299</v>
      </c>
      <c r="B3999" s="196"/>
      <c r="C3999" s="196"/>
      <c r="D3999" s="196"/>
      <c r="E3999" s="196"/>
      <c r="F3999" s="196"/>
      <c r="G3999" s="196"/>
      <c r="H3999" s="196"/>
      <c r="I3999" s="196"/>
      <c r="J3999" s="196"/>
      <c r="K3999" s="196"/>
      <c r="L3999" s="196"/>
      <c r="M3999" s="1"/>
      <c r="N3999" s="1"/>
      <c r="O3999" s="147"/>
      <c r="P3999" s="147"/>
      <c r="Q3999" s="147"/>
      <c r="R3999" s="55"/>
      <c r="S3999" s="55"/>
      <c r="T3999" s="55"/>
      <c r="U3999" s="55"/>
      <c r="V3999" s="55"/>
      <c r="W3999" s="55"/>
      <c r="X3999" s="55"/>
      <c r="Y3999" s="55"/>
      <c r="Z3999" s="55"/>
      <c r="AA3999" s="55"/>
      <c r="AB3999" s="55"/>
      <c r="AC3999" s="55"/>
      <c r="AD3999" s="55"/>
      <c r="AE3999" s="55"/>
      <c r="AF3999" s="55"/>
      <c r="AG3999" s="55"/>
      <c r="AH3999" s="55"/>
      <c r="AI3999" s="55"/>
      <c r="AJ3999" s="55"/>
      <c r="AK3999" s="55"/>
      <c r="AL3999" s="55"/>
      <c r="AM3999" s="55"/>
      <c r="AN3999" s="55"/>
    </row>
    <row r="4000" spans="1:40" s="1" customFormat="1" ht="10.15" customHeight="1">
      <c r="A4000" s="203"/>
      <c r="B4000" s="204"/>
      <c r="C4000" s="246" t="s">
        <v>220</v>
      </c>
      <c r="D4000" s="246" t="s">
        <v>221</v>
      </c>
      <c r="E4000" s="246" t="s">
        <v>222</v>
      </c>
      <c r="F4000" s="246" t="s">
        <v>249</v>
      </c>
      <c r="G4000" s="246" t="s">
        <v>223</v>
      </c>
      <c r="H4000" s="246" t="s">
        <v>248</v>
      </c>
      <c r="I4000" s="246" t="s">
        <v>247</v>
      </c>
      <c r="J4000" s="246" t="s">
        <v>246</v>
      </c>
      <c r="K4000" s="246" t="s">
        <v>245</v>
      </c>
      <c r="L4000" s="247" t="s">
        <v>224</v>
      </c>
      <c r="O4000" s="147"/>
      <c r="P4000" s="147"/>
      <c r="Q4000" s="147"/>
      <c r="R4000" s="55"/>
      <c r="S4000" s="55"/>
      <c r="T4000" s="55"/>
      <c r="U4000" s="55"/>
      <c r="V4000" s="55"/>
      <c r="W4000" s="55"/>
      <c r="X4000" s="55"/>
      <c r="Y4000" s="55"/>
      <c r="Z4000" s="55"/>
      <c r="AA4000" s="55"/>
      <c r="AB4000" s="55"/>
      <c r="AC4000" s="55"/>
      <c r="AD4000" s="55"/>
      <c r="AE4000" s="55"/>
      <c r="AF4000" s="55"/>
      <c r="AG4000" s="55"/>
      <c r="AH4000" s="55"/>
      <c r="AI4000" s="55"/>
      <c r="AJ4000" s="55"/>
      <c r="AK4000" s="55"/>
      <c r="AL4000" s="55"/>
      <c r="AM4000" s="55"/>
      <c r="AN4000" s="55"/>
    </row>
    <row r="4001" spans="1:40" s="6" customFormat="1" ht="60" customHeight="1" thickBot="1">
      <c r="A4001" s="209" t="s">
        <v>33</v>
      </c>
      <c r="B4001" s="210"/>
      <c r="C4001" s="251"/>
      <c r="D4001" s="251"/>
      <c r="E4001" s="251"/>
      <c r="F4001" s="251"/>
      <c r="G4001" s="251"/>
      <c r="H4001" s="251"/>
      <c r="I4001" s="251"/>
      <c r="J4001" s="251"/>
      <c r="K4001" s="251"/>
      <c r="L4001" s="262"/>
      <c r="O4001" s="147"/>
      <c r="P4001" s="147"/>
      <c r="Q4001" s="147"/>
      <c r="R4001" s="55"/>
      <c r="S4001" s="55"/>
      <c r="T4001" s="55"/>
      <c r="U4001" s="55"/>
      <c r="V4001" s="55"/>
      <c r="W4001" s="55"/>
      <c r="X4001" s="55"/>
      <c r="Y4001" s="55"/>
      <c r="Z4001" s="55"/>
      <c r="AA4001" s="55"/>
      <c r="AB4001" s="55"/>
      <c r="AC4001" s="55"/>
      <c r="AD4001" s="55"/>
      <c r="AE4001" s="55"/>
      <c r="AF4001" s="55"/>
      <c r="AG4001" s="55"/>
      <c r="AH4001" s="55"/>
      <c r="AI4001" s="55"/>
      <c r="AJ4001" s="55"/>
      <c r="AK4001" s="55"/>
      <c r="AL4001" s="55"/>
      <c r="AM4001" s="55"/>
      <c r="AN4001" s="55"/>
    </row>
    <row r="4002" spans="1:40" s="55" customFormat="1" ht="11.25" customHeight="1">
      <c r="A4002" s="199" t="s">
        <v>22</v>
      </c>
      <c r="B4002" s="200"/>
      <c r="C4002" s="7">
        <v>293</v>
      </c>
      <c r="D4002" s="7">
        <v>269</v>
      </c>
      <c r="E4002" s="7">
        <v>490</v>
      </c>
      <c r="F4002" s="7">
        <v>397</v>
      </c>
      <c r="G4002" s="7">
        <v>346</v>
      </c>
      <c r="H4002" s="7">
        <v>162</v>
      </c>
      <c r="I4002" s="7">
        <v>655</v>
      </c>
      <c r="J4002" s="7">
        <v>406</v>
      </c>
      <c r="K4002" s="7">
        <v>408</v>
      </c>
      <c r="L4002" s="10">
        <v>132</v>
      </c>
      <c r="O4002" s="147"/>
      <c r="P4002" s="147"/>
      <c r="Q4002" s="147"/>
    </row>
    <row r="4003" spans="1:40" s="55" customFormat="1" ht="11.25" customHeight="1" thickBot="1">
      <c r="A4003" s="201"/>
      <c r="B4003" s="202"/>
      <c r="C4003" s="56">
        <f t="shared" ref="C4003:L4003" si="3957">C4002/$I$3213*100</f>
        <v>13.42189647274393</v>
      </c>
      <c r="D4003" s="56">
        <f t="shared" si="3957"/>
        <v>12.322491983508934</v>
      </c>
      <c r="E4003" s="56">
        <f t="shared" si="3957"/>
        <v>22.44617498854787</v>
      </c>
      <c r="F4003" s="56">
        <f t="shared" si="3957"/>
        <v>18.185982592762254</v>
      </c>
      <c r="G4003" s="56">
        <f t="shared" si="3957"/>
        <v>15.849748053137883</v>
      </c>
      <c r="H4003" s="56">
        <f t="shared" si="3957"/>
        <v>7.4209803023362344</v>
      </c>
      <c r="I4003" s="56">
        <f t="shared" si="3957"/>
        <v>30.004580852038483</v>
      </c>
      <c r="J4003" s="56">
        <f t="shared" si="3957"/>
        <v>18.598259276225377</v>
      </c>
      <c r="K4003" s="56">
        <f t="shared" si="3957"/>
        <v>18.689876316994962</v>
      </c>
      <c r="L4003" s="70">
        <f t="shared" si="3957"/>
        <v>6.0467246907924874</v>
      </c>
      <c r="N4003" s="68"/>
      <c r="O4003" s="170"/>
      <c r="P4003" s="170"/>
      <c r="Q4003" s="170"/>
      <c r="R4003" s="68"/>
      <c r="S4003" s="68"/>
      <c r="T4003" s="68"/>
      <c r="U4003" s="68"/>
      <c r="V4003" s="68"/>
      <c r="W4003" s="68"/>
      <c r="X4003" s="68"/>
    </row>
    <row r="4004" spans="1:40" s="55" customFormat="1" ht="11.45" customHeight="1">
      <c r="A4004" s="189" t="s">
        <v>48</v>
      </c>
      <c r="B4004" s="192" t="s">
        <v>19</v>
      </c>
      <c r="C4004" s="94">
        <v>166</v>
      </c>
      <c r="D4004" s="71">
        <v>147</v>
      </c>
      <c r="E4004" s="71">
        <v>374</v>
      </c>
      <c r="F4004" s="71">
        <v>323</v>
      </c>
      <c r="G4004" s="71">
        <v>268</v>
      </c>
      <c r="H4004" s="71">
        <v>117</v>
      </c>
      <c r="I4004" s="71">
        <v>443</v>
      </c>
      <c r="J4004" s="71">
        <v>266</v>
      </c>
      <c r="K4004" s="71">
        <v>284</v>
      </c>
      <c r="L4004" s="76">
        <v>100</v>
      </c>
      <c r="N4004" s="68"/>
      <c r="O4004" s="172"/>
      <c r="P4004" s="172"/>
      <c r="Q4004" s="172"/>
      <c r="R4004" s="172"/>
      <c r="S4004" s="172"/>
      <c r="T4004" s="172"/>
      <c r="U4004" s="172"/>
      <c r="V4004" s="172"/>
      <c r="W4004" s="172"/>
      <c r="X4004" s="172"/>
    </row>
    <row r="4005" spans="1:40" s="55" customFormat="1" ht="11.45" customHeight="1">
      <c r="A4005" s="190"/>
      <c r="B4005" s="185"/>
      <c r="C4005" s="29">
        <f t="shared" ref="C4005:L4005" si="3958">C4004/$I$3215*100</f>
        <v>11.377655928718299</v>
      </c>
      <c r="D4005" s="29">
        <f t="shared" si="3958"/>
        <v>10.075394105551748</v>
      </c>
      <c r="E4005" s="29">
        <f t="shared" si="3958"/>
        <v>25.633995887594242</v>
      </c>
      <c r="F4005" s="29">
        <f t="shared" si="3958"/>
        <v>22.138450993831391</v>
      </c>
      <c r="G4005" s="29">
        <f t="shared" si="3958"/>
        <v>18.368745716244003</v>
      </c>
      <c r="H4005" s="29">
        <f t="shared" si="3958"/>
        <v>8.0191912268677186</v>
      </c>
      <c r="I4005" s="29">
        <f t="shared" si="3958"/>
        <v>30.363262508567512</v>
      </c>
      <c r="J4005" s="30">
        <f t="shared" si="3958"/>
        <v>18.231665524331735</v>
      </c>
      <c r="K4005" s="30">
        <f t="shared" si="3958"/>
        <v>19.46538725154215</v>
      </c>
      <c r="L4005" s="73">
        <f t="shared" si="3958"/>
        <v>6.8540095956134337</v>
      </c>
      <c r="N4005" s="68"/>
      <c r="O4005" s="172"/>
      <c r="P4005" s="172"/>
      <c r="Q4005" s="172"/>
      <c r="R4005" s="172"/>
      <c r="S4005" s="172"/>
      <c r="T4005" s="172"/>
      <c r="U4005" s="172"/>
      <c r="V4005" s="172"/>
      <c r="W4005" s="172"/>
      <c r="X4005" s="172"/>
    </row>
    <row r="4006" spans="1:40" s="55" customFormat="1" ht="11.45" customHeight="1">
      <c r="A4006" s="190"/>
      <c r="B4006" s="193" t="s">
        <v>20</v>
      </c>
      <c r="C4006" s="71">
        <v>96</v>
      </c>
      <c r="D4006" s="71">
        <v>79</v>
      </c>
      <c r="E4006" s="71">
        <v>79</v>
      </c>
      <c r="F4006" s="71">
        <v>45</v>
      </c>
      <c r="G4006" s="71">
        <v>48</v>
      </c>
      <c r="H4006" s="71">
        <v>24</v>
      </c>
      <c r="I4006" s="71">
        <v>138</v>
      </c>
      <c r="J4006" s="71">
        <v>96</v>
      </c>
      <c r="K4006" s="71">
        <v>76</v>
      </c>
      <c r="L4006" s="72">
        <v>14</v>
      </c>
      <c r="N4006" s="68"/>
      <c r="O4006" s="170"/>
      <c r="P4006" s="170"/>
      <c r="Q4006" s="170"/>
      <c r="R4006" s="68"/>
      <c r="S4006" s="68"/>
      <c r="T4006" s="68"/>
      <c r="U4006" s="68"/>
      <c r="V4006" s="68"/>
      <c r="W4006" s="68"/>
      <c r="X4006" s="68"/>
    </row>
    <row r="4007" spans="1:40" s="55" customFormat="1" ht="11.45" customHeight="1">
      <c r="A4007" s="190"/>
      <c r="B4007" s="193"/>
      <c r="C4007" s="25">
        <f t="shared" ref="C4007:L4007" si="3959">C4006/$I$3217*100</f>
        <v>19.834710743801654</v>
      </c>
      <c r="D4007" s="25">
        <f t="shared" si="3959"/>
        <v>16.32231404958678</v>
      </c>
      <c r="E4007" s="25">
        <f t="shared" si="3959"/>
        <v>16.32231404958678</v>
      </c>
      <c r="F4007" s="25">
        <f t="shared" si="3959"/>
        <v>9.2975206611570247</v>
      </c>
      <c r="G4007" s="25">
        <f t="shared" si="3959"/>
        <v>9.9173553719008272</v>
      </c>
      <c r="H4007" s="25">
        <f t="shared" si="3959"/>
        <v>4.9586776859504136</v>
      </c>
      <c r="I4007" s="25">
        <f t="shared" si="3959"/>
        <v>28.512396694214875</v>
      </c>
      <c r="J4007" s="26">
        <f t="shared" si="3959"/>
        <v>19.834710743801654</v>
      </c>
      <c r="K4007" s="26">
        <f t="shared" si="3959"/>
        <v>15.702479338842975</v>
      </c>
      <c r="L4007" s="74">
        <f t="shared" si="3959"/>
        <v>2.8925619834710745</v>
      </c>
      <c r="N4007" s="68"/>
      <c r="O4007" s="170"/>
      <c r="P4007" s="170"/>
      <c r="Q4007" s="170"/>
      <c r="R4007" s="68"/>
      <c r="S4007" s="68"/>
      <c r="T4007" s="68"/>
      <c r="U4007" s="68"/>
      <c r="V4007" s="68"/>
      <c r="W4007" s="68"/>
      <c r="X4007" s="68"/>
    </row>
    <row r="4008" spans="1:40" s="55" customFormat="1" ht="11.45" customHeight="1">
      <c r="A4008" s="190"/>
      <c r="B4008" s="184" t="s">
        <v>49</v>
      </c>
      <c r="C4008" s="71">
        <v>21</v>
      </c>
      <c r="D4008" s="71">
        <v>29</v>
      </c>
      <c r="E4008" s="71">
        <v>26</v>
      </c>
      <c r="F4008" s="71">
        <v>16</v>
      </c>
      <c r="G4008" s="71">
        <v>20</v>
      </c>
      <c r="H4008" s="71">
        <v>10</v>
      </c>
      <c r="I4008" s="71">
        <v>46</v>
      </c>
      <c r="J4008" s="71">
        <v>35</v>
      </c>
      <c r="K4008" s="71">
        <v>38</v>
      </c>
      <c r="L4008" s="72">
        <v>8</v>
      </c>
      <c r="N4008" s="68"/>
      <c r="O4008" s="170"/>
      <c r="P4008" s="170"/>
      <c r="Q4008" s="170"/>
      <c r="R4008" s="68"/>
      <c r="S4008" s="68"/>
      <c r="T4008" s="68"/>
      <c r="U4008" s="68"/>
      <c r="V4008" s="68"/>
      <c r="W4008" s="68"/>
      <c r="X4008" s="68"/>
    </row>
    <row r="4009" spans="1:40" s="55" customFormat="1" ht="11.45" customHeight="1">
      <c r="A4009" s="190"/>
      <c r="B4009" s="185"/>
      <c r="C4009" s="25">
        <f t="shared" ref="C4009:L4009" si="3960">C4008/$I$3217*100</f>
        <v>4.338842975206612</v>
      </c>
      <c r="D4009" s="25">
        <f t="shared" si="3960"/>
        <v>5.9917355371900829</v>
      </c>
      <c r="E4009" s="25">
        <f t="shared" si="3960"/>
        <v>5.3719008264462813</v>
      </c>
      <c r="F4009" s="25">
        <f t="shared" si="3960"/>
        <v>3.3057851239669422</v>
      </c>
      <c r="G4009" s="25">
        <f t="shared" si="3960"/>
        <v>4.1322314049586781</v>
      </c>
      <c r="H4009" s="25">
        <f t="shared" si="3960"/>
        <v>2.0661157024793391</v>
      </c>
      <c r="I4009" s="25">
        <f t="shared" si="3960"/>
        <v>9.5041322314049594</v>
      </c>
      <c r="J4009" s="26">
        <f t="shared" si="3960"/>
        <v>7.2314049586776852</v>
      </c>
      <c r="K4009" s="26">
        <f t="shared" si="3960"/>
        <v>7.8512396694214877</v>
      </c>
      <c r="L4009" s="74">
        <f t="shared" si="3960"/>
        <v>1.6528925619834711</v>
      </c>
      <c r="N4009" s="68"/>
      <c r="O4009" s="170"/>
      <c r="P4009" s="170"/>
      <c r="Q4009" s="170"/>
      <c r="R4009" s="68"/>
      <c r="S4009" s="68"/>
      <c r="T4009" s="68"/>
      <c r="U4009" s="68"/>
      <c r="V4009" s="68"/>
      <c r="W4009" s="68"/>
      <c r="X4009" s="68"/>
    </row>
    <row r="4010" spans="1:40" s="55" customFormat="1" ht="11.45" customHeight="1">
      <c r="A4010" s="190"/>
      <c r="B4010" s="193" t="s">
        <v>50</v>
      </c>
      <c r="C4010" s="71">
        <v>10</v>
      </c>
      <c r="D4010" s="71">
        <v>14</v>
      </c>
      <c r="E4010" s="71">
        <v>11</v>
      </c>
      <c r="F4010" s="71">
        <v>13</v>
      </c>
      <c r="G4010" s="71">
        <v>10</v>
      </c>
      <c r="H4010" s="71">
        <v>11</v>
      </c>
      <c r="I4010" s="71">
        <v>28</v>
      </c>
      <c r="J4010" s="71">
        <v>9</v>
      </c>
      <c r="K4010" s="71">
        <v>10</v>
      </c>
      <c r="L4010" s="72">
        <v>10</v>
      </c>
      <c r="N4010" s="68"/>
      <c r="O4010" s="170"/>
      <c r="P4010" s="170"/>
      <c r="Q4010" s="170"/>
      <c r="R4010" s="68"/>
      <c r="S4010" s="68"/>
      <c r="T4010" s="68"/>
      <c r="U4010" s="68"/>
      <c r="V4010" s="68"/>
      <c r="W4010" s="68"/>
      <c r="X4010" s="68"/>
    </row>
    <row r="4011" spans="1:40" s="55" customFormat="1" ht="11.45" customHeight="1" thickBot="1">
      <c r="A4011" s="190"/>
      <c r="B4011" s="193"/>
      <c r="C4011" s="50">
        <f t="shared" ref="C4011:L4011" si="3961">C4010/$I$3221*100</f>
        <v>13.698630136986301</v>
      </c>
      <c r="D4011" s="50">
        <f t="shared" si="3961"/>
        <v>19.17808219178082</v>
      </c>
      <c r="E4011" s="50">
        <f t="shared" si="3961"/>
        <v>15.068493150684931</v>
      </c>
      <c r="F4011" s="50">
        <f t="shared" si="3961"/>
        <v>17.80821917808219</v>
      </c>
      <c r="G4011" s="50">
        <f t="shared" si="3961"/>
        <v>13.698630136986301</v>
      </c>
      <c r="H4011" s="50">
        <f t="shared" si="3961"/>
        <v>15.068493150684931</v>
      </c>
      <c r="I4011" s="50">
        <f t="shared" si="3961"/>
        <v>38.356164383561641</v>
      </c>
      <c r="J4011" s="79">
        <f t="shared" si="3961"/>
        <v>12.328767123287671</v>
      </c>
      <c r="K4011" s="79">
        <f t="shared" si="3961"/>
        <v>13.698630136986301</v>
      </c>
      <c r="L4011" s="80">
        <f t="shared" si="3961"/>
        <v>13.698630136986301</v>
      </c>
      <c r="N4011" s="68"/>
      <c r="O4011" s="170"/>
      <c r="P4011" s="170"/>
      <c r="Q4011" s="170"/>
      <c r="R4011" s="68"/>
      <c r="S4011" s="68"/>
      <c r="T4011" s="68"/>
      <c r="U4011" s="68"/>
      <c r="V4011" s="68"/>
      <c r="W4011" s="68"/>
      <c r="X4011" s="68"/>
    </row>
    <row r="4012" spans="1:40" s="55" customFormat="1" ht="11.45" customHeight="1">
      <c r="A4012" s="189" t="s">
        <v>51</v>
      </c>
      <c r="B4012" s="192" t="s">
        <v>1</v>
      </c>
      <c r="C4012" s="94">
        <v>143</v>
      </c>
      <c r="D4012" s="71">
        <v>135</v>
      </c>
      <c r="E4012" s="71">
        <v>196</v>
      </c>
      <c r="F4012" s="71">
        <v>155</v>
      </c>
      <c r="G4012" s="71">
        <v>184</v>
      </c>
      <c r="H4012" s="71">
        <v>84</v>
      </c>
      <c r="I4012" s="71">
        <v>280</v>
      </c>
      <c r="J4012" s="71">
        <v>180</v>
      </c>
      <c r="K4012" s="71">
        <v>187</v>
      </c>
      <c r="L4012" s="76">
        <v>57</v>
      </c>
      <c r="N4012" s="68"/>
      <c r="O4012" s="170"/>
      <c r="P4012" s="170"/>
      <c r="Q4012" s="170"/>
      <c r="R4012" s="68"/>
      <c r="S4012" s="68"/>
      <c r="T4012" s="68"/>
      <c r="U4012" s="68"/>
      <c r="V4012" s="68"/>
      <c r="W4012" s="68"/>
      <c r="X4012" s="68"/>
    </row>
    <row r="4013" spans="1:40" s="55" customFormat="1" ht="11.45" customHeight="1">
      <c r="A4013" s="190"/>
      <c r="B4013" s="193"/>
      <c r="C4013" s="29">
        <f t="shared" ref="C4013:L4013" si="3962">C4012/$I$3215*100</f>
        <v>9.8012337217272112</v>
      </c>
      <c r="D4013" s="29">
        <f t="shared" si="3962"/>
        <v>9.2529129540781359</v>
      </c>
      <c r="E4013" s="29">
        <f t="shared" si="3962"/>
        <v>13.433858807402329</v>
      </c>
      <c r="F4013" s="29">
        <f t="shared" si="3962"/>
        <v>10.623714873200822</v>
      </c>
      <c r="G4013" s="29">
        <f t="shared" si="3962"/>
        <v>12.611377655928719</v>
      </c>
      <c r="H4013" s="29">
        <f t="shared" si="3962"/>
        <v>5.7573680603152839</v>
      </c>
      <c r="I4013" s="29">
        <f t="shared" si="3962"/>
        <v>19.191226867717614</v>
      </c>
      <c r="J4013" s="30">
        <f t="shared" si="3962"/>
        <v>12.337217272104182</v>
      </c>
      <c r="K4013" s="30">
        <f t="shared" si="3962"/>
        <v>12.816997943797121</v>
      </c>
      <c r="L4013" s="73">
        <f t="shared" si="3962"/>
        <v>3.9067854694996571</v>
      </c>
      <c r="N4013" s="68"/>
      <c r="O4013" s="170"/>
      <c r="P4013" s="170"/>
      <c r="Q4013" s="170"/>
      <c r="R4013" s="68"/>
      <c r="S4013" s="68"/>
      <c r="T4013" s="68"/>
      <c r="U4013" s="68"/>
      <c r="V4013" s="68"/>
      <c r="W4013" s="68"/>
      <c r="X4013" s="68"/>
    </row>
    <row r="4014" spans="1:40" s="55" customFormat="1" ht="11.45" customHeight="1">
      <c r="A4014" s="190"/>
      <c r="B4014" s="184" t="s">
        <v>2</v>
      </c>
      <c r="C4014" s="71">
        <v>148</v>
      </c>
      <c r="D4014" s="71">
        <v>132</v>
      </c>
      <c r="E4014" s="71">
        <v>292</v>
      </c>
      <c r="F4014" s="71">
        <v>241</v>
      </c>
      <c r="G4014" s="71">
        <v>161</v>
      </c>
      <c r="H4014" s="71">
        <v>78</v>
      </c>
      <c r="I4014" s="71">
        <v>371</v>
      </c>
      <c r="J4014" s="71">
        <v>223</v>
      </c>
      <c r="K4014" s="71">
        <v>217</v>
      </c>
      <c r="L4014" s="72">
        <v>74</v>
      </c>
      <c r="N4014" s="68"/>
      <c r="O4014" s="170"/>
      <c r="P4014" s="170"/>
      <c r="Q4014" s="170"/>
      <c r="R4014" s="68"/>
      <c r="S4014" s="68"/>
      <c r="T4014" s="68"/>
      <c r="U4014" s="68"/>
      <c r="V4014" s="68"/>
      <c r="W4014" s="68"/>
      <c r="X4014" s="68"/>
    </row>
    <row r="4015" spans="1:40" s="55" customFormat="1" ht="11.45" customHeight="1">
      <c r="A4015" s="190"/>
      <c r="B4015" s="185"/>
      <c r="C4015" s="25">
        <f t="shared" ref="C4015:L4015" si="3963">C4014/$I$3217*100</f>
        <v>30.578512396694212</v>
      </c>
      <c r="D4015" s="25">
        <f t="shared" si="3963"/>
        <v>27.27272727272727</v>
      </c>
      <c r="E4015" s="25">
        <f t="shared" si="3963"/>
        <v>60.330578512396691</v>
      </c>
      <c r="F4015" s="25">
        <f t="shared" si="3963"/>
        <v>49.793388429752063</v>
      </c>
      <c r="G4015" s="25">
        <f t="shared" si="3963"/>
        <v>33.264462809917354</v>
      </c>
      <c r="H4015" s="25">
        <f t="shared" si="3963"/>
        <v>16.115702479338843</v>
      </c>
      <c r="I4015" s="25">
        <f t="shared" si="3963"/>
        <v>76.652892561983464</v>
      </c>
      <c r="J4015" s="26">
        <f t="shared" si="3963"/>
        <v>46.074380165289256</v>
      </c>
      <c r="K4015" s="26">
        <f t="shared" si="3963"/>
        <v>44.834710743801651</v>
      </c>
      <c r="L4015" s="74">
        <f t="shared" si="3963"/>
        <v>15.289256198347106</v>
      </c>
      <c r="N4015" s="68"/>
      <c r="O4015" s="170"/>
      <c r="P4015" s="170"/>
      <c r="Q4015" s="170"/>
      <c r="R4015" s="68"/>
      <c r="S4015" s="68"/>
      <c r="T4015" s="68"/>
      <c r="U4015" s="68"/>
      <c r="V4015" s="68"/>
      <c r="W4015" s="68"/>
      <c r="X4015" s="68"/>
    </row>
    <row r="4016" spans="1:40" s="55" customFormat="1" ht="11.45" customHeight="1">
      <c r="A4016" s="190"/>
      <c r="B4016" s="193" t="s">
        <v>5</v>
      </c>
      <c r="C4016" s="71">
        <v>2</v>
      </c>
      <c r="D4016" s="71">
        <v>2</v>
      </c>
      <c r="E4016" s="71">
        <v>2</v>
      </c>
      <c r="F4016" s="71">
        <v>1</v>
      </c>
      <c r="G4016" s="71">
        <v>1</v>
      </c>
      <c r="H4016" s="71">
        <v>0</v>
      </c>
      <c r="I4016" s="71">
        <v>4</v>
      </c>
      <c r="J4016" s="71">
        <v>3</v>
      </c>
      <c r="K4016" s="71">
        <v>4</v>
      </c>
      <c r="L4016" s="72">
        <v>1</v>
      </c>
      <c r="N4016" s="68"/>
      <c r="O4016" s="170"/>
      <c r="P4016" s="170"/>
      <c r="Q4016" s="170"/>
      <c r="R4016" s="68"/>
      <c r="S4016" s="68"/>
      <c r="T4016" s="68"/>
      <c r="U4016" s="68"/>
      <c r="V4016" s="68"/>
      <c r="W4016" s="68"/>
      <c r="X4016" s="68"/>
    </row>
    <row r="4017" spans="1:40" s="55" customFormat="1" ht="11.45" customHeight="1" thickBot="1">
      <c r="A4017" s="191"/>
      <c r="B4017" s="194"/>
      <c r="C4017" s="33">
        <f t="shared" ref="C4017:L4017" si="3964">C4016/$I$3227*100</f>
        <v>5.2631578947368416</v>
      </c>
      <c r="D4017" s="33">
        <f t="shared" si="3964"/>
        <v>5.2631578947368416</v>
      </c>
      <c r="E4017" s="33">
        <f t="shared" si="3964"/>
        <v>5.2631578947368416</v>
      </c>
      <c r="F4017" s="33">
        <f t="shared" si="3964"/>
        <v>2.6315789473684208</v>
      </c>
      <c r="G4017" s="33">
        <f t="shared" si="3964"/>
        <v>2.6315789473684208</v>
      </c>
      <c r="H4017" s="33">
        <f t="shared" si="3964"/>
        <v>0</v>
      </c>
      <c r="I4017" s="33">
        <f t="shared" si="3964"/>
        <v>10.526315789473683</v>
      </c>
      <c r="J4017" s="34">
        <f t="shared" si="3964"/>
        <v>7.8947368421052628</v>
      </c>
      <c r="K4017" s="34">
        <f t="shared" si="3964"/>
        <v>10.526315789473683</v>
      </c>
      <c r="L4017" s="77">
        <f t="shared" si="3964"/>
        <v>2.6315789473684208</v>
      </c>
      <c r="N4017" s="68"/>
      <c r="O4017" s="68"/>
      <c r="P4017" s="68"/>
      <c r="Q4017" s="68"/>
      <c r="R4017" s="68"/>
      <c r="S4017" s="68"/>
      <c r="T4017" s="68"/>
      <c r="U4017" s="68"/>
      <c r="V4017" s="68"/>
      <c r="W4017" s="68"/>
      <c r="X4017" s="68"/>
    </row>
    <row r="4018" spans="1:40" s="55" customFormat="1" ht="11.45" customHeight="1">
      <c r="A4018" s="189" t="s">
        <v>52</v>
      </c>
      <c r="B4018" s="192" t="s">
        <v>6</v>
      </c>
      <c r="C4018" s="94">
        <v>12</v>
      </c>
      <c r="D4018" s="71">
        <v>5</v>
      </c>
      <c r="E4018" s="71">
        <v>8</v>
      </c>
      <c r="F4018" s="71">
        <v>22</v>
      </c>
      <c r="G4018" s="71">
        <v>21</v>
      </c>
      <c r="H4018" s="71">
        <v>6</v>
      </c>
      <c r="I4018" s="71">
        <v>21</v>
      </c>
      <c r="J4018" s="71">
        <v>8</v>
      </c>
      <c r="K4018" s="71">
        <v>13</v>
      </c>
      <c r="L4018" s="76">
        <v>0</v>
      </c>
    </row>
    <row r="4019" spans="1:40" s="55" customFormat="1" ht="11.45" customHeight="1">
      <c r="A4019" s="190"/>
      <c r="B4019" s="185"/>
      <c r="C4019" s="29">
        <f t="shared" ref="C4019:L4019" si="3965">C4018/$I$3215*100</f>
        <v>0.822481151473612</v>
      </c>
      <c r="D4019" s="29">
        <f t="shared" si="3965"/>
        <v>0.3427004797806717</v>
      </c>
      <c r="E4019" s="29">
        <f t="shared" si="3965"/>
        <v>0.54832076764907478</v>
      </c>
      <c r="F4019" s="29">
        <f t="shared" si="3965"/>
        <v>1.5078821110349554</v>
      </c>
      <c r="G4019" s="29">
        <f t="shared" si="3965"/>
        <v>1.439342015078821</v>
      </c>
      <c r="H4019" s="29">
        <f t="shared" si="3965"/>
        <v>0.411240575736806</v>
      </c>
      <c r="I4019" s="29">
        <f t="shared" si="3965"/>
        <v>1.439342015078821</v>
      </c>
      <c r="J4019" s="30">
        <f t="shared" si="3965"/>
        <v>0.54832076764907478</v>
      </c>
      <c r="K4019" s="30">
        <f t="shared" si="3965"/>
        <v>0.89102124742974653</v>
      </c>
      <c r="L4019" s="73">
        <f t="shared" si="3965"/>
        <v>0</v>
      </c>
    </row>
    <row r="4020" spans="1:40" s="55" customFormat="1" ht="11.45" customHeight="1">
      <c r="A4020" s="190"/>
      <c r="B4020" s="193" t="s">
        <v>7</v>
      </c>
      <c r="C4020" s="71">
        <v>24</v>
      </c>
      <c r="D4020" s="71">
        <v>11</v>
      </c>
      <c r="E4020" s="71">
        <v>40</v>
      </c>
      <c r="F4020" s="71">
        <v>47</v>
      </c>
      <c r="G4020" s="71">
        <v>46</v>
      </c>
      <c r="H4020" s="71">
        <v>21</v>
      </c>
      <c r="I4020" s="71">
        <v>75</v>
      </c>
      <c r="J4020" s="71">
        <v>46</v>
      </c>
      <c r="K4020" s="71">
        <v>33</v>
      </c>
      <c r="L4020" s="72">
        <v>9</v>
      </c>
    </row>
    <row r="4021" spans="1:40" s="55" customFormat="1" ht="11.45" customHeight="1">
      <c r="A4021" s="190"/>
      <c r="B4021" s="193"/>
      <c r="C4021" s="25">
        <f t="shared" ref="C4021:L4021" si="3966">C4020/$I$3217*100</f>
        <v>4.9586776859504136</v>
      </c>
      <c r="D4021" s="25">
        <f t="shared" si="3966"/>
        <v>2.2727272727272729</v>
      </c>
      <c r="E4021" s="25">
        <f t="shared" si="3966"/>
        <v>8.2644628099173563</v>
      </c>
      <c r="F4021" s="25">
        <f t="shared" si="3966"/>
        <v>9.7107438016528924</v>
      </c>
      <c r="G4021" s="25">
        <f t="shared" si="3966"/>
        <v>9.5041322314049594</v>
      </c>
      <c r="H4021" s="25">
        <f t="shared" si="3966"/>
        <v>4.338842975206612</v>
      </c>
      <c r="I4021" s="25">
        <f t="shared" si="3966"/>
        <v>15.495867768595042</v>
      </c>
      <c r="J4021" s="26">
        <f t="shared" si="3966"/>
        <v>9.5041322314049594</v>
      </c>
      <c r="K4021" s="26">
        <f t="shared" si="3966"/>
        <v>6.8181818181818175</v>
      </c>
      <c r="L4021" s="74">
        <f t="shared" si="3966"/>
        <v>1.859504132231405</v>
      </c>
      <c r="Z4021" s="1"/>
    </row>
    <row r="4022" spans="1:40" s="55" customFormat="1" ht="11.45" customHeight="1">
      <c r="A4022" s="190"/>
      <c r="B4022" s="184" t="s">
        <v>8</v>
      </c>
      <c r="C4022" s="71">
        <v>28</v>
      </c>
      <c r="D4022" s="71">
        <v>17</v>
      </c>
      <c r="E4022" s="71">
        <v>47</v>
      </c>
      <c r="F4022" s="71">
        <v>63</v>
      </c>
      <c r="G4022" s="71">
        <v>55</v>
      </c>
      <c r="H4022" s="71">
        <v>17</v>
      </c>
      <c r="I4022" s="71">
        <v>93</v>
      </c>
      <c r="J4022" s="71">
        <v>76</v>
      </c>
      <c r="K4022" s="71">
        <v>30</v>
      </c>
      <c r="L4022" s="72">
        <v>11</v>
      </c>
      <c r="Z4022" s="1"/>
    </row>
    <row r="4023" spans="1:40" s="55" customFormat="1" ht="11.45" customHeight="1">
      <c r="A4023" s="190"/>
      <c r="B4023" s="185"/>
      <c r="C4023" s="25">
        <f t="shared" ref="C4023:L4023" si="3967">C4022/$I$3217*100</f>
        <v>5.785123966942149</v>
      </c>
      <c r="D4023" s="25">
        <f t="shared" si="3967"/>
        <v>3.5123966942148761</v>
      </c>
      <c r="E4023" s="25">
        <f t="shared" si="3967"/>
        <v>9.7107438016528924</v>
      </c>
      <c r="F4023" s="25">
        <f t="shared" si="3967"/>
        <v>13.016528925619836</v>
      </c>
      <c r="G4023" s="25">
        <f t="shared" si="3967"/>
        <v>11.363636363636363</v>
      </c>
      <c r="H4023" s="25">
        <f t="shared" si="3967"/>
        <v>3.5123966942148761</v>
      </c>
      <c r="I4023" s="25">
        <f t="shared" si="3967"/>
        <v>19.214876033057852</v>
      </c>
      <c r="J4023" s="26">
        <f t="shared" si="3967"/>
        <v>15.702479338842975</v>
      </c>
      <c r="K4023" s="26">
        <f t="shared" si="3967"/>
        <v>6.1983471074380168</v>
      </c>
      <c r="L4023" s="74">
        <f t="shared" si="3967"/>
        <v>2.2727272727272729</v>
      </c>
      <c r="Z4023" s="1"/>
    </row>
    <row r="4024" spans="1:40" s="55" customFormat="1" ht="11.45" customHeight="1">
      <c r="A4024" s="190"/>
      <c r="B4024" s="193" t="s">
        <v>9</v>
      </c>
      <c r="C4024" s="71">
        <v>35</v>
      </c>
      <c r="D4024" s="71">
        <v>29</v>
      </c>
      <c r="E4024" s="71">
        <v>73</v>
      </c>
      <c r="F4024" s="71">
        <v>68</v>
      </c>
      <c r="G4024" s="71">
        <v>73</v>
      </c>
      <c r="H4024" s="71">
        <v>24</v>
      </c>
      <c r="I4024" s="71">
        <v>113</v>
      </c>
      <c r="J4024" s="71">
        <v>71</v>
      </c>
      <c r="K4024" s="71">
        <v>52</v>
      </c>
      <c r="L4024" s="72">
        <v>24</v>
      </c>
      <c r="Y4024" s="1"/>
      <c r="Z4024" s="1"/>
      <c r="AD4024" s="1"/>
    </row>
    <row r="4025" spans="1:40" s="55" customFormat="1" ht="11.45" customHeight="1">
      <c r="A4025" s="190"/>
      <c r="B4025" s="193"/>
      <c r="C4025" s="25">
        <f t="shared" ref="C4025:L4025" si="3968">C4024/$I$3217*100</f>
        <v>7.2314049586776852</v>
      </c>
      <c r="D4025" s="25">
        <f t="shared" si="3968"/>
        <v>5.9917355371900829</v>
      </c>
      <c r="E4025" s="25">
        <f t="shared" si="3968"/>
        <v>15.082644628099173</v>
      </c>
      <c r="F4025" s="25">
        <f t="shared" si="3968"/>
        <v>14.049586776859504</v>
      </c>
      <c r="G4025" s="25">
        <f t="shared" si="3968"/>
        <v>15.082644628099173</v>
      </c>
      <c r="H4025" s="25">
        <f t="shared" si="3968"/>
        <v>4.9586776859504136</v>
      </c>
      <c r="I4025" s="25">
        <f t="shared" si="3968"/>
        <v>23.347107438016529</v>
      </c>
      <c r="J4025" s="26">
        <f t="shared" si="3968"/>
        <v>14.669421487603307</v>
      </c>
      <c r="K4025" s="26">
        <f t="shared" si="3968"/>
        <v>10.743801652892563</v>
      </c>
      <c r="L4025" s="74">
        <f t="shared" si="3968"/>
        <v>4.9586776859504136</v>
      </c>
      <c r="O4025" s="147"/>
      <c r="P4025" s="147"/>
      <c r="Q4025" s="148"/>
      <c r="Y4025" s="1"/>
      <c r="Z4025" s="1"/>
      <c r="AD4025" s="1"/>
    </row>
    <row r="4026" spans="1:40" s="55" customFormat="1" ht="11.45" customHeight="1">
      <c r="A4026" s="190"/>
      <c r="B4026" s="184" t="s">
        <v>10</v>
      </c>
      <c r="C4026" s="71">
        <v>38</v>
      </c>
      <c r="D4026" s="71">
        <v>39</v>
      </c>
      <c r="E4026" s="71">
        <v>85</v>
      </c>
      <c r="F4026" s="71">
        <v>67</v>
      </c>
      <c r="G4026" s="71">
        <v>69</v>
      </c>
      <c r="H4026" s="71">
        <v>33</v>
      </c>
      <c r="I4026" s="71">
        <v>116</v>
      </c>
      <c r="J4026" s="71">
        <v>58</v>
      </c>
      <c r="K4026" s="71">
        <v>73</v>
      </c>
      <c r="L4026" s="72">
        <v>28</v>
      </c>
      <c r="O4026" s="147"/>
      <c r="P4026" s="147"/>
      <c r="Q4026" s="148"/>
      <c r="X4026" s="1"/>
      <c r="Y4026" s="1"/>
      <c r="Z4026" s="1"/>
      <c r="AC4026" s="1"/>
      <c r="AD4026" s="1"/>
    </row>
    <row r="4027" spans="1:40" s="55" customFormat="1" ht="11.45" customHeight="1">
      <c r="A4027" s="190"/>
      <c r="B4027" s="185"/>
      <c r="C4027" s="25">
        <f t="shared" ref="C4027:L4027" si="3969">C4026/$I$3217*100</f>
        <v>7.8512396694214877</v>
      </c>
      <c r="D4027" s="25">
        <f t="shared" si="3969"/>
        <v>8.0578512396694215</v>
      </c>
      <c r="E4027" s="25">
        <f t="shared" si="3969"/>
        <v>17.561983471074381</v>
      </c>
      <c r="F4027" s="25">
        <f t="shared" si="3969"/>
        <v>13.842975206611571</v>
      </c>
      <c r="G4027" s="25">
        <f t="shared" si="3969"/>
        <v>14.256198347107437</v>
      </c>
      <c r="H4027" s="25">
        <f t="shared" si="3969"/>
        <v>6.8181818181818175</v>
      </c>
      <c r="I4027" s="25">
        <f t="shared" si="3969"/>
        <v>23.966942148760332</v>
      </c>
      <c r="J4027" s="26">
        <f t="shared" si="3969"/>
        <v>11.983471074380166</v>
      </c>
      <c r="K4027" s="26">
        <f t="shared" si="3969"/>
        <v>15.082644628099173</v>
      </c>
      <c r="L4027" s="74">
        <f t="shared" si="3969"/>
        <v>5.785123966942149</v>
      </c>
      <c r="O4027" s="147"/>
      <c r="P4027" s="148"/>
      <c r="Q4027" s="148"/>
      <c r="X4027" s="1"/>
      <c r="Y4027" s="1"/>
      <c r="Z4027" s="1"/>
      <c r="AC4027" s="1"/>
      <c r="AD4027" s="1"/>
    </row>
    <row r="4028" spans="1:40" s="55" customFormat="1" ht="11.45" customHeight="1">
      <c r="A4028" s="190"/>
      <c r="B4028" s="193" t="s">
        <v>11</v>
      </c>
      <c r="C4028" s="71">
        <v>53</v>
      </c>
      <c r="D4028" s="71">
        <v>63</v>
      </c>
      <c r="E4028" s="71">
        <v>95</v>
      </c>
      <c r="F4028" s="71">
        <v>65</v>
      </c>
      <c r="G4028" s="71">
        <v>37</v>
      </c>
      <c r="H4028" s="71">
        <v>27</v>
      </c>
      <c r="I4028" s="71">
        <v>110</v>
      </c>
      <c r="J4028" s="71">
        <v>67</v>
      </c>
      <c r="K4028" s="71">
        <v>89</v>
      </c>
      <c r="L4028" s="72">
        <v>26</v>
      </c>
      <c r="O4028" s="147"/>
      <c r="P4028" s="148"/>
      <c r="Q4028" s="148"/>
      <c r="W4028" s="1"/>
      <c r="X4028" s="1"/>
      <c r="Y4028" s="1"/>
      <c r="Z4028" s="1"/>
      <c r="AB4028" s="1"/>
      <c r="AC4028" s="1"/>
      <c r="AD4028" s="1"/>
    </row>
    <row r="4029" spans="1:40" s="55" customFormat="1" ht="11.45" customHeight="1">
      <c r="A4029" s="190"/>
      <c r="B4029" s="193"/>
      <c r="C4029" s="25">
        <f t="shared" ref="C4029:L4029" si="3970">C4028/$I$3217*100</f>
        <v>10.950413223140496</v>
      </c>
      <c r="D4029" s="25">
        <f t="shared" si="3970"/>
        <v>13.016528925619836</v>
      </c>
      <c r="E4029" s="25">
        <f t="shared" si="3970"/>
        <v>19.628099173553721</v>
      </c>
      <c r="F4029" s="25">
        <f t="shared" si="3970"/>
        <v>13.429752066115702</v>
      </c>
      <c r="G4029" s="25">
        <f t="shared" si="3970"/>
        <v>7.6446280991735529</v>
      </c>
      <c r="H4029" s="25">
        <f t="shared" si="3970"/>
        <v>5.5785123966942152</v>
      </c>
      <c r="I4029" s="25">
        <f t="shared" si="3970"/>
        <v>22.727272727272727</v>
      </c>
      <c r="J4029" s="26">
        <f t="shared" si="3970"/>
        <v>13.842975206611571</v>
      </c>
      <c r="K4029" s="26">
        <f t="shared" si="3970"/>
        <v>18.388429752066116</v>
      </c>
      <c r="L4029" s="74">
        <f t="shared" si="3970"/>
        <v>5.3719008264462813</v>
      </c>
      <c r="O4029" s="148"/>
      <c r="P4029" s="148"/>
      <c r="Q4029" s="148"/>
      <c r="W4029" s="1"/>
      <c r="X4029" s="1"/>
      <c r="Y4029" s="1"/>
      <c r="Z4029" s="1"/>
      <c r="AA4029" s="1"/>
      <c r="AB4029" s="1"/>
      <c r="AC4029" s="1"/>
      <c r="AD4029" s="1"/>
      <c r="AN4029" s="1"/>
    </row>
    <row r="4030" spans="1:40" s="55" customFormat="1" ht="11.45" customHeight="1">
      <c r="A4030" s="190"/>
      <c r="B4030" s="184" t="s">
        <v>12</v>
      </c>
      <c r="C4030" s="71">
        <v>102</v>
      </c>
      <c r="D4030" s="71">
        <v>104</v>
      </c>
      <c r="E4030" s="71">
        <v>140</v>
      </c>
      <c r="F4030" s="71">
        <v>64</v>
      </c>
      <c r="G4030" s="71">
        <v>44</v>
      </c>
      <c r="H4030" s="71">
        <v>34</v>
      </c>
      <c r="I4030" s="71">
        <v>125</v>
      </c>
      <c r="J4030" s="71">
        <v>78</v>
      </c>
      <c r="K4030" s="71">
        <v>115</v>
      </c>
      <c r="L4030" s="72">
        <v>33</v>
      </c>
      <c r="O4030" s="148"/>
      <c r="P4030" s="148"/>
      <c r="Q4030" s="148"/>
      <c r="U4030" s="1"/>
      <c r="V4030" s="1"/>
      <c r="W4030" s="1"/>
      <c r="X4030" s="1"/>
      <c r="Y4030" s="1"/>
      <c r="Z4030" s="1"/>
      <c r="AA4030" s="1"/>
      <c r="AB4030" s="1"/>
      <c r="AC4030" s="1"/>
      <c r="AD4030" s="1"/>
      <c r="AM4030" s="1"/>
      <c r="AN4030" s="1"/>
    </row>
    <row r="4031" spans="1:40" s="55" customFormat="1" ht="11.45" customHeight="1">
      <c r="A4031" s="190"/>
      <c r="B4031" s="185"/>
      <c r="C4031" s="25">
        <f t="shared" ref="C4031:L4031" si="3971">C4030/$I$3217*100</f>
        <v>21.074380165289256</v>
      </c>
      <c r="D4031" s="25">
        <f t="shared" si="3971"/>
        <v>21.487603305785125</v>
      </c>
      <c r="E4031" s="25">
        <f t="shared" si="3971"/>
        <v>28.925619834710741</v>
      </c>
      <c r="F4031" s="25">
        <f t="shared" si="3971"/>
        <v>13.223140495867769</v>
      </c>
      <c r="G4031" s="25">
        <f t="shared" si="3971"/>
        <v>9.0909090909090917</v>
      </c>
      <c r="H4031" s="25">
        <f t="shared" si="3971"/>
        <v>7.0247933884297522</v>
      </c>
      <c r="I4031" s="25">
        <f t="shared" si="3971"/>
        <v>25.826446280991732</v>
      </c>
      <c r="J4031" s="26">
        <f t="shared" si="3971"/>
        <v>16.115702479338843</v>
      </c>
      <c r="K4031" s="26">
        <f t="shared" si="3971"/>
        <v>23.760330578512399</v>
      </c>
      <c r="L4031" s="74">
        <f t="shared" si="3971"/>
        <v>6.8181818181818175</v>
      </c>
      <c r="O4031" s="148"/>
      <c r="P4031" s="148"/>
      <c r="Q4031" s="148"/>
      <c r="U4031" s="1"/>
      <c r="V4031" s="1"/>
      <c r="W4031" s="1"/>
      <c r="X4031" s="1"/>
      <c r="Y4031" s="1"/>
      <c r="Z4031" s="1"/>
      <c r="AA4031" s="1"/>
      <c r="AB4031" s="1"/>
      <c r="AC4031" s="1"/>
      <c r="AD4031" s="1"/>
      <c r="AL4031" s="1"/>
      <c r="AM4031" s="1"/>
      <c r="AN4031" s="1"/>
    </row>
    <row r="4032" spans="1:40" s="55" customFormat="1" ht="11.45" customHeight="1">
      <c r="A4032" s="190"/>
      <c r="B4032" s="193" t="s">
        <v>24</v>
      </c>
      <c r="C4032" s="71">
        <v>1</v>
      </c>
      <c r="D4032" s="71">
        <v>1</v>
      </c>
      <c r="E4032" s="71">
        <v>2</v>
      </c>
      <c r="F4032" s="71">
        <v>1</v>
      </c>
      <c r="G4032" s="71">
        <v>1</v>
      </c>
      <c r="H4032" s="71">
        <v>0</v>
      </c>
      <c r="I4032" s="71">
        <v>2</v>
      </c>
      <c r="J4032" s="71">
        <v>2</v>
      </c>
      <c r="K4032" s="71">
        <v>3</v>
      </c>
      <c r="L4032" s="72">
        <v>1</v>
      </c>
      <c r="O4032" s="148"/>
      <c r="P4032" s="148"/>
      <c r="Q4032" s="148"/>
      <c r="T4032" s="1"/>
      <c r="U4032" s="1"/>
      <c r="V4032" s="1"/>
      <c r="W4032" s="1"/>
      <c r="X4032" s="1"/>
      <c r="Y4032" s="1"/>
      <c r="Z4032" s="1"/>
      <c r="AA4032" s="1"/>
      <c r="AB4032" s="1"/>
      <c r="AC4032" s="1"/>
      <c r="AD4032" s="1"/>
      <c r="AK4032" s="1"/>
      <c r="AL4032" s="1"/>
      <c r="AM4032" s="1"/>
      <c r="AN4032" s="1"/>
    </row>
    <row r="4033" spans="1:40" s="55" customFormat="1" ht="11.45" customHeight="1" thickBot="1">
      <c r="A4033" s="191"/>
      <c r="B4033" s="194"/>
      <c r="C4033" s="33">
        <f t="shared" ref="C4033:L4033" si="3972">C4032/$I$3243*100</f>
        <v>3.4482758620689653</v>
      </c>
      <c r="D4033" s="33">
        <f t="shared" si="3972"/>
        <v>3.4482758620689653</v>
      </c>
      <c r="E4033" s="33">
        <f t="shared" si="3972"/>
        <v>6.8965517241379306</v>
      </c>
      <c r="F4033" s="33">
        <f t="shared" si="3972"/>
        <v>3.4482758620689653</v>
      </c>
      <c r="G4033" s="33">
        <f t="shared" si="3972"/>
        <v>3.4482758620689653</v>
      </c>
      <c r="H4033" s="33">
        <f t="shared" si="3972"/>
        <v>0</v>
      </c>
      <c r="I4033" s="33">
        <f t="shared" si="3972"/>
        <v>6.8965517241379306</v>
      </c>
      <c r="J4033" s="34">
        <f t="shared" si="3972"/>
        <v>6.8965517241379306</v>
      </c>
      <c r="K4033" s="34">
        <f t="shared" si="3972"/>
        <v>10.344827586206897</v>
      </c>
      <c r="L4033" s="77">
        <f t="shared" si="3972"/>
        <v>3.4482758620689653</v>
      </c>
      <c r="Y4033" s="1"/>
      <c r="Z4033" s="1"/>
      <c r="AA4033" s="1"/>
      <c r="AB4033" s="1"/>
      <c r="AC4033" s="1"/>
      <c r="AD4033" s="1"/>
      <c r="AJ4033" s="1"/>
      <c r="AK4033" s="1"/>
      <c r="AL4033" s="1"/>
      <c r="AM4033" s="1"/>
      <c r="AN4033" s="1"/>
    </row>
    <row r="4034" spans="1:40" s="55" customFormat="1" ht="11.45" customHeight="1" thickBot="1">
      <c r="A4034" s="211" t="s">
        <v>53</v>
      </c>
      <c r="B4034" s="192" t="s">
        <v>23</v>
      </c>
      <c r="C4034" s="94">
        <v>35</v>
      </c>
      <c r="D4034" s="71">
        <v>58</v>
      </c>
      <c r="E4034" s="71">
        <v>36</v>
      </c>
      <c r="F4034" s="71">
        <v>14</v>
      </c>
      <c r="G4034" s="71">
        <v>16</v>
      </c>
      <c r="H4034" s="71">
        <v>14</v>
      </c>
      <c r="I4034" s="71">
        <v>67</v>
      </c>
      <c r="J4034" s="71">
        <v>36</v>
      </c>
      <c r="K4034" s="71">
        <v>44</v>
      </c>
      <c r="L4034" s="76">
        <v>10</v>
      </c>
      <c r="Y4034" s="1"/>
      <c r="Z4034" s="1"/>
      <c r="AA4034" s="1"/>
      <c r="AB4034" s="1"/>
      <c r="AC4034" s="1"/>
      <c r="AD4034" s="1"/>
      <c r="AI4034" s="1"/>
      <c r="AJ4034" s="1"/>
      <c r="AK4034" s="1"/>
      <c r="AL4034" s="1"/>
      <c r="AM4034" s="1"/>
      <c r="AN4034" s="1"/>
    </row>
    <row r="4035" spans="1:40" s="55" customFormat="1" ht="11.45" customHeight="1" thickTop="1" thickBot="1">
      <c r="A4035" s="212"/>
      <c r="B4035" s="185"/>
      <c r="C4035" s="29">
        <f t="shared" ref="C4035:L4035" si="3973">C4034/$I$3215*100</f>
        <v>2.3989033584647017</v>
      </c>
      <c r="D4035" s="29">
        <f t="shared" si="3973"/>
        <v>3.9753255654557917</v>
      </c>
      <c r="E4035" s="29">
        <f t="shared" si="3973"/>
        <v>2.4674434544208359</v>
      </c>
      <c r="F4035" s="29">
        <f t="shared" si="3973"/>
        <v>0.95956134338588073</v>
      </c>
      <c r="G4035" s="29">
        <f t="shared" si="3973"/>
        <v>1.0966415352981496</v>
      </c>
      <c r="H4035" s="29">
        <f t="shared" si="3973"/>
        <v>0.95956134338588073</v>
      </c>
      <c r="I4035" s="29">
        <f t="shared" si="3973"/>
        <v>4.5921864290610008</v>
      </c>
      <c r="J4035" s="30">
        <f t="shared" si="3973"/>
        <v>2.4674434544208359</v>
      </c>
      <c r="K4035" s="30">
        <f t="shared" si="3973"/>
        <v>3.0157642220699108</v>
      </c>
      <c r="L4035" s="73">
        <f t="shared" si="3973"/>
        <v>0.68540095956134339</v>
      </c>
      <c r="Y4035" s="1"/>
      <c r="Z4035" s="1"/>
      <c r="AA4035" s="1"/>
      <c r="AB4035" s="1"/>
      <c r="AC4035" s="1"/>
      <c r="AD4035" s="1"/>
      <c r="AH4035" s="1"/>
      <c r="AI4035" s="1"/>
      <c r="AJ4035" s="1"/>
      <c r="AK4035" s="1"/>
      <c r="AL4035" s="1"/>
      <c r="AM4035" s="1"/>
      <c r="AN4035" s="1"/>
    </row>
    <row r="4036" spans="1:40" s="55" customFormat="1" ht="11.45" customHeight="1" thickTop="1" thickBot="1">
      <c r="A4036" s="212"/>
      <c r="B4036" s="193" t="s">
        <v>3</v>
      </c>
      <c r="C4036" s="71">
        <v>21</v>
      </c>
      <c r="D4036" s="71">
        <v>16</v>
      </c>
      <c r="E4036" s="71">
        <v>41</v>
      </c>
      <c r="F4036" s="71">
        <v>23</v>
      </c>
      <c r="G4036" s="71">
        <v>26</v>
      </c>
      <c r="H4036" s="71">
        <v>11</v>
      </c>
      <c r="I4036" s="71">
        <v>36</v>
      </c>
      <c r="J4036" s="71">
        <v>24</v>
      </c>
      <c r="K4036" s="71">
        <v>26</v>
      </c>
      <c r="L4036" s="72">
        <v>4</v>
      </c>
      <c r="Y4036" s="1"/>
      <c r="Z4036" s="1"/>
      <c r="AA4036" s="1"/>
      <c r="AB4036" s="1"/>
      <c r="AC4036" s="1"/>
      <c r="AD4036" s="1"/>
      <c r="AG4036" s="1"/>
      <c r="AH4036" s="1"/>
      <c r="AI4036" s="1"/>
      <c r="AJ4036" s="1"/>
      <c r="AK4036" s="1"/>
      <c r="AL4036" s="1"/>
      <c r="AM4036" s="1"/>
      <c r="AN4036" s="1"/>
    </row>
    <row r="4037" spans="1:40" s="55" customFormat="1" ht="11.45" customHeight="1" thickTop="1" thickBot="1">
      <c r="A4037" s="212"/>
      <c r="B4037" s="193"/>
      <c r="C4037" s="25">
        <f t="shared" ref="C4037:L4037" si="3974">C4036/$I$3217*100</f>
        <v>4.338842975206612</v>
      </c>
      <c r="D4037" s="25">
        <f t="shared" si="3974"/>
        <v>3.3057851239669422</v>
      </c>
      <c r="E4037" s="25">
        <f t="shared" si="3974"/>
        <v>8.4710743801652892</v>
      </c>
      <c r="F4037" s="25">
        <f t="shared" si="3974"/>
        <v>4.7520661157024797</v>
      </c>
      <c r="G4037" s="25">
        <f t="shared" si="3974"/>
        <v>5.3719008264462813</v>
      </c>
      <c r="H4037" s="25">
        <f t="shared" si="3974"/>
        <v>2.2727272727272729</v>
      </c>
      <c r="I4037" s="25">
        <f t="shared" si="3974"/>
        <v>7.4380165289256199</v>
      </c>
      <c r="J4037" s="26">
        <f t="shared" si="3974"/>
        <v>4.9586776859504136</v>
      </c>
      <c r="K4037" s="26">
        <f t="shared" si="3974"/>
        <v>5.3719008264462813</v>
      </c>
      <c r="L4037" s="74">
        <f t="shared" si="3974"/>
        <v>0.82644628099173556</v>
      </c>
      <c r="Y4037" s="1"/>
      <c r="Z4037" s="1"/>
      <c r="AA4037" s="1"/>
      <c r="AB4037" s="1"/>
      <c r="AC4037" s="1"/>
      <c r="AD4037" s="1"/>
      <c r="AF4037" s="1"/>
      <c r="AG4037" s="1"/>
      <c r="AH4037" s="1"/>
      <c r="AI4037" s="1"/>
      <c r="AJ4037" s="1"/>
      <c r="AK4037" s="1"/>
      <c r="AL4037" s="1"/>
      <c r="AM4037" s="1"/>
      <c r="AN4037" s="1"/>
    </row>
    <row r="4038" spans="1:40" s="55" customFormat="1" ht="11.45" customHeight="1" thickTop="1" thickBot="1">
      <c r="A4038" s="212"/>
      <c r="B4038" s="184" t="s">
        <v>13</v>
      </c>
      <c r="C4038" s="71">
        <v>107</v>
      </c>
      <c r="D4038" s="71">
        <v>78</v>
      </c>
      <c r="E4038" s="71">
        <v>209</v>
      </c>
      <c r="F4038" s="71">
        <v>192</v>
      </c>
      <c r="G4038" s="71">
        <v>192</v>
      </c>
      <c r="H4038" s="71">
        <v>78</v>
      </c>
      <c r="I4038" s="71">
        <v>312</v>
      </c>
      <c r="J4038" s="71">
        <v>208</v>
      </c>
      <c r="K4038" s="71">
        <v>157</v>
      </c>
      <c r="L4038" s="72">
        <v>54</v>
      </c>
      <c r="Y4038" s="1"/>
      <c r="Z4038" s="1"/>
      <c r="AA4038" s="1"/>
      <c r="AB4038" s="1"/>
      <c r="AC4038" s="1"/>
      <c r="AD4038" s="1"/>
      <c r="AE4038" s="1"/>
      <c r="AF4038" s="1"/>
      <c r="AG4038" s="1"/>
      <c r="AH4038" s="1"/>
      <c r="AI4038" s="1"/>
      <c r="AJ4038" s="1"/>
      <c r="AK4038" s="1"/>
      <c r="AL4038" s="1"/>
      <c r="AM4038" s="1"/>
      <c r="AN4038" s="1"/>
    </row>
    <row r="4039" spans="1:40" s="55" customFormat="1" ht="11.45" customHeight="1" thickTop="1" thickBot="1">
      <c r="A4039" s="212"/>
      <c r="B4039" s="185"/>
      <c r="C4039" s="25">
        <f t="shared" ref="C4039:L4039" si="3975">C4038/$I$3217*100</f>
        <v>22.107438016528928</v>
      </c>
      <c r="D4039" s="25">
        <f t="shared" si="3975"/>
        <v>16.115702479338843</v>
      </c>
      <c r="E4039" s="25">
        <f t="shared" si="3975"/>
        <v>43.18181818181818</v>
      </c>
      <c r="F4039" s="25">
        <f t="shared" si="3975"/>
        <v>39.669421487603309</v>
      </c>
      <c r="G4039" s="25">
        <f t="shared" si="3975"/>
        <v>39.669421487603309</v>
      </c>
      <c r="H4039" s="25">
        <f t="shared" si="3975"/>
        <v>16.115702479338843</v>
      </c>
      <c r="I4039" s="25">
        <f t="shared" si="3975"/>
        <v>64.462809917355372</v>
      </c>
      <c r="J4039" s="26">
        <f t="shared" si="3975"/>
        <v>42.97520661157025</v>
      </c>
      <c r="K4039" s="26">
        <f t="shared" si="3975"/>
        <v>32.438016528925615</v>
      </c>
      <c r="L4039" s="74">
        <f t="shared" si="3975"/>
        <v>11.15702479338843</v>
      </c>
      <c r="Y4039" s="1"/>
      <c r="Z4039" s="1"/>
      <c r="AA4039" s="1"/>
      <c r="AB4039" s="1"/>
      <c r="AC4039" s="1"/>
      <c r="AD4039" s="1"/>
      <c r="AE4039" s="1"/>
      <c r="AF4039" s="1"/>
      <c r="AG4039" s="1"/>
      <c r="AH4039" s="1"/>
      <c r="AI4039" s="1"/>
      <c r="AJ4039" s="1"/>
      <c r="AK4039" s="1"/>
      <c r="AL4039" s="1"/>
      <c r="AM4039" s="1"/>
      <c r="AN4039" s="1"/>
    </row>
    <row r="4040" spans="1:40" s="55" customFormat="1" ht="11.45" customHeight="1" thickTop="1" thickBot="1">
      <c r="A4040" s="212"/>
      <c r="B4040" s="193" t="s">
        <v>14</v>
      </c>
      <c r="C4040" s="71">
        <v>19</v>
      </c>
      <c r="D4040" s="71">
        <v>23</v>
      </c>
      <c r="E4040" s="71">
        <v>52</v>
      </c>
      <c r="F4040" s="71">
        <v>43</v>
      </c>
      <c r="G4040" s="71">
        <v>25</v>
      </c>
      <c r="H4040" s="71">
        <v>19</v>
      </c>
      <c r="I4040" s="71">
        <v>63</v>
      </c>
      <c r="J4040" s="71">
        <v>37</v>
      </c>
      <c r="K4040" s="71">
        <v>40</v>
      </c>
      <c r="L4040" s="72">
        <v>17</v>
      </c>
      <c r="O4040" s="148"/>
      <c r="P4040" s="148"/>
      <c r="Q4040" s="148"/>
      <c r="T4040" s="1"/>
      <c r="U4040" s="1"/>
      <c r="V4040" s="1"/>
      <c r="W4040" s="1"/>
      <c r="X4040" s="1"/>
      <c r="Y4040" s="1"/>
      <c r="Z4040" s="1"/>
      <c r="AA4040" s="1"/>
      <c r="AB4040" s="1"/>
      <c r="AC4040" s="1"/>
      <c r="AD4040" s="1"/>
      <c r="AE4040" s="1"/>
      <c r="AF4040" s="1"/>
      <c r="AG4040" s="1"/>
      <c r="AH4040" s="1"/>
      <c r="AI4040" s="1"/>
      <c r="AJ4040" s="1"/>
      <c r="AK4040" s="1"/>
      <c r="AL4040" s="1"/>
      <c r="AM4040" s="1"/>
      <c r="AN4040" s="1"/>
    </row>
    <row r="4041" spans="1:40" s="55" customFormat="1" ht="11.45" customHeight="1" thickTop="1" thickBot="1">
      <c r="A4041" s="212"/>
      <c r="B4041" s="193"/>
      <c r="C4041" s="25">
        <f t="shared" ref="C4041:L4041" si="3976">C4040/$I$3217*100</f>
        <v>3.9256198347107438</v>
      </c>
      <c r="D4041" s="25">
        <f t="shared" si="3976"/>
        <v>4.7520661157024797</v>
      </c>
      <c r="E4041" s="25">
        <f t="shared" si="3976"/>
        <v>10.743801652892563</v>
      </c>
      <c r="F4041" s="25">
        <f t="shared" si="3976"/>
        <v>8.884297520661157</v>
      </c>
      <c r="G4041" s="25">
        <f t="shared" si="3976"/>
        <v>5.1652892561983474</v>
      </c>
      <c r="H4041" s="25">
        <f t="shared" si="3976"/>
        <v>3.9256198347107438</v>
      </c>
      <c r="I4041" s="25">
        <f t="shared" si="3976"/>
        <v>13.016528925619836</v>
      </c>
      <c r="J4041" s="26">
        <f t="shared" si="3976"/>
        <v>7.6446280991735529</v>
      </c>
      <c r="K4041" s="26">
        <f t="shared" si="3976"/>
        <v>8.2644628099173563</v>
      </c>
      <c r="L4041" s="74">
        <f t="shared" si="3976"/>
        <v>3.5123966942148761</v>
      </c>
      <c r="O4041" s="148"/>
      <c r="P4041" s="148"/>
      <c r="Q4041" s="148"/>
      <c r="S4041" s="1"/>
      <c r="T4041" s="1"/>
      <c r="U4041" s="1"/>
      <c r="V4041" s="1"/>
      <c r="W4041" s="1"/>
      <c r="X4041" s="1"/>
      <c r="Y4041" s="1"/>
      <c r="Z4041" s="3"/>
      <c r="AA4041" s="1"/>
      <c r="AB4041" s="1"/>
      <c r="AC4041" s="1"/>
      <c r="AD4041" s="1"/>
      <c r="AE4041" s="1"/>
      <c r="AF4041" s="1"/>
      <c r="AG4041" s="1"/>
      <c r="AH4041" s="1"/>
      <c r="AI4041" s="1"/>
      <c r="AJ4041" s="1"/>
      <c r="AK4041" s="1"/>
      <c r="AL4041" s="1"/>
      <c r="AM4041" s="1"/>
      <c r="AN4041" s="1"/>
    </row>
    <row r="4042" spans="1:40" s="55" customFormat="1" ht="11.45" customHeight="1" thickTop="1" thickBot="1">
      <c r="A4042" s="212"/>
      <c r="B4042" s="184" t="s">
        <v>25</v>
      </c>
      <c r="C4042" s="71">
        <v>9</v>
      </c>
      <c r="D4042" s="71">
        <v>7</v>
      </c>
      <c r="E4042" s="71">
        <v>14</v>
      </c>
      <c r="F4042" s="71">
        <v>36</v>
      </c>
      <c r="G4042" s="71">
        <v>35</v>
      </c>
      <c r="H4042" s="71">
        <v>11</v>
      </c>
      <c r="I4042" s="71">
        <v>42</v>
      </c>
      <c r="J4042" s="71">
        <v>15</v>
      </c>
      <c r="K4042" s="71">
        <v>19</v>
      </c>
      <c r="L4042" s="72">
        <v>3</v>
      </c>
      <c r="O4042" s="148"/>
      <c r="P4042" s="148"/>
      <c r="Q4042" s="148"/>
      <c r="R4042" s="1"/>
      <c r="S4042" s="1"/>
      <c r="T4042" s="1"/>
      <c r="U4042" s="1"/>
      <c r="V4042" s="1"/>
      <c r="W4042" s="1"/>
      <c r="X4042" s="1"/>
      <c r="Y4042" s="1"/>
      <c r="Z4042" s="1"/>
      <c r="AA4042" s="1"/>
      <c r="AB4042" s="1"/>
      <c r="AC4042" s="1"/>
      <c r="AD4042" s="1"/>
      <c r="AE4042" s="1"/>
      <c r="AF4042" s="1"/>
      <c r="AG4042" s="1"/>
      <c r="AH4042" s="1"/>
      <c r="AI4042" s="1"/>
      <c r="AJ4042" s="1"/>
      <c r="AK4042" s="1"/>
      <c r="AL4042" s="1"/>
      <c r="AM4042" s="1"/>
      <c r="AN4042" s="1"/>
    </row>
    <row r="4043" spans="1:40" s="55" customFormat="1" ht="11.45" customHeight="1" thickTop="1" thickBot="1">
      <c r="A4043" s="212"/>
      <c r="B4043" s="185"/>
      <c r="C4043" s="25">
        <f t="shared" ref="C4043:L4043" si="3977">C4042/$I$3217*100</f>
        <v>1.859504132231405</v>
      </c>
      <c r="D4043" s="25">
        <f t="shared" si="3977"/>
        <v>1.4462809917355373</v>
      </c>
      <c r="E4043" s="25">
        <f t="shared" si="3977"/>
        <v>2.8925619834710745</v>
      </c>
      <c r="F4043" s="25">
        <f t="shared" si="3977"/>
        <v>7.4380165289256199</v>
      </c>
      <c r="G4043" s="25">
        <f t="shared" si="3977"/>
        <v>7.2314049586776852</v>
      </c>
      <c r="H4043" s="25">
        <f t="shared" si="3977"/>
        <v>2.2727272727272729</v>
      </c>
      <c r="I4043" s="25">
        <f t="shared" si="3977"/>
        <v>8.677685950413224</v>
      </c>
      <c r="J4043" s="26">
        <f t="shared" si="3977"/>
        <v>3.0991735537190084</v>
      </c>
      <c r="K4043" s="26">
        <f t="shared" si="3977"/>
        <v>3.9256198347107438</v>
      </c>
      <c r="L4043" s="74">
        <f t="shared" si="3977"/>
        <v>0.6198347107438017</v>
      </c>
      <c r="O4043" s="148"/>
      <c r="P4043" s="148"/>
      <c r="Q4043" s="148"/>
      <c r="R4043" s="1"/>
      <c r="S4043" s="1"/>
      <c r="T4043" s="1"/>
      <c r="U4043" s="1"/>
      <c r="V4043" s="1"/>
      <c r="W4043" s="1"/>
      <c r="X4043" s="1"/>
      <c r="Y4043" s="1"/>
      <c r="Z4043" s="6"/>
      <c r="AA4043" s="1"/>
      <c r="AB4043" s="1"/>
      <c r="AC4043" s="1"/>
      <c r="AD4043" s="1"/>
      <c r="AE4043" s="1"/>
      <c r="AF4043" s="1"/>
      <c r="AG4043" s="1"/>
      <c r="AH4043" s="1"/>
      <c r="AI4043" s="1"/>
      <c r="AJ4043" s="1"/>
      <c r="AK4043" s="1"/>
      <c r="AL4043" s="1"/>
      <c r="AM4043" s="1"/>
      <c r="AN4043" s="1"/>
    </row>
    <row r="4044" spans="1:40" s="1" customFormat="1" ht="11.45" customHeight="1" thickTop="1" thickBot="1">
      <c r="A4044" s="212"/>
      <c r="B4044" s="193" t="s">
        <v>26</v>
      </c>
      <c r="C4044" s="71">
        <v>80</v>
      </c>
      <c r="D4044" s="71">
        <v>74</v>
      </c>
      <c r="E4044" s="71">
        <v>115</v>
      </c>
      <c r="F4044" s="71">
        <v>71</v>
      </c>
      <c r="G4044" s="71">
        <v>45</v>
      </c>
      <c r="H4044" s="71">
        <v>26</v>
      </c>
      <c r="I4044" s="71">
        <v>118</v>
      </c>
      <c r="J4044" s="71">
        <v>72</v>
      </c>
      <c r="K4044" s="71">
        <v>99</v>
      </c>
      <c r="L4044" s="72">
        <v>35</v>
      </c>
      <c r="N4044" s="55"/>
      <c r="O4044" s="148"/>
      <c r="P4044" s="148"/>
      <c r="Q4044" s="148"/>
      <c r="Y4044" s="3"/>
      <c r="Z4044" s="55"/>
      <c r="AD4044" s="3"/>
    </row>
    <row r="4045" spans="1:40" s="1" customFormat="1" ht="11.45" customHeight="1" thickTop="1" thickBot="1">
      <c r="A4045" s="212"/>
      <c r="B4045" s="193"/>
      <c r="C4045" s="25">
        <f t="shared" ref="C4045:L4045" si="3978">C4044/$I$3217*100</f>
        <v>16.528925619834713</v>
      </c>
      <c r="D4045" s="25">
        <f t="shared" si="3978"/>
        <v>15.289256198347106</v>
      </c>
      <c r="E4045" s="25">
        <f t="shared" si="3978"/>
        <v>23.760330578512399</v>
      </c>
      <c r="F4045" s="25">
        <f t="shared" si="3978"/>
        <v>14.669421487603307</v>
      </c>
      <c r="G4045" s="25">
        <f t="shared" si="3978"/>
        <v>9.2975206611570247</v>
      </c>
      <c r="H4045" s="25">
        <f t="shared" si="3978"/>
        <v>5.3719008264462813</v>
      </c>
      <c r="I4045" s="25">
        <f t="shared" si="3978"/>
        <v>24.380165289256198</v>
      </c>
      <c r="J4045" s="26">
        <f t="shared" si="3978"/>
        <v>14.87603305785124</v>
      </c>
      <c r="K4045" s="26">
        <f t="shared" si="3978"/>
        <v>20.454545454545457</v>
      </c>
      <c r="L4045" s="74">
        <f t="shared" si="3978"/>
        <v>7.2314049586776852</v>
      </c>
      <c r="N4045" s="55"/>
      <c r="O4045" s="148"/>
      <c r="P4045" s="148"/>
      <c r="Q4045" s="148"/>
      <c r="Z4045" s="55"/>
    </row>
    <row r="4046" spans="1:40" s="1" customFormat="1" ht="11.45" customHeight="1" thickTop="1" thickBot="1">
      <c r="A4046" s="212"/>
      <c r="B4046" s="184" t="s">
        <v>0</v>
      </c>
      <c r="C4046" s="71">
        <v>18</v>
      </c>
      <c r="D4046" s="71">
        <v>10</v>
      </c>
      <c r="E4046" s="71">
        <v>20</v>
      </c>
      <c r="F4046" s="71">
        <v>14</v>
      </c>
      <c r="G4046" s="71">
        <v>6</v>
      </c>
      <c r="H4046" s="71">
        <v>3</v>
      </c>
      <c r="I4046" s="71">
        <v>9</v>
      </c>
      <c r="J4046" s="71">
        <v>10</v>
      </c>
      <c r="K4046" s="71">
        <v>13</v>
      </c>
      <c r="L4046" s="72">
        <v>6</v>
      </c>
      <c r="N4046" s="55"/>
      <c r="O4046" s="148"/>
      <c r="P4046" s="148"/>
      <c r="Q4046" s="148"/>
      <c r="Y4046" s="6"/>
      <c r="Z4046" s="55"/>
      <c r="AC4046" s="3"/>
      <c r="AD4046" s="6"/>
    </row>
    <row r="4047" spans="1:40" s="1" customFormat="1" ht="11.45" customHeight="1" thickTop="1" thickBot="1">
      <c r="A4047" s="212"/>
      <c r="B4047" s="185"/>
      <c r="C4047" s="29">
        <f t="shared" ref="C4047:L4047" si="3979">C4046/$I$3257*100</f>
        <v>21.686746987951807</v>
      </c>
      <c r="D4047" s="29">
        <f t="shared" si="3979"/>
        <v>12.048192771084338</v>
      </c>
      <c r="E4047" s="29">
        <f t="shared" si="3979"/>
        <v>24.096385542168676</v>
      </c>
      <c r="F4047" s="29">
        <f t="shared" si="3979"/>
        <v>16.867469879518072</v>
      </c>
      <c r="G4047" s="29">
        <f t="shared" si="3979"/>
        <v>7.2289156626506017</v>
      </c>
      <c r="H4047" s="29">
        <f t="shared" si="3979"/>
        <v>3.6144578313253009</v>
      </c>
      <c r="I4047" s="29">
        <f t="shared" si="3979"/>
        <v>10.843373493975903</v>
      </c>
      <c r="J4047" s="30">
        <f t="shared" si="3979"/>
        <v>12.048192771084338</v>
      </c>
      <c r="K4047" s="30">
        <f t="shared" si="3979"/>
        <v>15.66265060240964</v>
      </c>
      <c r="L4047" s="73">
        <f t="shared" si="3979"/>
        <v>7.2289156626506017</v>
      </c>
      <c r="N4047" s="55"/>
      <c r="O4047" s="148"/>
      <c r="P4047" s="148"/>
      <c r="Q4047" s="148"/>
      <c r="Y4047" s="55"/>
      <c r="Z4047" s="55"/>
      <c r="AD4047" s="55"/>
    </row>
    <row r="4048" spans="1:40" s="1" customFormat="1" ht="11.45" customHeight="1" thickTop="1" thickBot="1">
      <c r="A4048" s="212"/>
      <c r="B4048" s="193" t="s">
        <v>24</v>
      </c>
      <c r="C4048" s="71">
        <v>4</v>
      </c>
      <c r="D4048" s="71">
        <v>3</v>
      </c>
      <c r="E4048" s="71">
        <v>3</v>
      </c>
      <c r="F4048" s="71">
        <v>4</v>
      </c>
      <c r="G4048" s="71">
        <v>1</v>
      </c>
      <c r="H4048" s="71">
        <v>0</v>
      </c>
      <c r="I4048" s="71">
        <v>8</v>
      </c>
      <c r="J4048" s="71">
        <v>4</v>
      </c>
      <c r="K4048" s="71">
        <v>10</v>
      </c>
      <c r="L4048" s="72">
        <v>3</v>
      </c>
      <c r="Y4048" s="55"/>
      <c r="Z4048" s="55"/>
      <c r="AB4048" s="3"/>
      <c r="AC4048" s="6"/>
      <c r="AD4048" s="55"/>
    </row>
    <row r="4049" spans="1:40" s="1" customFormat="1" ht="11.45" customHeight="1" thickTop="1" thickBot="1">
      <c r="A4049" s="213"/>
      <c r="B4049" s="194"/>
      <c r="C4049" s="33">
        <f t="shared" ref="C4049:L4049" si="3980">C4048/$I$3259*100</f>
        <v>8.1632653061224492</v>
      </c>
      <c r="D4049" s="33">
        <f t="shared" si="3980"/>
        <v>6.1224489795918364</v>
      </c>
      <c r="E4049" s="33">
        <f t="shared" si="3980"/>
        <v>6.1224489795918364</v>
      </c>
      <c r="F4049" s="33">
        <f t="shared" si="3980"/>
        <v>8.1632653061224492</v>
      </c>
      <c r="G4049" s="33">
        <f t="shared" si="3980"/>
        <v>2.0408163265306123</v>
      </c>
      <c r="H4049" s="33">
        <f t="shared" si="3980"/>
        <v>0</v>
      </c>
      <c r="I4049" s="33">
        <f t="shared" si="3980"/>
        <v>16.326530612244898</v>
      </c>
      <c r="J4049" s="34">
        <f t="shared" si="3980"/>
        <v>8.1632653061224492</v>
      </c>
      <c r="K4049" s="34">
        <f t="shared" si="3980"/>
        <v>20.408163265306122</v>
      </c>
      <c r="L4049" s="77">
        <f t="shared" si="3980"/>
        <v>6.1224489795918364</v>
      </c>
      <c r="O4049" s="148"/>
      <c r="P4049" s="6"/>
      <c r="Q4049" s="147"/>
      <c r="X4049" s="55"/>
      <c r="Y4049" s="55"/>
      <c r="Z4049" s="55"/>
      <c r="AA4049" s="3"/>
      <c r="AC4049" s="55"/>
      <c r="AD4049" s="55"/>
      <c r="AN4049" s="3"/>
    </row>
    <row r="4050" spans="1:40" s="1" customFormat="1" ht="11.45" customHeight="1">
      <c r="A4050" s="189" t="s">
        <v>21</v>
      </c>
      <c r="B4050" s="192" t="s">
        <v>27</v>
      </c>
      <c r="C4050" s="94">
        <v>55</v>
      </c>
      <c r="D4050" s="71">
        <v>25</v>
      </c>
      <c r="E4050" s="71">
        <v>59</v>
      </c>
      <c r="F4050" s="71">
        <v>54</v>
      </c>
      <c r="G4050" s="71">
        <v>41</v>
      </c>
      <c r="H4050" s="71">
        <v>24</v>
      </c>
      <c r="I4050" s="71">
        <v>61</v>
      </c>
      <c r="J4050" s="71">
        <v>32</v>
      </c>
      <c r="K4050" s="71">
        <v>62</v>
      </c>
      <c r="L4050" s="76">
        <v>29</v>
      </c>
      <c r="O4050" s="148"/>
      <c r="P4050" s="147"/>
      <c r="Q4050" s="147"/>
      <c r="V4050" s="3"/>
      <c r="W4050" s="6"/>
      <c r="X4050" s="55"/>
      <c r="Y4050" s="55"/>
      <c r="Z4050" s="55"/>
      <c r="AB4050" s="6"/>
      <c r="AC4050" s="55"/>
      <c r="AD4050" s="55"/>
      <c r="AM4050" s="3"/>
    </row>
    <row r="4051" spans="1:40" s="1" customFormat="1" ht="11.45" customHeight="1">
      <c r="A4051" s="190"/>
      <c r="B4051" s="185"/>
      <c r="C4051" s="29">
        <f t="shared" ref="C4051:L4051" si="3981">C4050/$I$3215*100</f>
        <v>3.7697052775873887</v>
      </c>
      <c r="D4051" s="29">
        <f t="shared" si="3981"/>
        <v>1.7135023989033584</v>
      </c>
      <c r="E4051" s="29">
        <f t="shared" si="3981"/>
        <v>4.0438656614119255</v>
      </c>
      <c r="F4051" s="29">
        <f t="shared" si="3981"/>
        <v>3.7011651816312545</v>
      </c>
      <c r="G4051" s="29">
        <f t="shared" si="3981"/>
        <v>2.8101439342015078</v>
      </c>
      <c r="H4051" s="29">
        <f t="shared" si="3981"/>
        <v>1.644962302947224</v>
      </c>
      <c r="I4051" s="29">
        <f t="shared" si="3981"/>
        <v>4.1809458533241948</v>
      </c>
      <c r="J4051" s="30">
        <f t="shared" si="3981"/>
        <v>2.1932830705962991</v>
      </c>
      <c r="K4051" s="30">
        <f t="shared" si="3981"/>
        <v>4.249485949280329</v>
      </c>
      <c r="L4051" s="73">
        <f t="shared" si="3981"/>
        <v>1.9876627827278959</v>
      </c>
      <c r="O4051" s="6"/>
      <c r="P4051" s="147"/>
      <c r="Q4051" s="147"/>
      <c r="W4051" s="55"/>
      <c r="X4051" s="55"/>
      <c r="Y4051" s="55"/>
      <c r="Z4051" s="55"/>
      <c r="AA4051" s="6"/>
      <c r="AB4051" s="55"/>
      <c r="AC4051" s="55"/>
      <c r="AD4051" s="55"/>
      <c r="AL4051" s="3"/>
      <c r="AN4051" s="6"/>
    </row>
    <row r="4052" spans="1:40" s="1" customFormat="1" ht="11.45" customHeight="1">
      <c r="A4052" s="190"/>
      <c r="B4052" s="193" t="s">
        <v>28</v>
      </c>
      <c r="C4052" s="71">
        <v>40</v>
      </c>
      <c r="D4052" s="71">
        <v>44</v>
      </c>
      <c r="E4052" s="71">
        <v>103</v>
      </c>
      <c r="F4052" s="71">
        <v>64</v>
      </c>
      <c r="G4052" s="71">
        <v>37</v>
      </c>
      <c r="H4052" s="71">
        <v>21</v>
      </c>
      <c r="I4052" s="71">
        <v>85</v>
      </c>
      <c r="J4052" s="71">
        <v>52</v>
      </c>
      <c r="K4052" s="71">
        <v>64</v>
      </c>
      <c r="L4052" s="72">
        <v>26</v>
      </c>
      <c r="O4052" s="147"/>
      <c r="P4052" s="147"/>
      <c r="Q4052" s="147"/>
      <c r="U4052" s="3"/>
      <c r="V4052" s="6"/>
      <c r="W4052" s="55"/>
      <c r="X4052" s="55"/>
      <c r="Y4052" s="55"/>
      <c r="Z4052" s="55"/>
      <c r="AA4052" s="55"/>
      <c r="AB4052" s="55"/>
      <c r="AC4052" s="55"/>
      <c r="AD4052" s="55"/>
      <c r="AK4052" s="3"/>
      <c r="AM4052" s="6"/>
      <c r="AN4052" s="55"/>
    </row>
    <row r="4053" spans="1:40" s="1" customFormat="1" ht="11.45" customHeight="1">
      <c r="A4053" s="190"/>
      <c r="B4053" s="193"/>
      <c r="C4053" s="25">
        <f t="shared" ref="C4053:L4053" si="3982">C4052/$I$3217*100</f>
        <v>8.2644628099173563</v>
      </c>
      <c r="D4053" s="25">
        <f t="shared" si="3982"/>
        <v>9.0909090909090917</v>
      </c>
      <c r="E4053" s="25">
        <f t="shared" si="3982"/>
        <v>21.280991735537192</v>
      </c>
      <c r="F4053" s="25">
        <f t="shared" si="3982"/>
        <v>13.223140495867769</v>
      </c>
      <c r="G4053" s="25">
        <f t="shared" si="3982"/>
        <v>7.6446280991735529</v>
      </c>
      <c r="H4053" s="25">
        <f t="shared" si="3982"/>
        <v>4.338842975206612</v>
      </c>
      <c r="I4053" s="25">
        <f t="shared" si="3982"/>
        <v>17.561983471074381</v>
      </c>
      <c r="J4053" s="26">
        <f t="shared" si="3982"/>
        <v>10.743801652892563</v>
      </c>
      <c r="K4053" s="26">
        <f t="shared" si="3982"/>
        <v>13.223140495867769</v>
      </c>
      <c r="L4053" s="74">
        <f t="shared" si="3982"/>
        <v>5.3719008264462813</v>
      </c>
      <c r="O4053" s="147"/>
      <c r="P4053" s="147"/>
      <c r="Q4053" s="147"/>
      <c r="V4053" s="55"/>
      <c r="W4053" s="55"/>
      <c r="X4053" s="55"/>
      <c r="Y4053" s="55"/>
      <c r="Z4053" s="55"/>
      <c r="AA4053" s="55"/>
      <c r="AB4053" s="55"/>
      <c r="AC4053" s="55"/>
      <c r="AD4053" s="55"/>
      <c r="AJ4053" s="3"/>
      <c r="AL4053" s="6"/>
      <c r="AM4053" s="55"/>
      <c r="AN4053" s="55"/>
    </row>
    <row r="4054" spans="1:40" s="1" customFormat="1" ht="11.45" customHeight="1">
      <c r="A4054" s="190"/>
      <c r="B4054" s="184" t="s">
        <v>29</v>
      </c>
      <c r="C4054" s="71">
        <v>118</v>
      </c>
      <c r="D4054" s="71">
        <v>111</v>
      </c>
      <c r="E4054" s="71">
        <v>213</v>
      </c>
      <c r="F4054" s="71">
        <v>183</v>
      </c>
      <c r="G4054" s="71">
        <v>170</v>
      </c>
      <c r="H4054" s="71">
        <v>72</v>
      </c>
      <c r="I4054" s="71">
        <v>310</v>
      </c>
      <c r="J4054" s="71">
        <v>183</v>
      </c>
      <c r="K4054" s="71">
        <v>189</v>
      </c>
      <c r="L4054" s="72">
        <v>50</v>
      </c>
      <c r="O4054" s="147"/>
      <c r="P4054" s="147"/>
      <c r="Q4054" s="147"/>
      <c r="T4054" s="3"/>
      <c r="U4054" s="6"/>
      <c r="V4054" s="55"/>
      <c r="W4054" s="55"/>
      <c r="X4054" s="55"/>
      <c r="Y4054" s="55"/>
      <c r="Z4054" s="55"/>
      <c r="AA4054" s="55"/>
      <c r="AB4054" s="55"/>
      <c r="AC4054" s="55"/>
      <c r="AD4054" s="55"/>
      <c r="AI4054" s="3"/>
      <c r="AK4054" s="6"/>
      <c r="AL4054" s="55"/>
      <c r="AM4054" s="55"/>
      <c r="AN4054" s="55"/>
    </row>
    <row r="4055" spans="1:40" s="1" customFormat="1" ht="11.45" customHeight="1">
      <c r="A4055" s="190"/>
      <c r="B4055" s="185"/>
      <c r="C4055" s="25">
        <f t="shared" ref="C4055:L4055" si="3983">C4054/$I$3217*100</f>
        <v>24.380165289256198</v>
      </c>
      <c r="D4055" s="25">
        <f t="shared" si="3983"/>
        <v>22.933884297520663</v>
      </c>
      <c r="E4055" s="25">
        <f t="shared" si="3983"/>
        <v>44.008264462809912</v>
      </c>
      <c r="F4055" s="25">
        <f t="shared" si="3983"/>
        <v>37.809917355371901</v>
      </c>
      <c r="G4055" s="25">
        <f t="shared" si="3983"/>
        <v>35.123966942148762</v>
      </c>
      <c r="H4055" s="25">
        <f t="shared" si="3983"/>
        <v>14.87603305785124</v>
      </c>
      <c r="I4055" s="25">
        <f t="shared" si="3983"/>
        <v>64.049586776859499</v>
      </c>
      <c r="J4055" s="26">
        <f t="shared" si="3983"/>
        <v>37.809917355371901</v>
      </c>
      <c r="K4055" s="26">
        <f t="shared" si="3983"/>
        <v>39.049586776859499</v>
      </c>
      <c r="L4055" s="74">
        <f t="shared" si="3983"/>
        <v>10.330578512396695</v>
      </c>
      <c r="O4055" s="147"/>
      <c r="P4055" s="147"/>
      <c r="Q4055" s="147"/>
      <c r="U4055" s="55"/>
      <c r="V4055" s="55"/>
      <c r="W4055" s="55"/>
      <c r="X4055" s="55"/>
      <c r="Y4055" s="55"/>
      <c r="Z4055" s="55"/>
      <c r="AA4055" s="55"/>
      <c r="AB4055" s="55"/>
      <c r="AC4055" s="55"/>
      <c r="AD4055" s="55"/>
      <c r="AH4055" s="3"/>
      <c r="AJ4055" s="6"/>
      <c r="AK4055" s="55"/>
      <c r="AL4055" s="55"/>
      <c r="AM4055" s="55"/>
      <c r="AN4055" s="55"/>
    </row>
    <row r="4056" spans="1:40" s="1" customFormat="1" ht="11.45" customHeight="1">
      <c r="A4056" s="190"/>
      <c r="B4056" s="193" t="s">
        <v>30</v>
      </c>
      <c r="C4056" s="71">
        <v>56</v>
      </c>
      <c r="D4056" s="71">
        <v>67</v>
      </c>
      <c r="E4056" s="71">
        <v>83</v>
      </c>
      <c r="F4056" s="71">
        <v>68</v>
      </c>
      <c r="G4056" s="71">
        <v>72</v>
      </c>
      <c r="H4056" s="71">
        <v>31</v>
      </c>
      <c r="I4056" s="71">
        <v>157</v>
      </c>
      <c r="J4056" s="71">
        <v>102</v>
      </c>
      <c r="K4056" s="71">
        <v>64</v>
      </c>
      <c r="L4056" s="72">
        <v>14</v>
      </c>
      <c r="N4056" s="55"/>
      <c r="O4056" s="148"/>
      <c r="P4056" s="148"/>
      <c r="Q4056" s="148"/>
      <c r="Y4056" s="55"/>
      <c r="Z4056" s="55"/>
      <c r="AA4056" s="55"/>
      <c r="AB4056" s="55"/>
      <c r="AC4056" s="55"/>
      <c r="AD4056" s="55"/>
      <c r="AG4056" s="3"/>
      <c r="AI4056" s="6"/>
      <c r="AJ4056" s="55"/>
      <c r="AK4056" s="55"/>
      <c r="AL4056" s="55"/>
      <c r="AM4056" s="55"/>
      <c r="AN4056" s="55"/>
    </row>
    <row r="4057" spans="1:40" s="1" customFormat="1" ht="11.45" customHeight="1">
      <c r="A4057" s="190"/>
      <c r="B4057" s="193"/>
      <c r="C4057" s="25">
        <f t="shared" ref="C4057:L4057" si="3984">C4056/$I$3217*100</f>
        <v>11.570247933884298</v>
      </c>
      <c r="D4057" s="25">
        <f t="shared" si="3984"/>
        <v>13.842975206611571</v>
      </c>
      <c r="E4057" s="25">
        <f t="shared" si="3984"/>
        <v>17.148760330578515</v>
      </c>
      <c r="F4057" s="25">
        <f t="shared" si="3984"/>
        <v>14.049586776859504</v>
      </c>
      <c r="G4057" s="25">
        <f t="shared" si="3984"/>
        <v>14.87603305785124</v>
      </c>
      <c r="H4057" s="25">
        <f t="shared" si="3984"/>
        <v>6.4049586776859497</v>
      </c>
      <c r="I4057" s="25">
        <f t="shared" si="3984"/>
        <v>32.438016528925615</v>
      </c>
      <c r="J4057" s="26">
        <f t="shared" si="3984"/>
        <v>21.074380165289256</v>
      </c>
      <c r="K4057" s="26">
        <f t="shared" si="3984"/>
        <v>13.223140495867769</v>
      </c>
      <c r="L4057" s="74">
        <f t="shared" si="3984"/>
        <v>2.8925619834710745</v>
      </c>
      <c r="O4057" s="148"/>
      <c r="P4057" s="148"/>
      <c r="Q4057" s="148"/>
      <c r="Y4057" s="55"/>
      <c r="Z4057" s="55"/>
      <c r="AA4057" s="55"/>
      <c r="AB4057" s="55"/>
      <c r="AC4057" s="55"/>
      <c r="AD4057" s="55"/>
      <c r="AF4057" s="3"/>
      <c r="AH4057" s="6"/>
      <c r="AI4057" s="55"/>
      <c r="AJ4057" s="55"/>
      <c r="AK4057" s="55"/>
      <c r="AL4057" s="55"/>
      <c r="AM4057" s="55"/>
      <c r="AN4057" s="55"/>
    </row>
    <row r="4058" spans="1:40" s="1" customFormat="1" ht="11.45" customHeight="1">
      <c r="A4058" s="190"/>
      <c r="B4058" s="184" t="s">
        <v>42</v>
      </c>
      <c r="C4058" s="71">
        <v>19</v>
      </c>
      <c r="D4058" s="71">
        <v>16</v>
      </c>
      <c r="E4058" s="71">
        <v>27</v>
      </c>
      <c r="F4058" s="71">
        <v>23</v>
      </c>
      <c r="G4058" s="71">
        <v>22</v>
      </c>
      <c r="H4058" s="71">
        <v>14</v>
      </c>
      <c r="I4058" s="71">
        <v>37</v>
      </c>
      <c r="J4058" s="71">
        <v>32</v>
      </c>
      <c r="K4058" s="71">
        <v>21</v>
      </c>
      <c r="L4058" s="72">
        <v>10</v>
      </c>
      <c r="O4058" s="148"/>
      <c r="P4058" s="148"/>
      <c r="Q4058" s="148"/>
      <c r="Y4058" s="55"/>
      <c r="Z4058" s="55"/>
      <c r="AA4058" s="55"/>
      <c r="AB4058" s="55"/>
      <c r="AC4058" s="55"/>
      <c r="AD4058" s="55"/>
      <c r="AE4058" s="3"/>
      <c r="AG4058" s="6"/>
      <c r="AH4058" s="55"/>
      <c r="AI4058" s="55"/>
      <c r="AJ4058" s="55"/>
      <c r="AK4058" s="55"/>
      <c r="AL4058" s="55"/>
      <c r="AM4058" s="55"/>
      <c r="AN4058" s="55"/>
    </row>
    <row r="4059" spans="1:40" s="1" customFormat="1" ht="11.45" customHeight="1">
      <c r="A4059" s="190"/>
      <c r="B4059" s="185"/>
      <c r="C4059" s="25">
        <f t="shared" ref="C4059:L4059" si="3985">C4058/$I$3217*100</f>
        <v>3.9256198347107438</v>
      </c>
      <c r="D4059" s="25">
        <f t="shared" si="3985"/>
        <v>3.3057851239669422</v>
      </c>
      <c r="E4059" s="25">
        <f t="shared" si="3985"/>
        <v>5.5785123966942152</v>
      </c>
      <c r="F4059" s="25">
        <f t="shared" si="3985"/>
        <v>4.7520661157024797</v>
      </c>
      <c r="G4059" s="25">
        <f t="shared" si="3985"/>
        <v>4.5454545454545459</v>
      </c>
      <c r="H4059" s="25">
        <f t="shared" si="3985"/>
        <v>2.8925619834710745</v>
      </c>
      <c r="I4059" s="25">
        <f t="shared" si="3985"/>
        <v>7.6446280991735529</v>
      </c>
      <c r="J4059" s="26">
        <f t="shared" si="3985"/>
        <v>6.6115702479338845</v>
      </c>
      <c r="K4059" s="26">
        <f t="shared" si="3985"/>
        <v>4.338842975206612</v>
      </c>
      <c r="L4059" s="74">
        <f t="shared" si="3985"/>
        <v>2.0661157024793391</v>
      </c>
      <c r="O4059" s="148"/>
      <c r="P4059" s="148"/>
      <c r="Q4059" s="148"/>
      <c r="X4059" s="3"/>
      <c r="Y4059" s="55"/>
      <c r="Z4059" s="55"/>
      <c r="AA4059" s="55"/>
      <c r="AB4059" s="55"/>
      <c r="AC4059" s="55"/>
      <c r="AD4059" s="55"/>
      <c r="AF4059" s="6"/>
      <c r="AG4059" s="55"/>
      <c r="AH4059" s="55"/>
      <c r="AI4059" s="55"/>
      <c r="AJ4059" s="55"/>
      <c r="AK4059" s="55"/>
      <c r="AL4059" s="55"/>
      <c r="AM4059" s="55"/>
      <c r="AN4059" s="55"/>
    </row>
    <row r="4060" spans="1:40" s="1" customFormat="1" ht="11.45" customHeight="1">
      <c r="A4060" s="190"/>
      <c r="B4060" s="193" t="s">
        <v>24</v>
      </c>
      <c r="C4060" s="71">
        <v>5</v>
      </c>
      <c r="D4060" s="71">
        <v>6</v>
      </c>
      <c r="E4060" s="71">
        <v>5</v>
      </c>
      <c r="F4060" s="71">
        <v>5</v>
      </c>
      <c r="G4060" s="71">
        <v>4</v>
      </c>
      <c r="H4060" s="71">
        <v>0</v>
      </c>
      <c r="I4060" s="71">
        <v>5</v>
      </c>
      <c r="J4060" s="71">
        <v>5</v>
      </c>
      <c r="K4060" s="71">
        <v>8</v>
      </c>
      <c r="L4060" s="72">
        <v>3</v>
      </c>
      <c r="O4060" s="148"/>
      <c r="P4060" s="148"/>
      <c r="Q4060" s="6"/>
      <c r="Y4060" s="55"/>
      <c r="Z4060" s="55"/>
      <c r="AA4060" s="55"/>
      <c r="AB4060" s="55"/>
      <c r="AC4060" s="55"/>
      <c r="AD4060" s="55"/>
      <c r="AE4060" s="6"/>
      <c r="AF4060" s="55"/>
      <c r="AG4060" s="55"/>
      <c r="AH4060" s="55"/>
      <c r="AI4060" s="55"/>
      <c r="AJ4060" s="55"/>
      <c r="AK4060" s="55"/>
      <c r="AL4060" s="55"/>
      <c r="AM4060" s="55"/>
      <c r="AN4060" s="55"/>
    </row>
    <row r="4061" spans="1:40" s="1" customFormat="1" ht="11.45" customHeight="1" thickBot="1">
      <c r="A4061" s="191"/>
      <c r="B4061" s="194"/>
      <c r="C4061" s="33">
        <f t="shared" ref="C4061:L4061" si="3986">C4060/$I$3271*100</f>
        <v>8.6206896551724146</v>
      </c>
      <c r="D4061" s="33">
        <f t="shared" si="3986"/>
        <v>10.344827586206897</v>
      </c>
      <c r="E4061" s="33">
        <f t="shared" si="3986"/>
        <v>8.6206896551724146</v>
      </c>
      <c r="F4061" s="33">
        <f t="shared" si="3986"/>
        <v>8.6206896551724146</v>
      </c>
      <c r="G4061" s="33">
        <f t="shared" si="3986"/>
        <v>6.8965517241379306</v>
      </c>
      <c r="H4061" s="33">
        <f t="shared" si="3986"/>
        <v>0</v>
      </c>
      <c r="I4061" s="33">
        <f t="shared" si="3986"/>
        <v>8.6206896551724146</v>
      </c>
      <c r="J4061" s="34">
        <f t="shared" si="3986"/>
        <v>8.6206896551724146</v>
      </c>
      <c r="K4061" s="34">
        <f t="shared" si="3986"/>
        <v>13.793103448275861</v>
      </c>
      <c r="L4061" s="77">
        <f t="shared" si="3986"/>
        <v>5.1724137931034484</v>
      </c>
      <c r="O4061" s="148"/>
      <c r="P4061" s="148"/>
      <c r="Q4061" s="147"/>
      <c r="W4061" s="3"/>
      <c r="X4061" s="6"/>
      <c r="Y4061" s="55"/>
      <c r="Z4061" s="55"/>
      <c r="AA4061" s="55"/>
      <c r="AB4061" s="55"/>
      <c r="AC4061" s="55"/>
      <c r="AD4061" s="55"/>
      <c r="AE4061" s="55"/>
      <c r="AF4061" s="55"/>
      <c r="AG4061" s="55"/>
      <c r="AH4061" s="55"/>
      <c r="AI4061" s="55"/>
      <c r="AJ4061" s="55"/>
      <c r="AK4061" s="55"/>
      <c r="AL4061" s="55"/>
      <c r="AM4061" s="55"/>
      <c r="AN4061" s="55"/>
    </row>
    <row r="4062" spans="1:40" s="1" customFormat="1" ht="11.45" customHeight="1">
      <c r="A4062" s="40"/>
      <c r="B4062" s="41"/>
      <c r="C4062" s="42"/>
      <c r="D4062" s="42"/>
      <c r="E4062" s="42"/>
      <c r="F4062" s="42"/>
      <c r="G4062" s="42"/>
      <c r="O4062" s="147"/>
      <c r="P4062" s="147"/>
      <c r="Q4062" s="147"/>
      <c r="R4062" s="55"/>
      <c r="S4062" s="55"/>
      <c r="T4062" s="55"/>
      <c r="U4062" s="55"/>
      <c r="V4062" s="55"/>
      <c r="W4062" s="55"/>
      <c r="X4062" s="55"/>
      <c r="Y4062" s="55"/>
      <c r="Z4062" s="55"/>
      <c r="AA4062" s="55"/>
      <c r="AB4062" s="55"/>
      <c r="AC4062" s="55"/>
      <c r="AD4062" s="55"/>
      <c r="AE4062" s="55"/>
      <c r="AF4062" s="55"/>
      <c r="AG4062" s="55"/>
      <c r="AH4062" s="55"/>
      <c r="AI4062" s="55"/>
      <c r="AJ4062" s="55"/>
      <c r="AK4062" s="55"/>
      <c r="AL4062" s="55"/>
      <c r="AM4062" s="55"/>
      <c r="AN4062" s="55"/>
    </row>
    <row r="4063" spans="1:40" s="1" customFormat="1" ht="11.45" customHeight="1">
      <c r="A4063" s="40"/>
      <c r="B4063" s="41"/>
      <c r="C4063" s="42"/>
      <c r="D4063" s="42"/>
      <c r="E4063" s="42"/>
      <c r="F4063" s="42"/>
      <c r="G4063" s="42"/>
      <c r="O4063" s="147"/>
      <c r="P4063" s="147"/>
      <c r="Q4063" s="147"/>
      <c r="R4063" s="55"/>
      <c r="S4063" s="55"/>
      <c r="T4063" s="55"/>
      <c r="U4063" s="55"/>
      <c r="V4063" s="55"/>
      <c r="W4063" s="55"/>
      <c r="X4063" s="55"/>
      <c r="Y4063" s="55"/>
      <c r="Z4063" s="55"/>
      <c r="AA4063" s="55"/>
      <c r="AB4063" s="55"/>
      <c r="AC4063" s="55"/>
      <c r="AD4063" s="55"/>
      <c r="AE4063" s="55"/>
      <c r="AF4063" s="55"/>
      <c r="AG4063" s="55"/>
      <c r="AH4063" s="55"/>
      <c r="AI4063" s="55"/>
      <c r="AJ4063" s="55"/>
      <c r="AK4063" s="55"/>
      <c r="AL4063" s="55"/>
      <c r="AM4063" s="55"/>
      <c r="AN4063" s="55"/>
    </row>
    <row r="4064" spans="1:40" s="3" customFormat="1" ht="30" customHeight="1" thickBot="1">
      <c r="A4064" s="196" t="s">
        <v>300</v>
      </c>
      <c r="B4064" s="196"/>
      <c r="C4064" s="196"/>
      <c r="D4064" s="196"/>
      <c r="E4064" s="196"/>
      <c r="F4064" s="196"/>
      <c r="G4064" s="196"/>
      <c r="H4064" s="196"/>
      <c r="I4064" s="196"/>
      <c r="J4064" s="196"/>
      <c r="K4064" s="196"/>
      <c r="L4064" s="196"/>
      <c r="M4064" s="1"/>
      <c r="N4064" s="1"/>
      <c r="O4064" s="147"/>
      <c r="P4064" s="147"/>
      <c r="Q4064" s="147"/>
      <c r="R4064" s="55"/>
      <c r="S4064" s="55"/>
      <c r="T4064" s="55"/>
      <c r="U4064" s="55"/>
      <c r="V4064" s="55"/>
      <c r="W4064" s="55"/>
      <c r="X4064" s="55"/>
      <c r="Y4064" s="55"/>
      <c r="Z4064" s="55"/>
      <c r="AA4064" s="55"/>
      <c r="AB4064" s="55"/>
      <c r="AC4064" s="55"/>
      <c r="AD4064" s="55"/>
      <c r="AE4064" s="55"/>
      <c r="AF4064" s="55"/>
      <c r="AG4064" s="55"/>
      <c r="AH4064" s="55"/>
      <c r="AI4064" s="55"/>
      <c r="AJ4064" s="55"/>
      <c r="AK4064" s="55"/>
      <c r="AL4064" s="55"/>
      <c r="AM4064" s="55"/>
      <c r="AN4064" s="55"/>
    </row>
    <row r="4065" spans="1:40" s="1" customFormat="1" ht="10.15" customHeight="1">
      <c r="A4065" s="203"/>
      <c r="B4065" s="204"/>
      <c r="C4065" s="246" t="s">
        <v>244</v>
      </c>
      <c r="D4065" s="247" t="s">
        <v>225</v>
      </c>
      <c r="E4065" s="248"/>
      <c r="O4065" s="147"/>
      <c r="P4065" s="147"/>
      <c r="Q4065" s="147"/>
      <c r="R4065" s="55"/>
      <c r="S4065" s="55"/>
      <c r="T4065" s="55"/>
      <c r="U4065" s="55"/>
      <c r="V4065" s="55"/>
      <c r="W4065" s="55"/>
      <c r="X4065" s="55"/>
      <c r="Y4065" s="55"/>
      <c r="Z4065" s="55"/>
      <c r="AA4065" s="55"/>
      <c r="AB4065" s="55"/>
      <c r="AC4065" s="55"/>
      <c r="AD4065" s="55"/>
      <c r="AE4065" s="55"/>
      <c r="AF4065" s="55"/>
      <c r="AG4065" s="55"/>
      <c r="AH4065" s="55"/>
      <c r="AI4065" s="55"/>
      <c r="AJ4065" s="55"/>
      <c r="AK4065" s="55"/>
      <c r="AL4065" s="55"/>
      <c r="AM4065" s="55"/>
      <c r="AN4065" s="55"/>
    </row>
    <row r="4066" spans="1:40" s="6" customFormat="1" ht="60" customHeight="1" thickBot="1">
      <c r="A4066" s="216" t="s">
        <v>33</v>
      </c>
      <c r="B4066" s="217"/>
      <c r="C4066" s="244"/>
      <c r="D4066" s="245"/>
      <c r="E4066" s="248"/>
      <c r="O4066" s="147"/>
      <c r="P4066" s="147"/>
      <c r="Q4066" s="147"/>
      <c r="R4066" s="55"/>
      <c r="S4066" s="55"/>
      <c r="T4066" s="55"/>
      <c r="U4066" s="55"/>
      <c r="V4066" s="55"/>
      <c r="W4066" s="55"/>
      <c r="X4066" s="55"/>
      <c r="Y4066" s="55"/>
      <c r="Z4066" s="55"/>
      <c r="AA4066" s="55"/>
      <c r="AB4066" s="55"/>
      <c r="AC4066" s="55"/>
      <c r="AD4066" s="55"/>
      <c r="AE4066" s="55"/>
      <c r="AF4066" s="55"/>
      <c r="AG4066" s="55"/>
      <c r="AH4066" s="55"/>
      <c r="AI4066" s="55"/>
      <c r="AJ4066" s="55"/>
      <c r="AK4066" s="55"/>
      <c r="AL4066" s="55"/>
      <c r="AM4066" s="55"/>
      <c r="AN4066" s="55"/>
    </row>
    <row r="4067" spans="1:40" s="55" customFormat="1" ht="11.25" customHeight="1">
      <c r="A4067" s="199" t="s">
        <v>22</v>
      </c>
      <c r="B4067" s="200"/>
      <c r="C4067" s="7">
        <v>373</v>
      </c>
      <c r="D4067" s="10">
        <v>1114</v>
      </c>
      <c r="E4067" s="108"/>
      <c r="O4067" s="147"/>
      <c r="P4067" s="147"/>
      <c r="Q4067" s="147"/>
    </row>
    <row r="4068" spans="1:40" s="55" customFormat="1" ht="11.25" customHeight="1" thickBot="1">
      <c r="A4068" s="201"/>
      <c r="B4068" s="202"/>
      <c r="C4068" s="56">
        <f t="shared" ref="C4068:D4068" si="3987">C4067/$I$3213*100</f>
        <v>17.086578103527255</v>
      </c>
      <c r="D4068" s="70">
        <f t="shared" si="3987"/>
        <v>51.030691708657805</v>
      </c>
      <c r="E4068" s="42"/>
      <c r="O4068" s="147"/>
      <c r="P4068" s="147"/>
      <c r="Q4068" s="147"/>
    </row>
    <row r="4069" spans="1:40" s="55" customFormat="1" ht="11.45" customHeight="1">
      <c r="A4069" s="189" t="s">
        <v>48</v>
      </c>
      <c r="B4069" s="192" t="s">
        <v>19</v>
      </c>
      <c r="C4069" s="71">
        <v>234</v>
      </c>
      <c r="D4069" s="76">
        <v>733</v>
      </c>
      <c r="E4069" s="108"/>
      <c r="O4069" s="147"/>
      <c r="P4069" s="147"/>
      <c r="Q4069" s="147"/>
    </row>
    <row r="4070" spans="1:40" s="55" customFormat="1" ht="11.45" customHeight="1">
      <c r="A4070" s="190"/>
      <c r="B4070" s="185"/>
      <c r="C4070" s="30">
        <f t="shared" ref="C4070:D4070" si="3988">C4069/$I$3215*100</f>
        <v>16.038382453735437</v>
      </c>
      <c r="D4070" s="73">
        <f t="shared" si="3988"/>
        <v>50.239890335846468</v>
      </c>
      <c r="E4070" s="42"/>
      <c r="O4070" s="147"/>
      <c r="P4070" s="147"/>
      <c r="Q4070" s="147"/>
    </row>
    <row r="4071" spans="1:40" s="55" customFormat="1" ht="11.45" customHeight="1">
      <c r="A4071" s="190"/>
      <c r="B4071" s="193" t="s">
        <v>20</v>
      </c>
      <c r="C4071" s="71">
        <v>86</v>
      </c>
      <c r="D4071" s="72">
        <v>250</v>
      </c>
      <c r="E4071" s="108"/>
      <c r="O4071" s="147"/>
      <c r="P4071" s="147"/>
      <c r="Q4071" s="147"/>
    </row>
    <row r="4072" spans="1:40" s="55" customFormat="1" ht="11.45" customHeight="1">
      <c r="A4072" s="190"/>
      <c r="B4072" s="193"/>
      <c r="C4072" s="26">
        <f t="shared" ref="C4072:D4072" si="3989">C4071/$I$3217*100</f>
        <v>17.768595041322314</v>
      </c>
      <c r="D4072" s="74">
        <f t="shared" si="3989"/>
        <v>51.652892561983464</v>
      </c>
      <c r="E4072" s="42"/>
      <c r="O4072" s="147"/>
      <c r="P4072" s="147"/>
      <c r="Q4072" s="147"/>
    </row>
    <row r="4073" spans="1:40" s="55" customFormat="1" ht="11.45" customHeight="1">
      <c r="A4073" s="190"/>
      <c r="B4073" s="184" t="s">
        <v>49</v>
      </c>
      <c r="C4073" s="71">
        <v>44</v>
      </c>
      <c r="D4073" s="72">
        <v>95</v>
      </c>
      <c r="E4073" s="108"/>
      <c r="O4073" s="147"/>
      <c r="P4073" s="147"/>
      <c r="Q4073" s="147"/>
    </row>
    <row r="4074" spans="1:40" s="55" customFormat="1" ht="11.45" customHeight="1">
      <c r="A4074" s="190"/>
      <c r="B4074" s="185"/>
      <c r="C4074" s="26">
        <f t="shared" ref="C4074:D4074" si="3990">C4073/$I$3217*100</f>
        <v>9.0909090909090917</v>
      </c>
      <c r="D4074" s="74">
        <f t="shared" si="3990"/>
        <v>19.628099173553721</v>
      </c>
      <c r="E4074" s="42"/>
      <c r="O4074" s="147"/>
      <c r="P4074" s="147"/>
      <c r="Q4074" s="147"/>
    </row>
    <row r="4075" spans="1:40" s="55" customFormat="1" ht="11.45" customHeight="1">
      <c r="A4075" s="190"/>
      <c r="B4075" s="193" t="s">
        <v>50</v>
      </c>
      <c r="C4075" s="71">
        <v>9</v>
      </c>
      <c r="D4075" s="72">
        <v>36</v>
      </c>
      <c r="E4075" s="108"/>
      <c r="O4075" s="147"/>
      <c r="P4075" s="147"/>
      <c r="Q4075" s="147"/>
    </row>
    <row r="4076" spans="1:40" s="55" customFormat="1" ht="11.45" customHeight="1" thickBot="1">
      <c r="A4076" s="190"/>
      <c r="B4076" s="193"/>
      <c r="C4076" s="79">
        <f t="shared" ref="C4076:D4076" si="3991">C4075/$I$3221*100</f>
        <v>12.328767123287671</v>
      </c>
      <c r="D4076" s="80">
        <f t="shared" si="3991"/>
        <v>49.315068493150683</v>
      </c>
      <c r="E4076" s="42"/>
      <c r="O4076" s="147"/>
      <c r="P4076" s="147"/>
      <c r="Q4076" s="147"/>
    </row>
    <row r="4077" spans="1:40" s="55" customFormat="1" ht="11.45" customHeight="1">
      <c r="A4077" s="189" t="s">
        <v>51</v>
      </c>
      <c r="B4077" s="192" t="s">
        <v>1</v>
      </c>
      <c r="C4077" s="71">
        <v>162</v>
      </c>
      <c r="D4077" s="76">
        <v>504</v>
      </c>
      <c r="E4077" s="108"/>
      <c r="O4077" s="147"/>
      <c r="P4077" s="147"/>
      <c r="Q4077" s="147"/>
    </row>
    <row r="4078" spans="1:40" s="55" customFormat="1" ht="11.45" customHeight="1">
      <c r="A4078" s="190"/>
      <c r="B4078" s="193"/>
      <c r="C4078" s="30">
        <f t="shared" ref="C4078:D4078" si="3992">C4077/$I$3215*100</f>
        <v>11.103495544893763</v>
      </c>
      <c r="D4078" s="73">
        <f t="shared" si="3992"/>
        <v>34.544208361891705</v>
      </c>
      <c r="E4078" s="42"/>
      <c r="O4078" s="147"/>
      <c r="P4078" s="147"/>
      <c r="Q4078" s="147"/>
    </row>
    <row r="4079" spans="1:40" s="55" customFormat="1" ht="11.45" customHeight="1">
      <c r="A4079" s="190"/>
      <c r="B4079" s="184" t="s">
        <v>2</v>
      </c>
      <c r="C4079" s="71">
        <v>207</v>
      </c>
      <c r="D4079" s="72">
        <v>601</v>
      </c>
      <c r="E4079" s="108"/>
      <c r="O4079" s="147"/>
      <c r="P4079" s="147"/>
      <c r="Q4079" s="147"/>
    </row>
    <row r="4080" spans="1:40" s="55" customFormat="1" ht="11.45" customHeight="1">
      <c r="A4080" s="190"/>
      <c r="B4080" s="185"/>
      <c r="C4080" s="26">
        <f t="shared" ref="C4080:D4080" si="3993">C4079/$I$3217*100</f>
        <v>42.768595041322314</v>
      </c>
      <c r="D4080" s="74">
        <f t="shared" si="3993"/>
        <v>124.17355371900827</v>
      </c>
      <c r="E4080" s="42"/>
      <c r="O4080" s="147"/>
      <c r="P4080" s="147"/>
      <c r="Q4080" s="147"/>
    </row>
    <row r="4081" spans="1:40" s="55" customFormat="1" ht="11.45" customHeight="1">
      <c r="A4081" s="190"/>
      <c r="B4081" s="193" t="s">
        <v>5</v>
      </c>
      <c r="C4081" s="71">
        <v>4</v>
      </c>
      <c r="D4081" s="72">
        <v>9</v>
      </c>
      <c r="E4081" s="108"/>
      <c r="O4081" s="147"/>
      <c r="P4081" s="147"/>
      <c r="Q4081" s="147"/>
    </row>
    <row r="4082" spans="1:40" s="55" customFormat="1" ht="11.45" customHeight="1" thickBot="1">
      <c r="A4082" s="191"/>
      <c r="B4082" s="194"/>
      <c r="C4082" s="34">
        <f t="shared" ref="C4082:D4082" si="3994">C4081/$I$3227*100</f>
        <v>10.526315789473683</v>
      </c>
      <c r="D4082" s="77">
        <f t="shared" si="3994"/>
        <v>23.684210526315788</v>
      </c>
      <c r="E4082" s="42"/>
      <c r="O4082" s="147"/>
      <c r="P4082" s="147"/>
      <c r="Q4082" s="147"/>
    </row>
    <row r="4083" spans="1:40" s="55" customFormat="1" ht="11.45" customHeight="1">
      <c r="A4083" s="189" t="s">
        <v>52</v>
      </c>
      <c r="B4083" s="192" t="s">
        <v>6</v>
      </c>
      <c r="C4083" s="71">
        <v>2</v>
      </c>
      <c r="D4083" s="76">
        <v>29</v>
      </c>
      <c r="E4083" s="108"/>
      <c r="O4083" s="147"/>
      <c r="P4083" s="147"/>
      <c r="Q4083" s="147"/>
    </row>
    <row r="4084" spans="1:40" s="55" customFormat="1" ht="11.45" customHeight="1">
      <c r="A4084" s="190"/>
      <c r="B4084" s="185"/>
      <c r="C4084" s="30">
        <f t="shared" ref="C4084:D4084" si="3995">C4083/$I$3215*100</f>
        <v>0.1370801919122687</v>
      </c>
      <c r="D4084" s="73">
        <f t="shared" si="3995"/>
        <v>1.9876627827278959</v>
      </c>
      <c r="E4084" s="42"/>
      <c r="O4084" s="147"/>
      <c r="P4084" s="147"/>
      <c r="Q4084" s="147"/>
    </row>
    <row r="4085" spans="1:40" s="55" customFormat="1" ht="11.45" customHeight="1">
      <c r="A4085" s="190"/>
      <c r="B4085" s="193" t="s">
        <v>7</v>
      </c>
      <c r="C4085" s="71">
        <v>16</v>
      </c>
      <c r="D4085" s="72">
        <v>95</v>
      </c>
      <c r="E4085" s="108"/>
      <c r="O4085" s="147"/>
      <c r="P4085" s="147"/>
      <c r="Q4085" s="147"/>
    </row>
    <row r="4086" spans="1:40" s="55" customFormat="1" ht="11.45" customHeight="1">
      <c r="A4086" s="190"/>
      <c r="B4086" s="193"/>
      <c r="C4086" s="26">
        <f t="shared" ref="C4086:D4086" si="3996">C4085/$I$3217*100</f>
        <v>3.3057851239669422</v>
      </c>
      <c r="D4086" s="74">
        <f t="shared" si="3996"/>
        <v>19.628099173553721</v>
      </c>
      <c r="E4086" s="42"/>
      <c r="O4086" s="147"/>
      <c r="P4086" s="147"/>
      <c r="Q4086" s="147"/>
      <c r="Z4086" s="1"/>
    </row>
    <row r="4087" spans="1:40" s="55" customFormat="1" ht="11.45" customHeight="1">
      <c r="A4087" s="190"/>
      <c r="B4087" s="184" t="s">
        <v>8</v>
      </c>
      <c r="C4087" s="71">
        <v>27</v>
      </c>
      <c r="D4087" s="72">
        <v>128</v>
      </c>
      <c r="E4087" s="108"/>
      <c r="O4087" s="147"/>
      <c r="P4087" s="147"/>
      <c r="Q4087" s="147"/>
      <c r="Z4087" s="1"/>
    </row>
    <row r="4088" spans="1:40" s="55" customFormat="1" ht="11.45" customHeight="1">
      <c r="A4088" s="190"/>
      <c r="B4088" s="185"/>
      <c r="C4088" s="26">
        <f t="shared" ref="C4088:D4088" si="3997">C4087/$I$3217*100</f>
        <v>5.5785123966942152</v>
      </c>
      <c r="D4088" s="74">
        <f t="shared" si="3997"/>
        <v>26.446280991735538</v>
      </c>
      <c r="E4088" s="42"/>
      <c r="O4088" s="147"/>
      <c r="P4088" s="147"/>
      <c r="Q4088" s="147"/>
      <c r="Z4088" s="1"/>
    </row>
    <row r="4089" spans="1:40" s="55" customFormat="1" ht="11.45" customHeight="1">
      <c r="A4089" s="190"/>
      <c r="B4089" s="193" t="s">
        <v>9</v>
      </c>
      <c r="C4089" s="71">
        <v>46</v>
      </c>
      <c r="D4089" s="72">
        <v>153</v>
      </c>
      <c r="E4089" s="108"/>
      <c r="O4089" s="147"/>
      <c r="P4089" s="147"/>
      <c r="Q4089" s="147"/>
      <c r="Y4089" s="1"/>
      <c r="Z4089" s="1"/>
      <c r="AD4089" s="1"/>
    </row>
    <row r="4090" spans="1:40" s="55" customFormat="1" ht="11.45" customHeight="1">
      <c r="A4090" s="190"/>
      <c r="B4090" s="193"/>
      <c r="C4090" s="26">
        <f t="shared" ref="C4090:D4090" si="3998">C4089/$I$3217*100</f>
        <v>9.5041322314049594</v>
      </c>
      <c r="D4090" s="74">
        <f t="shared" si="3998"/>
        <v>31.611570247933884</v>
      </c>
      <c r="E4090" s="42"/>
      <c r="O4090" s="147"/>
      <c r="P4090" s="147"/>
      <c r="Q4090" s="148"/>
      <c r="Y4090" s="1"/>
      <c r="Z4090" s="1"/>
      <c r="AD4090" s="1"/>
    </row>
    <row r="4091" spans="1:40" s="55" customFormat="1" ht="11.45" customHeight="1">
      <c r="A4091" s="190"/>
      <c r="B4091" s="184" t="s">
        <v>10</v>
      </c>
      <c r="C4091" s="71">
        <v>81</v>
      </c>
      <c r="D4091" s="72">
        <v>208</v>
      </c>
      <c r="E4091" s="108"/>
      <c r="O4091" s="147"/>
      <c r="P4091" s="147"/>
      <c r="Q4091" s="148"/>
      <c r="X4091" s="1"/>
      <c r="Y4091" s="1"/>
      <c r="Z4091" s="1"/>
      <c r="AC4091" s="1"/>
      <c r="AD4091" s="1"/>
    </row>
    <row r="4092" spans="1:40" s="55" customFormat="1" ht="11.45" customHeight="1">
      <c r="A4092" s="190"/>
      <c r="B4092" s="185"/>
      <c r="C4092" s="26">
        <f t="shared" ref="C4092:D4092" si="3999">C4091/$I$3217*100</f>
        <v>16.735537190082646</v>
      </c>
      <c r="D4092" s="74">
        <f t="shared" si="3999"/>
        <v>42.97520661157025</v>
      </c>
      <c r="E4092" s="42"/>
      <c r="O4092" s="147"/>
      <c r="P4092" s="148"/>
      <c r="Q4092" s="148"/>
      <c r="X4092" s="1"/>
      <c r="Y4092" s="1"/>
      <c r="Z4092" s="1"/>
      <c r="AC4092" s="1"/>
      <c r="AD4092" s="1"/>
    </row>
    <row r="4093" spans="1:40" s="55" customFormat="1" ht="11.45" customHeight="1">
      <c r="A4093" s="190"/>
      <c r="B4093" s="193" t="s">
        <v>11</v>
      </c>
      <c r="C4093" s="71">
        <v>89</v>
      </c>
      <c r="D4093" s="72">
        <v>221</v>
      </c>
      <c r="E4093" s="108"/>
      <c r="O4093" s="147"/>
      <c r="P4093" s="148"/>
      <c r="Q4093" s="148"/>
      <c r="W4093" s="1"/>
      <c r="X4093" s="1"/>
      <c r="Y4093" s="1"/>
      <c r="Z4093" s="1"/>
      <c r="AB4093" s="1"/>
      <c r="AC4093" s="1"/>
      <c r="AD4093" s="1"/>
    </row>
    <row r="4094" spans="1:40" s="55" customFormat="1" ht="11.45" customHeight="1">
      <c r="A4094" s="190"/>
      <c r="B4094" s="193"/>
      <c r="C4094" s="26">
        <f t="shared" ref="C4094:D4094" si="4000">C4093/$I$3217*100</f>
        <v>18.388429752066116</v>
      </c>
      <c r="D4094" s="74">
        <f t="shared" si="4000"/>
        <v>45.661157024793383</v>
      </c>
      <c r="E4094" s="42"/>
      <c r="O4094" s="148"/>
      <c r="P4094" s="148"/>
      <c r="Q4094" s="148"/>
      <c r="W4094" s="1"/>
      <c r="X4094" s="1"/>
      <c r="Y4094" s="1"/>
      <c r="Z4094" s="1"/>
      <c r="AA4094" s="1"/>
      <c r="AB4094" s="1"/>
      <c r="AC4094" s="1"/>
      <c r="AD4094" s="1"/>
      <c r="AN4094" s="1"/>
    </row>
    <row r="4095" spans="1:40" s="55" customFormat="1" ht="11.45" customHeight="1">
      <c r="A4095" s="190"/>
      <c r="B4095" s="184" t="s">
        <v>12</v>
      </c>
      <c r="C4095" s="71">
        <v>110</v>
      </c>
      <c r="D4095" s="72">
        <v>276</v>
      </c>
      <c r="E4095" s="108"/>
      <c r="O4095" s="148"/>
      <c r="P4095" s="148"/>
      <c r="Q4095" s="148"/>
      <c r="V4095" s="1"/>
      <c r="W4095" s="1"/>
      <c r="X4095" s="1"/>
      <c r="Y4095" s="1"/>
      <c r="Z4095" s="1"/>
      <c r="AA4095" s="1"/>
      <c r="AB4095" s="1"/>
      <c r="AC4095" s="1"/>
      <c r="AD4095" s="1"/>
      <c r="AM4095" s="1"/>
      <c r="AN4095" s="1"/>
    </row>
    <row r="4096" spans="1:40" s="55" customFormat="1" ht="11.45" customHeight="1">
      <c r="A4096" s="190"/>
      <c r="B4096" s="185"/>
      <c r="C4096" s="26">
        <f t="shared" ref="C4096:D4096" si="4001">C4095/$I$3217*100</f>
        <v>22.727272727272727</v>
      </c>
      <c r="D4096" s="74">
        <f t="shared" si="4001"/>
        <v>57.02479338842975</v>
      </c>
      <c r="E4096" s="42"/>
      <c r="O4096" s="148"/>
      <c r="P4096" s="148"/>
      <c r="Q4096" s="148"/>
      <c r="V4096" s="1"/>
      <c r="W4096" s="1"/>
      <c r="X4096" s="1"/>
      <c r="Y4096" s="1"/>
      <c r="Z4096" s="1"/>
      <c r="AA4096" s="1"/>
      <c r="AB4096" s="1"/>
      <c r="AC4096" s="1"/>
      <c r="AD4096" s="1"/>
      <c r="AL4096" s="1"/>
      <c r="AM4096" s="1"/>
      <c r="AN4096" s="1"/>
    </row>
    <row r="4097" spans="1:40" s="55" customFormat="1" ht="11.45" customHeight="1">
      <c r="A4097" s="190"/>
      <c r="B4097" s="193" t="s">
        <v>24</v>
      </c>
      <c r="C4097" s="71">
        <v>2</v>
      </c>
      <c r="D4097" s="72">
        <v>4</v>
      </c>
      <c r="E4097" s="108"/>
      <c r="O4097" s="148"/>
      <c r="P4097" s="148"/>
      <c r="Q4097" s="148"/>
      <c r="U4097" s="1"/>
      <c r="V4097" s="1"/>
      <c r="W4097" s="1"/>
      <c r="X4097" s="1"/>
      <c r="Y4097" s="1"/>
      <c r="Z4097" s="1"/>
      <c r="AA4097" s="1"/>
      <c r="AB4097" s="1"/>
      <c r="AC4097" s="1"/>
      <c r="AD4097" s="1"/>
      <c r="AK4097" s="1"/>
      <c r="AL4097" s="1"/>
      <c r="AM4097" s="1"/>
      <c r="AN4097" s="1"/>
    </row>
    <row r="4098" spans="1:40" s="55" customFormat="1" ht="11.45" customHeight="1" thickBot="1">
      <c r="A4098" s="191"/>
      <c r="B4098" s="194"/>
      <c r="C4098" s="34">
        <f t="shared" ref="C4098:D4098" si="4002">C4097/$I$3243*100</f>
        <v>6.8965517241379306</v>
      </c>
      <c r="D4098" s="77">
        <f t="shared" si="4002"/>
        <v>13.793103448275861</v>
      </c>
      <c r="E4098" s="42"/>
      <c r="O4098" s="148"/>
      <c r="P4098" s="148"/>
      <c r="Q4098" s="148"/>
      <c r="U4098" s="1"/>
      <c r="V4098" s="1"/>
      <c r="W4098" s="1"/>
      <c r="X4098" s="1"/>
      <c r="Y4098" s="1"/>
      <c r="Z4098" s="1"/>
      <c r="AA4098" s="1"/>
      <c r="AB4098" s="1"/>
      <c r="AC4098" s="1"/>
      <c r="AD4098" s="1"/>
      <c r="AJ4098" s="1"/>
      <c r="AK4098" s="1"/>
      <c r="AL4098" s="1"/>
      <c r="AM4098" s="1"/>
      <c r="AN4098" s="1"/>
    </row>
    <row r="4099" spans="1:40" s="55" customFormat="1" ht="11.45" customHeight="1" thickBot="1">
      <c r="A4099" s="211" t="s">
        <v>53</v>
      </c>
      <c r="B4099" s="192" t="s">
        <v>23</v>
      </c>
      <c r="C4099" s="71">
        <v>54</v>
      </c>
      <c r="D4099" s="76">
        <v>124</v>
      </c>
      <c r="E4099" s="108"/>
      <c r="O4099" s="148"/>
      <c r="P4099" s="148"/>
      <c r="Q4099" s="148"/>
      <c r="T4099" s="1"/>
      <c r="U4099" s="1"/>
      <c r="V4099" s="1"/>
      <c r="W4099" s="1"/>
      <c r="X4099" s="1"/>
      <c r="Y4099" s="1"/>
      <c r="Z4099" s="1"/>
      <c r="AA4099" s="1"/>
      <c r="AB4099" s="1"/>
      <c r="AC4099" s="1"/>
      <c r="AD4099" s="1"/>
      <c r="AI4099" s="1"/>
      <c r="AJ4099" s="1"/>
      <c r="AK4099" s="1"/>
      <c r="AL4099" s="1"/>
      <c r="AM4099" s="1"/>
      <c r="AN4099" s="1"/>
    </row>
    <row r="4100" spans="1:40" s="55" customFormat="1" ht="11.45" customHeight="1" thickTop="1" thickBot="1">
      <c r="A4100" s="212"/>
      <c r="B4100" s="185"/>
      <c r="C4100" s="30">
        <f t="shared" ref="C4100:D4100" si="4003">C4099/$I$3215*100</f>
        <v>3.7011651816312545</v>
      </c>
      <c r="D4100" s="73">
        <f t="shared" si="4003"/>
        <v>8.4989718985606579</v>
      </c>
      <c r="E4100" s="42"/>
      <c r="O4100" s="148"/>
      <c r="P4100" s="148"/>
      <c r="Q4100" s="148"/>
      <c r="T4100" s="1"/>
      <c r="U4100" s="1"/>
      <c r="V4100" s="1"/>
      <c r="W4100" s="1"/>
      <c r="X4100" s="1"/>
      <c r="Y4100" s="1"/>
      <c r="Z4100" s="1"/>
      <c r="AA4100" s="1"/>
      <c r="AB4100" s="1"/>
      <c r="AC4100" s="1"/>
      <c r="AD4100" s="1"/>
      <c r="AH4100" s="1"/>
      <c r="AI4100" s="1"/>
      <c r="AJ4100" s="1"/>
      <c r="AK4100" s="1"/>
      <c r="AL4100" s="1"/>
      <c r="AM4100" s="1"/>
      <c r="AN4100" s="1"/>
    </row>
    <row r="4101" spans="1:40" s="55" customFormat="1" ht="11.45" customHeight="1" thickTop="1" thickBot="1">
      <c r="A4101" s="212"/>
      <c r="B4101" s="193" t="s">
        <v>3</v>
      </c>
      <c r="C4101" s="71">
        <v>30</v>
      </c>
      <c r="D4101" s="72">
        <v>71</v>
      </c>
      <c r="E4101" s="108"/>
      <c r="O4101" s="148"/>
      <c r="P4101" s="148"/>
      <c r="Q4101" s="148"/>
      <c r="S4101" s="1"/>
      <c r="T4101" s="1"/>
      <c r="U4101" s="1"/>
      <c r="V4101" s="1"/>
      <c r="W4101" s="1"/>
      <c r="X4101" s="1"/>
      <c r="Y4101" s="1"/>
      <c r="Z4101" s="1"/>
      <c r="AA4101" s="1"/>
      <c r="AB4101" s="1"/>
      <c r="AC4101" s="1"/>
      <c r="AD4101" s="1"/>
      <c r="AG4101" s="1"/>
      <c r="AH4101" s="1"/>
      <c r="AI4101" s="1"/>
      <c r="AJ4101" s="1"/>
      <c r="AK4101" s="1"/>
      <c r="AL4101" s="1"/>
      <c r="AM4101" s="1"/>
      <c r="AN4101" s="1"/>
    </row>
    <row r="4102" spans="1:40" s="55" customFormat="1" ht="11.45" customHeight="1" thickTop="1" thickBot="1">
      <c r="A4102" s="212"/>
      <c r="B4102" s="193"/>
      <c r="C4102" s="26">
        <f t="shared" ref="C4102:D4102" si="4004">C4101/$I$3217*100</f>
        <v>6.1983471074380168</v>
      </c>
      <c r="D4102" s="74">
        <f t="shared" si="4004"/>
        <v>14.669421487603307</v>
      </c>
      <c r="E4102" s="42"/>
      <c r="O4102" s="148"/>
      <c r="P4102" s="148"/>
      <c r="Q4102" s="148"/>
      <c r="S4102" s="1"/>
      <c r="T4102" s="1"/>
      <c r="U4102" s="1"/>
      <c r="V4102" s="1"/>
      <c r="W4102" s="1"/>
      <c r="X4102" s="1"/>
      <c r="Y4102" s="1"/>
      <c r="Z4102" s="1"/>
      <c r="AA4102" s="1"/>
      <c r="AB4102" s="1"/>
      <c r="AC4102" s="1"/>
      <c r="AD4102" s="1"/>
      <c r="AF4102" s="1"/>
      <c r="AG4102" s="1"/>
      <c r="AH4102" s="1"/>
      <c r="AI4102" s="1"/>
      <c r="AJ4102" s="1"/>
      <c r="AK4102" s="1"/>
      <c r="AL4102" s="1"/>
      <c r="AM4102" s="1"/>
      <c r="AN4102" s="1"/>
    </row>
    <row r="4103" spans="1:40" s="55" customFormat="1" ht="11.45" customHeight="1" thickTop="1" thickBot="1">
      <c r="A4103" s="212"/>
      <c r="B4103" s="184" t="s">
        <v>13</v>
      </c>
      <c r="C4103" s="71">
        <v>135</v>
      </c>
      <c r="D4103" s="72">
        <v>473</v>
      </c>
      <c r="E4103" s="108"/>
      <c r="O4103" s="148"/>
      <c r="P4103" s="148"/>
      <c r="Q4103" s="148"/>
      <c r="R4103" s="1"/>
      <c r="S4103" s="1"/>
      <c r="T4103" s="1"/>
      <c r="U4103" s="1"/>
      <c r="V4103" s="1"/>
      <c r="W4103" s="1"/>
      <c r="X4103" s="1"/>
      <c r="Y4103" s="1"/>
      <c r="Z4103" s="1"/>
      <c r="AA4103" s="1"/>
      <c r="AB4103" s="1"/>
      <c r="AC4103" s="1"/>
      <c r="AD4103" s="1"/>
      <c r="AE4103" s="1"/>
      <c r="AF4103" s="1"/>
      <c r="AG4103" s="1"/>
      <c r="AH4103" s="1"/>
      <c r="AI4103" s="1"/>
      <c r="AJ4103" s="1"/>
      <c r="AK4103" s="1"/>
      <c r="AL4103" s="1"/>
      <c r="AM4103" s="1"/>
      <c r="AN4103" s="1"/>
    </row>
    <row r="4104" spans="1:40" s="55" customFormat="1" ht="11.45" customHeight="1" thickTop="1" thickBot="1">
      <c r="A4104" s="212"/>
      <c r="B4104" s="185"/>
      <c r="C4104" s="26">
        <f t="shared" ref="C4104:D4104" si="4005">C4103/$I$3217*100</f>
        <v>27.892561983471076</v>
      </c>
      <c r="D4104" s="74">
        <f t="shared" si="4005"/>
        <v>97.727272727272734</v>
      </c>
      <c r="E4104" s="42"/>
      <c r="O4104" s="148"/>
      <c r="P4104" s="148"/>
      <c r="Q4104" s="148"/>
      <c r="R4104" s="1"/>
      <c r="S4104" s="1"/>
      <c r="T4104" s="1"/>
      <c r="U4104" s="1"/>
      <c r="V4104" s="1"/>
      <c r="W4104" s="1"/>
      <c r="X4104" s="1"/>
      <c r="Y4104" s="1"/>
      <c r="Z4104" s="1"/>
      <c r="AA4104" s="1"/>
      <c r="AB4104" s="1"/>
      <c r="AC4104" s="1"/>
      <c r="AD4104" s="1"/>
      <c r="AE4104" s="1"/>
      <c r="AF4104" s="1"/>
      <c r="AG4104" s="1"/>
      <c r="AH4104" s="1"/>
      <c r="AI4104" s="1"/>
      <c r="AJ4104" s="1"/>
      <c r="AK4104" s="1"/>
      <c r="AL4104" s="1"/>
      <c r="AM4104" s="1"/>
      <c r="AN4104" s="1"/>
    </row>
    <row r="4105" spans="1:40" s="55" customFormat="1" ht="11.45" customHeight="1" thickTop="1" thickBot="1">
      <c r="A4105" s="212"/>
      <c r="B4105" s="193" t="s">
        <v>14</v>
      </c>
      <c r="C4105" s="71">
        <v>29</v>
      </c>
      <c r="D4105" s="72">
        <v>110</v>
      </c>
      <c r="E4105" s="108"/>
      <c r="O4105" s="148"/>
      <c r="P4105" s="148"/>
      <c r="Q4105" s="148"/>
      <c r="R4105" s="1"/>
      <c r="S4105" s="1"/>
      <c r="T4105" s="1"/>
      <c r="U4105" s="1"/>
      <c r="V4105" s="1"/>
      <c r="W4105" s="1"/>
      <c r="X4105" s="1"/>
      <c r="Y4105" s="1"/>
      <c r="Z4105" s="2"/>
      <c r="AA4105" s="1"/>
      <c r="AB4105" s="1"/>
      <c r="AC4105" s="1"/>
      <c r="AD4105" s="1"/>
      <c r="AE4105" s="1"/>
      <c r="AF4105" s="1"/>
      <c r="AG4105" s="1"/>
      <c r="AH4105" s="1"/>
      <c r="AI4105" s="1"/>
      <c r="AJ4105" s="1"/>
      <c r="AK4105" s="1"/>
      <c r="AL4105" s="1"/>
      <c r="AM4105" s="1"/>
      <c r="AN4105" s="1"/>
    </row>
    <row r="4106" spans="1:40" s="55" customFormat="1" ht="11.45" customHeight="1" thickTop="1" thickBot="1">
      <c r="A4106" s="212"/>
      <c r="B4106" s="193"/>
      <c r="C4106" s="26">
        <f t="shared" ref="C4106:D4106" si="4006">C4105/$I$3217*100</f>
        <v>5.9917355371900829</v>
      </c>
      <c r="D4106" s="74">
        <f t="shared" si="4006"/>
        <v>22.727272727272727</v>
      </c>
      <c r="E4106" s="42"/>
      <c r="O4106" s="148"/>
      <c r="P4106" s="148"/>
      <c r="Q4106" s="148"/>
      <c r="R4106" s="1"/>
      <c r="S4106" s="1"/>
      <c r="T4106" s="1"/>
      <c r="U4106" s="1"/>
      <c r="V4106" s="1"/>
      <c r="W4106" s="1"/>
      <c r="X4106" s="1"/>
      <c r="Y4106" s="1"/>
      <c r="Z4106" s="3"/>
      <c r="AA4106" s="1"/>
      <c r="AB4106" s="1"/>
      <c r="AC4106" s="1"/>
      <c r="AD4106" s="1"/>
      <c r="AE4106" s="1"/>
      <c r="AF4106" s="1"/>
      <c r="AG4106" s="1"/>
      <c r="AH4106" s="1"/>
      <c r="AI4106" s="1"/>
      <c r="AJ4106" s="1"/>
      <c r="AK4106" s="1"/>
      <c r="AL4106" s="1"/>
      <c r="AM4106" s="1"/>
      <c r="AN4106" s="1"/>
    </row>
    <row r="4107" spans="1:40" s="55" customFormat="1" ht="11.45" customHeight="1" thickTop="1" thickBot="1">
      <c r="A4107" s="212"/>
      <c r="B4107" s="184" t="s">
        <v>25</v>
      </c>
      <c r="C4107" s="71">
        <v>4</v>
      </c>
      <c r="D4107" s="72">
        <v>43</v>
      </c>
      <c r="E4107" s="108"/>
      <c r="O4107" s="148"/>
      <c r="P4107" s="148"/>
      <c r="Q4107" s="148"/>
      <c r="R4107" s="1"/>
      <c r="S4107" s="1"/>
      <c r="T4107" s="1"/>
      <c r="U4107" s="1"/>
      <c r="V4107" s="1"/>
      <c r="W4107" s="1"/>
      <c r="X4107" s="1"/>
      <c r="Y4107" s="1"/>
      <c r="Z4107" s="1"/>
      <c r="AA4107" s="1"/>
      <c r="AB4107" s="1"/>
      <c r="AC4107" s="1"/>
      <c r="AD4107" s="1"/>
      <c r="AE4107" s="1"/>
      <c r="AF4107" s="1"/>
      <c r="AG4107" s="1"/>
      <c r="AH4107" s="1"/>
      <c r="AI4107" s="1"/>
      <c r="AJ4107" s="1"/>
      <c r="AK4107" s="1"/>
      <c r="AL4107" s="1"/>
      <c r="AM4107" s="1"/>
      <c r="AN4107" s="1"/>
    </row>
    <row r="4108" spans="1:40" s="55" customFormat="1" ht="11.45" customHeight="1" thickTop="1" thickBot="1">
      <c r="A4108" s="212"/>
      <c r="B4108" s="185"/>
      <c r="C4108" s="26">
        <f t="shared" ref="C4108:D4108" si="4007">C4107/$I$3217*100</f>
        <v>0.82644628099173556</v>
      </c>
      <c r="D4108" s="74">
        <f t="shared" si="4007"/>
        <v>8.884297520661157</v>
      </c>
      <c r="E4108" s="42"/>
      <c r="O4108" s="148"/>
      <c r="P4108" s="148"/>
      <c r="Q4108" s="148"/>
      <c r="R4108" s="1"/>
      <c r="S4108" s="1"/>
      <c r="T4108" s="1"/>
      <c r="U4108" s="1"/>
      <c r="V4108" s="1"/>
      <c r="W4108" s="1"/>
      <c r="X4108" s="1"/>
      <c r="Y4108" s="2"/>
      <c r="Z4108" s="6"/>
      <c r="AA4108" s="1"/>
      <c r="AB4108" s="1"/>
      <c r="AC4108" s="1"/>
      <c r="AD4108" s="2"/>
      <c r="AE4108" s="1"/>
      <c r="AF4108" s="1"/>
      <c r="AG4108" s="1"/>
      <c r="AH4108" s="1"/>
      <c r="AI4108" s="1"/>
      <c r="AJ4108" s="1"/>
      <c r="AK4108" s="1"/>
      <c r="AL4108" s="1"/>
      <c r="AM4108" s="1"/>
      <c r="AN4108" s="1"/>
    </row>
    <row r="4109" spans="1:40" s="1" customFormat="1" ht="11.45" customHeight="1" thickTop="1" thickBot="1">
      <c r="A4109" s="212"/>
      <c r="B4109" s="193" t="s">
        <v>26</v>
      </c>
      <c r="C4109" s="71">
        <v>101</v>
      </c>
      <c r="D4109" s="72">
        <v>247</v>
      </c>
      <c r="E4109" s="108"/>
      <c r="F4109" s="55"/>
      <c r="G4109" s="55"/>
      <c r="H4109" s="55"/>
      <c r="I4109" s="55"/>
      <c r="O4109" s="148"/>
      <c r="P4109" s="148"/>
      <c r="Q4109" s="148"/>
      <c r="Y4109" s="3"/>
      <c r="Z4109" s="55"/>
      <c r="AD4109" s="3"/>
    </row>
    <row r="4110" spans="1:40" s="1" customFormat="1" ht="11.45" customHeight="1" thickTop="1" thickBot="1">
      <c r="A4110" s="212"/>
      <c r="B4110" s="193"/>
      <c r="C4110" s="26">
        <f t="shared" ref="C4110:D4110" si="4008">C4109/$I$3217*100</f>
        <v>20.867768595041323</v>
      </c>
      <c r="D4110" s="74">
        <f t="shared" si="4008"/>
        <v>51.033057851239668</v>
      </c>
      <c r="E4110" s="42"/>
      <c r="F4110" s="55"/>
      <c r="G4110" s="55"/>
      <c r="H4110" s="55"/>
      <c r="I4110" s="55"/>
      <c r="O4110" s="148"/>
      <c r="P4110" s="148"/>
      <c r="Q4110" s="148"/>
      <c r="X4110" s="2"/>
      <c r="Z4110" s="55"/>
      <c r="AC4110" s="2"/>
    </row>
    <row r="4111" spans="1:40" s="1" customFormat="1" ht="11.45" customHeight="1" thickTop="1" thickBot="1">
      <c r="A4111" s="212"/>
      <c r="B4111" s="184" t="s">
        <v>0</v>
      </c>
      <c r="C4111" s="71">
        <v>13</v>
      </c>
      <c r="D4111" s="72">
        <v>35</v>
      </c>
      <c r="E4111" s="108"/>
      <c r="F4111" s="55"/>
      <c r="G4111" s="55"/>
      <c r="H4111" s="55"/>
      <c r="I4111" s="55"/>
      <c r="O4111" s="148"/>
      <c r="P4111" s="148"/>
      <c r="Q4111" s="148"/>
      <c r="X4111" s="3"/>
      <c r="Y4111" s="6"/>
      <c r="Z4111" s="55"/>
      <c r="AC4111" s="3"/>
      <c r="AD4111" s="6"/>
    </row>
    <row r="4112" spans="1:40" s="1" customFormat="1" ht="11.45" customHeight="1" thickTop="1" thickBot="1">
      <c r="A4112" s="212"/>
      <c r="B4112" s="185"/>
      <c r="C4112" s="30">
        <f t="shared" ref="C4112:D4112" si="4009">C4111/$I$3257*100</f>
        <v>15.66265060240964</v>
      </c>
      <c r="D4112" s="73">
        <f t="shared" si="4009"/>
        <v>42.168674698795186</v>
      </c>
      <c r="E4112" s="42"/>
      <c r="O4112" s="148"/>
      <c r="P4112" s="148"/>
      <c r="Q4112" s="148"/>
      <c r="W4112" s="2"/>
      <c r="Y4112" s="55"/>
      <c r="Z4112" s="55"/>
      <c r="AB4112" s="2"/>
      <c r="AD4112" s="55"/>
    </row>
    <row r="4113" spans="1:40" s="1" customFormat="1" ht="11.45" customHeight="1" thickTop="1" thickBot="1">
      <c r="A4113" s="212"/>
      <c r="B4113" s="193" t="s">
        <v>24</v>
      </c>
      <c r="C4113" s="71">
        <v>7</v>
      </c>
      <c r="D4113" s="72">
        <v>11</v>
      </c>
      <c r="E4113" s="108"/>
      <c r="O4113" s="148"/>
      <c r="P4113" s="148"/>
      <c r="Q4113" s="148"/>
      <c r="W4113" s="3"/>
      <c r="X4113" s="6"/>
      <c r="Y4113" s="55"/>
      <c r="Z4113" s="55"/>
      <c r="AA4113" s="2"/>
      <c r="AB4113" s="3"/>
      <c r="AC4113" s="6"/>
      <c r="AD4113" s="55"/>
      <c r="AN4113" s="2"/>
    </row>
    <row r="4114" spans="1:40" s="1" customFormat="1" ht="11.45" customHeight="1" thickTop="1" thickBot="1">
      <c r="A4114" s="213"/>
      <c r="B4114" s="194"/>
      <c r="C4114" s="34">
        <f t="shared" ref="C4114:D4114" si="4010">C4113/$I$3259*100</f>
        <v>14.285714285714285</v>
      </c>
      <c r="D4114" s="77">
        <f t="shared" si="4010"/>
        <v>22.448979591836736</v>
      </c>
      <c r="E4114" s="42"/>
      <c r="O4114" s="148"/>
      <c r="P4114" s="148"/>
      <c r="Q4114" s="148"/>
      <c r="V4114" s="2"/>
      <c r="X4114" s="55"/>
      <c r="Y4114" s="55"/>
      <c r="Z4114" s="55"/>
      <c r="AA4114" s="3"/>
      <c r="AC4114" s="55"/>
      <c r="AD4114" s="55"/>
      <c r="AM4114" s="2"/>
      <c r="AN4114" s="3"/>
    </row>
    <row r="4115" spans="1:40" s="1" customFormat="1" ht="11.45" customHeight="1">
      <c r="A4115" s="189" t="s">
        <v>21</v>
      </c>
      <c r="B4115" s="192" t="s">
        <v>27</v>
      </c>
      <c r="C4115" s="71">
        <v>42</v>
      </c>
      <c r="D4115" s="76">
        <v>144</v>
      </c>
      <c r="E4115" s="108"/>
      <c r="O4115" s="148"/>
      <c r="P4115" s="148"/>
      <c r="Q4115" s="148"/>
      <c r="V4115" s="3"/>
      <c r="W4115" s="6"/>
      <c r="X4115" s="55"/>
      <c r="Y4115" s="55"/>
      <c r="Z4115" s="55"/>
      <c r="AB4115" s="6"/>
      <c r="AC4115" s="55"/>
      <c r="AD4115" s="55"/>
      <c r="AL4115" s="2"/>
      <c r="AM4115" s="3"/>
    </row>
    <row r="4116" spans="1:40" s="1" customFormat="1" ht="11.45" customHeight="1">
      <c r="A4116" s="190"/>
      <c r="B4116" s="185"/>
      <c r="C4116" s="30">
        <f t="shared" ref="C4116:D4116" si="4011">C4115/$I$3215*100</f>
        <v>2.878684030157642</v>
      </c>
      <c r="D4116" s="73">
        <f t="shared" si="4011"/>
        <v>9.8697738176833436</v>
      </c>
      <c r="E4116" s="42"/>
      <c r="O4116" s="148"/>
      <c r="P4116" s="148"/>
      <c r="Q4116" s="148"/>
      <c r="U4116" s="2"/>
      <c r="W4116" s="55"/>
      <c r="X4116" s="55"/>
      <c r="Y4116" s="55"/>
      <c r="Z4116" s="55"/>
      <c r="AA4116" s="6"/>
      <c r="AB4116" s="55"/>
      <c r="AC4116" s="55"/>
      <c r="AD4116" s="55"/>
      <c r="AK4116" s="2"/>
      <c r="AL4116" s="3"/>
      <c r="AN4116" s="6"/>
    </row>
    <row r="4117" spans="1:40" s="1" customFormat="1" ht="11.45" customHeight="1">
      <c r="A4117" s="190"/>
      <c r="B4117" s="193" t="s">
        <v>28</v>
      </c>
      <c r="C4117" s="71">
        <v>77</v>
      </c>
      <c r="D4117" s="72">
        <v>191</v>
      </c>
      <c r="E4117" s="108"/>
      <c r="O4117" s="148"/>
      <c r="P4117" s="148"/>
      <c r="Q4117" s="148"/>
      <c r="U4117" s="3"/>
      <c r="V4117" s="6"/>
      <c r="W4117" s="55"/>
      <c r="X4117" s="55"/>
      <c r="Y4117" s="55"/>
      <c r="Z4117" s="55"/>
      <c r="AA4117" s="55"/>
      <c r="AB4117" s="55"/>
      <c r="AC4117" s="55"/>
      <c r="AD4117" s="55"/>
      <c r="AJ4117" s="2"/>
      <c r="AK4117" s="3"/>
      <c r="AM4117" s="6"/>
      <c r="AN4117" s="55"/>
    </row>
    <row r="4118" spans="1:40" s="1" customFormat="1" ht="11.45" customHeight="1">
      <c r="A4118" s="190"/>
      <c r="B4118" s="193"/>
      <c r="C4118" s="26">
        <f t="shared" ref="C4118:D4118" si="4012">C4117/$I$3217*100</f>
        <v>15.909090909090908</v>
      </c>
      <c r="D4118" s="74">
        <f t="shared" si="4012"/>
        <v>39.462809917355372</v>
      </c>
      <c r="E4118" s="42"/>
      <c r="O4118" s="148"/>
      <c r="P4118" s="148"/>
      <c r="Q4118" s="148"/>
      <c r="T4118" s="2"/>
      <c r="V4118" s="55"/>
      <c r="W4118" s="55"/>
      <c r="X4118" s="55"/>
      <c r="Y4118" s="55"/>
      <c r="Z4118" s="55"/>
      <c r="AA4118" s="55"/>
      <c r="AB4118" s="55"/>
      <c r="AC4118" s="55"/>
      <c r="AD4118" s="55"/>
      <c r="AI4118" s="2"/>
      <c r="AJ4118" s="3"/>
      <c r="AL4118" s="6"/>
      <c r="AM4118" s="55"/>
      <c r="AN4118" s="55"/>
    </row>
    <row r="4119" spans="1:40" s="1" customFormat="1" ht="11.45" customHeight="1">
      <c r="A4119" s="190"/>
      <c r="B4119" s="184" t="s">
        <v>29</v>
      </c>
      <c r="C4119" s="71">
        <v>162</v>
      </c>
      <c r="D4119" s="72">
        <v>499</v>
      </c>
      <c r="E4119" s="108"/>
      <c r="O4119" s="148"/>
      <c r="P4119" s="148"/>
      <c r="Q4119" s="148"/>
      <c r="T4119" s="3"/>
      <c r="U4119" s="6"/>
      <c r="V4119" s="55"/>
      <c r="W4119" s="55"/>
      <c r="X4119" s="55"/>
      <c r="Y4119" s="55"/>
      <c r="Z4119" s="55"/>
      <c r="AA4119" s="55"/>
      <c r="AB4119" s="55"/>
      <c r="AC4119" s="55"/>
      <c r="AD4119" s="55"/>
      <c r="AH4119" s="2"/>
      <c r="AI4119" s="3"/>
      <c r="AK4119" s="6"/>
      <c r="AL4119" s="55"/>
      <c r="AM4119" s="55"/>
      <c r="AN4119" s="55"/>
    </row>
    <row r="4120" spans="1:40" s="1" customFormat="1" ht="11.45" customHeight="1">
      <c r="A4120" s="190"/>
      <c r="B4120" s="185"/>
      <c r="C4120" s="26">
        <f t="shared" ref="C4120:D4120" si="4013">C4119/$I$3217*100</f>
        <v>33.471074380165291</v>
      </c>
      <c r="D4120" s="74">
        <f t="shared" si="4013"/>
        <v>103.099173553719</v>
      </c>
      <c r="E4120" s="42"/>
      <c r="F4120" s="55"/>
      <c r="G4120" s="55"/>
      <c r="H4120" s="55"/>
      <c r="I4120" s="55"/>
      <c r="O4120" s="148"/>
      <c r="P4120" s="148"/>
      <c r="Q4120" s="148"/>
      <c r="S4120" s="2"/>
      <c r="U4120" s="55"/>
      <c r="V4120" s="55"/>
      <c r="W4120" s="55"/>
      <c r="X4120" s="55"/>
      <c r="Y4120" s="55"/>
      <c r="Z4120" s="55"/>
      <c r="AA4120" s="55"/>
      <c r="AB4120" s="55"/>
      <c r="AC4120" s="55"/>
      <c r="AD4120" s="55"/>
      <c r="AG4120" s="2"/>
      <c r="AH4120" s="3"/>
      <c r="AJ4120" s="6"/>
      <c r="AK4120" s="55"/>
      <c r="AL4120" s="55"/>
      <c r="AM4120" s="55"/>
      <c r="AN4120" s="55"/>
    </row>
    <row r="4121" spans="1:40" s="1" customFormat="1" ht="11.45" customHeight="1">
      <c r="A4121" s="190"/>
      <c r="B4121" s="193" t="s">
        <v>30</v>
      </c>
      <c r="C4121" s="71">
        <v>66</v>
      </c>
      <c r="D4121" s="72">
        <v>202</v>
      </c>
      <c r="E4121" s="108"/>
      <c r="O4121" s="148"/>
      <c r="P4121" s="148"/>
      <c r="Q4121" s="148"/>
      <c r="S4121" s="3"/>
      <c r="T4121" s="6"/>
      <c r="U4121" s="55"/>
      <c r="V4121" s="55"/>
      <c r="W4121" s="55"/>
      <c r="X4121" s="55"/>
      <c r="Y4121" s="55"/>
      <c r="Z4121" s="55"/>
      <c r="AA4121" s="55"/>
      <c r="AB4121" s="55"/>
      <c r="AC4121" s="55"/>
      <c r="AD4121" s="55"/>
      <c r="AF4121" s="2"/>
      <c r="AG4121" s="3"/>
      <c r="AI4121" s="6"/>
      <c r="AJ4121" s="55"/>
      <c r="AK4121" s="55"/>
      <c r="AL4121" s="55"/>
      <c r="AM4121" s="55"/>
      <c r="AN4121" s="55"/>
    </row>
    <row r="4122" spans="1:40" s="1" customFormat="1" ht="11.45" customHeight="1">
      <c r="A4122" s="190"/>
      <c r="B4122" s="193"/>
      <c r="C4122" s="26">
        <f t="shared" ref="C4122:D4122" si="4014">C4121/$I$3217*100</f>
        <v>13.636363636363635</v>
      </c>
      <c r="D4122" s="74">
        <f t="shared" si="4014"/>
        <v>41.735537190082646</v>
      </c>
      <c r="E4122" s="42"/>
      <c r="O4122" s="148"/>
      <c r="P4122" s="148"/>
      <c r="Q4122" s="148"/>
      <c r="T4122" s="55"/>
      <c r="U4122" s="55"/>
      <c r="V4122" s="55"/>
      <c r="W4122" s="55"/>
      <c r="X4122" s="55"/>
      <c r="Y4122" s="55"/>
      <c r="Z4122" s="55"/>
      <c r="AA4122" s="55"/>
      <c r="AB4122" s="55"/>
      <c r="AC4122" s="55"/>
      <c r="AD4122" s="55"/>
      <c r="AE4122" s="2"/>
      <c r="AF4122" s="3"/>
      <c r="AH4122" s="6"/>
      <c r="AI4122" s="55"/>
      <c r="AJ4122" s="55"/>
      <c r="AK4122" s="55"/>
      <c r="AL4122" s="55"/>
      <c r="AM4122" s="55"/>
      <c r="AN4122" s="55"/>
    </row>
    <row r="4123" spans="1:40" s="1" customFormat="1" ht="11.45" customHeight="1">
      <c r="A4123" s="190"/>
      <c r="B4123" s="184" t="s">
        <v>42</v>
      </c>
      <c r="C4123" s="71">
        <v>21</v>
      </c>
      <c r="D4123" s="72">
        <v>62</v>
      </c>
      <c r="E4123" s="108"/>
      <c r="O4123" s="148"/>
      <c r="P4123" s="148"/>
      <c r="Q4123" s="148"/>
      <c r="S4123" s="6"/>
      <c r="T4123" s="55"/>
      <c r="U4123" s="55"/>
      <c r="V4123" s="55"/>
      <c r="W4123" s="55"/>
      <c r="X4123" s="55"/>
      <c r="Y4123" s="55"/>
      <c r="Z4123" s="55"/>
      <c r="AA4123" s="55"/>
      <c r="AB4123" s="55"/>
      <c r="AC4123" s="55"/>
      <c r="AD4123" s="55"/>
      <c r="AE4123" s="3"/>
      <c r="AG4123" s="6"/>
      <c r="AH4123" s="55"/>
      <c r="AI4123" s="55"/>
      <c r="AJ4123" s="55"/>
      <c r="AK4123" s="55"/>
      <c r="AL4123" s="55"/>
      <c r="AM4123" s="55"/>
      <c r="AN4123" s="55"/>
    </row>
    <row r="4124" spans="1:40" s="1" customFormat="1" ht="11.45" customHeight="1">
      <c r="A4124" s="190"/>
      <c r="B4124" s="185"/>
      <c r="C4124" s="26">
        <f t="shared" ref="C4124:D4124" si="4015">C4123/$I$3217*100</f>
        <v>4.338842975206612</v>
      </c>
      <c r="D4124" s="74">
        <f t="shared" si="4015"/>
        <v>12.809917355371899</v>
      </c>
      <c r="E4124" s="42"/>
      <c r="O4124" s="148"/>
      <c r="P4124" s="148"/>
      <c r="Q4124" s="148"/>
      <c r="S4124" s="55"/>
      <c r="T4124" s="55"/>
      <c r="U4124" s="55"/>
      <c r="V4124" s="55"/>
      <c r="W4124" s="55"/>
      <c r="X4124" s="55"/>
      <c r="Y4124" s="55"/>
      <c r="Z4124" s="55"/>
      <c r="AA4124" s="55"/>
      <c r="AB4124" s="55"/>
      <c r="AC4124" s="55"/>
      <c r="AD4124" s="55"/>
      <c r="AF4124" s="6"/>
      <c r="AG4124" s="55"/>
      <c r="AH4124" s="55"/>
      <c r="AI4124" s="55"/>
      <c r="AJ4124" s="55"/>
      <c r="AK4124" s="55"/>
      <c r="AL4124" s="55"/>
      <c r="AM4124" s="55"/>
      <c r="AN4124" s="55"/>
    </row>
    <row r="4125" spans="1:40" s="1" customFormat="1" ht="11.45" customHeight="1">
      <c r="A4125" s="190"/>
      <c r="B4125" s="193" t="s">
        <v>24</v>
      </c>
      <c r="C4125" s="71">
        <v>5</v>
      </c>
      <c r="D4125" s="72">
        <v>16</v>
      </c>
      <c r="E4125" s="108"/>
      <c r="O4125" s="148"/>
      <c r="P4125" s="148"/>
      <c r="Q4125" s="148"/>
      <c r="R4125" s="6"/>
      <c r="S4125" s="55"/>
      <c r="T4125" s="55"/>
      <c r="U4125" s="55"/>
      <c r="V4125" s="55"/>
      <c r="W4125" s="55"/>
      <c r="X4125" s="55"/>
      <c r="Y4125" s="55"/>
      <c r="Z4125" s="55"/>
      <c r="AA4125" s="55"/>
      <c r="AB4125" s="55"/>
      <c r="AC4125" s="55"/>
      <c r="AD4125" s="55"/>
      <c r="AE4125" s="6"/>
      <c r="AF4125" s="55"/>
      <c r="AG4125" s="55"/>
      <c r="AH4125" s="55"/>
      <c r="AI4125" s="55"/>
      <c r="AJ4125" s="55"/>
      <c r="AK4125" s="55"/>
      <c r="AL4125" s="55"/>
      <c r="AM4125" s="55"/>
      <c r="AN4125" s="55"/>
    </row>
    <row r="4126" spans="1:40" s="1" customFormat="1" ht="11.45" customHeight="1" thickBot="1">
      <c r="A4126" s="191"/>
      <c r="B4126" s="194"/>
      <c r="C4126" s="34">
        <f t="shared" ref="C4126:D4126" si="4016">C4125/$I$3271*100</f>
        <v>8.6206896551724146</v>
      </c>
      <c r="D4126" s="77">
        <f t="shared" si="4016"/>
        <v>27.586206896551722</v>
      </c>
      <c r="E4126" s="42"/>
      <c r="O4126" s="148"/>
      <c r="P4126" s="148"/>
      <c r="Q4126" s="148"/>
      <c r="R4126" s="55"/>
      <c r="S4126" s="55"/>
      <c r="T4126" s="55"/>
      <c r="U4126" s="55"/>
      <c r="V4126" s="55"/>
      <c r="W4126" s="55"/>
      <c r="X4126" s="55"/>
      <c r="Y4126" s="55"/>
      <c r="Z4126" s="55"/>
      <c r="AA4126" s="55"/>
      <c r="AB4126" s="55"/>
      <c r="AC4126" s="55"/>
      <c r="AD4126" s="55"/>
      <c r="AE4126" s="55"/>
      <c r="AF4126" s="55"/>
      <c r="AG4126" s="55"/>
      <c r="AH4126" s="55"/>
      <c r="AI4126" s="55"/>
      <c r="AJ4126" s="55"/>
      <c r="AK4126" s="55"/>
      <c r="AL4126" s="55"/>
      <c r="AM4126" s="55"/>
      <c r="AN4126" s="55"/>
    </row>
    <row r="4127" spans="1:40" s="1" customFormat="1" ht="11.25" customHeight="1">
      <c r="A4127" s="40"/>
      <c r="B4127" s="41"/>
      <c r="C4127" s="127"/>
      <c r="D4127" s="127"/>
      <c r="E4127" s="42"/>
      <c r="O4127" s="148"/>
      <c r="P4127" s="148"/>
      <c r="Q4127" s="148"/>
      <c r="R4127" s="55"/>
      <c r="S4127" s="55"/>
      <c r="T4127" s="55"/>
      <c r="U4127" s="55"/>
      <c r="V4127" s="55"/>
      <c r="W4127" s="55"/>
      <c r="X4127" s="55"/>
      <c r="Y4127" s="55"/>
      <c r="Z4127" s="55"/>
      <c r="AA4127" s="55"/>
      <c r="AB4127" s="55"/>
      <c r="AC4127" s="55"/>
      <c r="AD4127" s="55"/>
      <c r="AE4127" s="55"/>
      <c r="AF4127" s="55"/>
      <c r="AG4127" s="55"/>
      <c r="AH4127" s="55"/>
      <c r="AI4127" s="55"/>
      <c r="AJ4127" s="55"/>
      <c r="AK4127" s="55"/>
      <c r="AL4127" s="55"/>
      <c r="AM4127" s="55"/>
      <c r="AN4127" s="55"/>
    </row>
    <row r="4128" spans="1:40" ht="11.25" customHeight="1">
      <c r="R4128" s="55"/>
      <c r="S4128" s="55"/>
      <c r="T4128" s="55"/>
      <c r="U4128" s="55"/>
      <c r="V4128" s="55"/>
      <c r="W4128" s="55"/>
      <c r="X4128" s="55"/>
      <c r="Y4128" s="55"/>
      <c r="Z4128" s="55"/>
      <c r="AA4128" s="55"/>
      <c r="AB4128" s="55"/>
      <c r="AC4128" s="55"/>
      <c r="AD4128" s="55"/>
      <c r="AE4128" s="55"/>
      <c r="AF4128" s="55"/>
      <c r="AG4128" s="55"/>
      <c r="AH4128" s="55"/>
      <c r="AI4128" s="55"/>
      <c r="AJ4128" s="55"/>
      <c r="AK4128" s="55"/>
      <c r="AL4128" s="55"/>
      <c r="AM4128" s="55"/>
      <c r="AN4128" s="55"/>
    </row>
    <row r="4129" spans="1:40" s="3" customFormat="1" ht="30" customHeight="1" thickBot="1">
      <c r="A4129" s="196" t="s">
        <v>226</v>
      </c>
      <c r="B4129" s="196"/>
      <c r="C4129" s="196"/>
      <c r="D4129" s="196"/>
      <c r="E4129" s="196"/>
      <c r="F4129" s="196"/>
      <c r="G4129" s="196"/>
      <c r="H4129" s="196"/>
      <c r="I4129" s="196"/>
      <c r="J4129" s="196"/>
      <c r="K4129" s="196"/>
      <c r="L4129" s="196"/>
      <c r="M4129" s="1"/>
      <c r="N4129" s="1"/>
      <c r="O4129" s="148"/>
      <c r="P4129" s="148"/>
      <c r="Q4129" s="148"/>
      <c r="R4129" s="55"/>
      <c r="S4129" s="55"/>
      <c r="T4129" s="55"/>
      <c r="U4129" s="55"/>
      <c r="V4129" s="55"/>
      <c r="W4129" s="55"/>
      <c r="X4129" s="55"/>
      <c r="Y4129" s="55"/>
      <c r="Z4129" s="55"/>
      <c r="AA4129" s="55"/>
      <c r="AB4129" s="55"/>
      <c r="AC4129" s="55"/>
      <c r="AD4129" s="55"/>
      <c r="AE4129" s="55"/>
      <c r="AF4129" s="55"/>
      <c r="AG4129" s="55"/>
      <c r="AH4129" s="55"/>
      <c r="AI4129" s="55"/>
      <c r="AJ4129" s="55"/>
      <c r="AK4129" s="55"/>
      <c r="AL4129" s="55"/>
      <c r="AM4129" s="55"/>
      <c r="AN4129" s="55"/>
    </row>
    <row r="4130" spans="1:40" s="1" customFormat="1" ht="10.15" customHeight="1">
      <c r="A4130" s="203"/>
      <c r="B4130" s="204"/>
      <c r="C4130" s="246" t="s">
        <v>227</v>
      </c>
      <c r="D4130" s="246" t="s">
        <v>228</v>
      </c>
      <c r="E4130" s="246" t="s">
        <v>229</v>
      </c>
      <c r="F4130" s="246" t="s">
        <v>230</v>
      </c>
      <c r="G4130" s="246" t="s">
        <v>231</v>
      </c>
      <c r="H4130" s="246" t="s">
        <v>232</v>
      </c>
      <c r="I4130" s="247" t="s">
        <v>220</v>
      </c>
      <c r="O4130" s="148"/>
      <c r="P4130" s="148"/>
      <c r="Q4130" s="148"/>
      <c r="R4130" s="55"/>
      <c r="S4130" s="55"/>
      <c r="T4130" s="55"/>
      <c r="U4130" s="55"/>
      <c r="V4130" s="55"/>
      <c r="W4130" s="55"/>
      <c r="X4130" s="55"/>
      <c r="Y4130" s="55"/>
      <c r="Z4130" s="55"/>
      <c r="AA4130" s="55"/>
      <c r="AB4130" s="55"/>
      <c r="AC4130" s="55"/>
      <c r="AD4130" s="55"/>
      <c r="AE4130" s="55"/>
      <c r="AF4130" s="55"/>
      <c r="AG4130" s="55"/>
      <c r="AH4130" s="55"/>
      <c r="AI4130" s="55"/>
      <c r="AJ4130" s="55"/>
      <c r="AK4130" s="55"/>
      <c r="AL4130" s="55"/>
      <c r="AM4130" s="55"/>
      <c r="AN4130" s="55"/>
    </row>
    <row r="4131" spans="1:40" s="6" customFormat="1" ht="60" customHeight="1" thickBot="1">
      <c r="A4131" s="209" t="s">
        <v>33</v>
      </c>
      <c r="B4131" s="210"/>
      <c r="C4131" s="251"/>
      <c r="D4131" s="251"/>
      <c r="E4131" s="251"/>
      <c r="F4131" s="251"/>
      <c r="G4131" s="251"/>
      <c r="H4131" s="251"/>
      <c r="I4131" s="262"/>
      <c r="O4131" s="148"/>
      <c r="P4131" s="148"/>
      <c r="Q4131" s="148"/>
      <c r="R4131" s="55"/>
      <c r="S4131" s="55"/>
      <c r="T4131" s="55"/>
      <c r="U4131" s="55"/>
      <c r="V4131" s="55"/>
      <c r="W4131" s="55"/>
      <c r="X4131" s="55"/>
      <c r="Y4131" s="55"/>
      <c r="Z4131" s="55"/>
      <c r="AA4131" s="55"/>
      <c r="AB4131" s="55"/>
      <c r="AC4131" s="55"/>
      <c r="AD4131" s="55"/>
      <c r="AE4131" s="55"/>
      <c r="AF4131" s="55"/>
      <c r="AG4131" s="55"/>
      <c r="AH4131" s="55"/>
      <c r="AI4131" s="55"/>
      <c r="AJ4131" s="55"/>
      <c r="AK4131" s="55"/>
      <c r="AL4131" s="55"/>
      <c r="AM4131" s="55"/>
      <c r="AN4131" s="55"/>
    </row>
    <row r="4132" spans="1:40" s="55" customFormat="1" ht="11.25" customHeight="1">
      <c r="A4132" s="199" t="s">
        <v>22</v>
      </c>
      <c r="B4132" s="200"/>
      <c r="C4132" s="7">
        <v>608</v>
      </c>
      <c r="D4132" s="7">
        <v>468</v>
      </c>
      <c r="E4132" s="7">
        <v>178</v>
      </c>
      <c r="F4132" s="7">
        <v>167</v>
      </c>
      <c r="G4132" s="7">
        <v>433</v>
      </c>
      <c r="H4132" s="7">
        <v>697</v>
      </c>
      <c r="I4132" s="10">
        <v>283</v>
      </c>
      <c r="O4132" s="148"/>
      <c r="P4132" s="148"/>
      <c r="Q4132" s="148"/>
    </row>
    <row r="4133" spans="1:40" s="55" customFormat="1" ht="11.25" customHeight="1" thickBot="1">
      <c r="A4133" s="201"/>
      <c r="B4133" s="202"/>
      <c r="C4133" s="56">
        <f t="shared" ref="C4133:I4133" si="4017">C4132/$I$3213*100</f>
        <v>27.851580393953274</v>
      </c>
      <c r="D4133" s="56">
        <f t="shared" si="4017"/>
        <v>21.438387540082456</v>
      </c>
      <c r="E4133" s="56">
        <f t="shared" si="4017"/>
        <v>8.1539166284928992</v>
      </c>
      <c r="F4133" s="56">
        <f t="shared" si="4017"/>
        <v>7.6500229042601928</v>
      </c>
      <c r="G4133" s="56">
        <f t="shared" si="4017"/>
        <v>19.835089326614749</v>
      </c>
      <c r="H4133" s="56">
        <f t="shared" si="4017"/>
        <v>31.928538708199728</v>
      </c>
      <c r="I4133" s="70">
        <f t="shared" si="4017"/>
        <v>12.963811268896015</v>
      </c>
      <c r="O4133" s="148"/>
      <c r="P4133" s="148"/>
      <c r="Q4133" s="148"/>
    </row>
    <row r="4134" spans="1:40" s="55" customFormat="1" ht="11.45" customHeight="1">
      <c r="A4134" s="189" t="s">
        <v>48</v>
      </c>
      <c r="B4134" s="192" t="s">
        <v>19</v>
      </c>
      <c r="C4134" s="94">
        <v>434</v>
      </c>
      <c r="D4134" s="71">
        <v>311</v>
      </c>
      <c r="E4134" s="71">
        <v>120</v>
      </c>
      <c r="F4134" s="71">
        <v>129</v>
      </c>
      <c r="G4134" s="71">
        <v>296</v>
      </c>
      <c r="H4134" s="71">
        <v>464</v>
      </c>
      <c r="I4134" s="76">
        <v>169</v>
      </c>
      <c r="O4134" s="148"/>
      <c r="P4134" s="148"/>
      <c r="Q4134" s="148"/>
    </row>
    <row r="4135" spans="1:40" s="55" customFormat="1" ht="11.45" customHeight="1">
      <c r="A4135" s="190"/>
      <c r="B4135" s="185"/>
      <c r="C4135" s="29">
        <f t="shared" ref="C4135:I4135" si="4018">C4134/$I$3215*100</f>
        <v>29.746401644962301</v>
      </c>
      <c r="D4135" s="29">
        <f t="shared" si="4018"/>
        <v>21.315969842357781</v>
      </c>
      <c r="E4135" s="29">
        <f t="shared" si="4018"/>
        <v>8.2248115147361212</v>
      </c>
      <c r="F4135" s="29">
        <f t="shared" si="4018"/>
        <v>8.8416723783413289</v>
      </c>
      <c r="G4135" s="29">
        <f t="shared" si="4018"/>
        <v>20.287868403015764</v>
      </c>
      <c r="H4135" s="29">
        <f t="shared" si="4018"/>
        <v>31.802604523646334</v>
      </c>
      <c r="I4135" s="73">
        <f t="shared" si="4018"/>
        <v>11.583276216586704</v>
      </c>
      <c r="O4135" s="148"/>
      <c r="P4135" s="148"/>
      <c r="Q4135" s="148"/>
    </row>
    <row r="4136" spans="1:40" s="55" customFormat="1" ht="11.45" customHeight="1">
      <c r="A4136" s="190"/>
      <c r="B4136" s="193" t="s">
        <v>20</v>
      </c>
      <c r="C4136" s="71">
        <v>120</v>
      </c>
      <c r="D4136" s="71">
        <v>98</v>
      </c>
      <c r="E4136" s="71">
        <v>37</v>
      </c>
      <c r="F4136" s="71">
        <v>24</v>
      </c>
      <c r="G4136" s="71">
        <v>85</v>
      </c>
      <c r="H4136" s="71">
        <v>163</v>
      </c>
      <c r="I4136" s="72">
        <v>74</v>
      </c>
      <c r="O4136" s="148"/>
      <c r="P4136" s="148"/>
      <c r="Q4136" s="148"/>
    </row>
    <row r="4137" spans="1:40" s="55" customFormat="1" ht="11.45" customHeight="1">
      <c r="A4137" s="190"/>
      <c r="B4137" s="193"/>
      <c r="C4137" s="25">
        <f t="shared" ref="C4137:I4137" si="4019">C4136/$I$3217*100</f>
        <v>24.793388429752067</v>
      </c>
      <c r="D4137" s="25">
        <f t="shared" si="4019"/>
        <v>20.24793388429752</v>
      </c>
      <c r="E4137" s="25">
        <f t="shared" si="4019"/>
        <v>7.6446280991735529</v>
      </c>
      <c r="F4137" s="25">
        <f t="shared" si="4019"/>
        <v>4.9586776859504136</v>
      </c>
      <c r="G4137" s="25">
        <f t="shared" si="4019"/>
        <v>17.561983471074381</v>
      </c>
      <c r="H4137" s="25">
        <f t="shared" si="4019"/>
        <v>33.67768595041322</v>
      </c>
      <c r="I4137" s="74">
        <f t="shared" si="4019"/>
        <v>15.289256198347106</v>
      </c>
      <c r="O4137" s="148"/>
      <c r="P4137" s="148"/>
      <c r="Q4137" s="148"/>
    </row>
    <row r="4138" spans="1:40" s="55" customFormat="1" ht="11.45" customHeight="1">
      <c r="A4138" s="190"/>
      <c r="B4138" s="184" t="s">
        <v>49</v>
      </c>
      <c r="C4138" s="71">
        <v>37</v>
      </c>
      <c r="D4138" s="71">
        <v>42</v>
      </c>
      <c r="E4138" s="71">
        <v>17</v>
      </c>
      <c r="F4138" s="71">
        <v>9</v>
      </c>
      <c r="G4138" s="71">
        <v>41</v>
      </c>
      <c r="H4138" s="71">
        <v>49</v>
      </c>
      <c r="I4138" s="72">
        <v>26</v>
      </c>
      <c r="O4138" s="148"/>
      <c r="P4138" s="148"/>
      <c r="Q4138" s="148"/>
    </row>
    <row r="4139" spans="1:40" s="55" customFormat="1" ht="11.45" customHeight="1">
      <c r="A4139" s="190"/>
      <c r="B4139" s="185"/>
      <c r="C4139" s="25">
        <f t="shared" ref="C4139:I4139" si="4020">C4138/$I$3217*100</f>
        <v>7.6446280991735529</v>
      </c>
      <c r="D4139" s="25">
        <f t="shared" si="4020"/>
        <v>8.677685950413224</v>
      </c>
      <c r="E4139" s="25">
        <f t="shared" si="4020"/>
        <v>3.5123966942148761</v>
      </c>
      <c r="F4139" s="25">
        <f t="shared" si="4020"/>
        <v>1.859504132231405</v>
      </c>
      <c r="G4139" s="25">
        <f t="shared" si="4020"/>
        <v>8.4710743801652892</v>
      </c>
      <c r="H4139" s="25">
        <f t="shared" si="4020"/>
        <v>10.12396694214876</v>
      </c>
      <c r="I4139" s="74">
        <f t="shared" si="4020"/>
        <v>5.3719008264462813</v>
      </c>
      <c r="O4139" s="148"/>
      <c r="P4139" s="148"/>
      <c r="Q4139" s="148"/>
    </row>
    <row r="4140" spans="1:40" s="55" customFormat="1" ht="11.45" customHeight="1">
      <c r="A4140" s="190"/>
      <c r="B4140" s="193" t="s">
        <v>50</v>
      </c>
      <c r="C4140" s="71">
        <v>17</v>
      </c>
      <c r="D4140" s="71">
        <v>17</v>
      </c>
      <c r="E4140" s="71">
        <v>4</v>
      </c>
      <c r="F4140" s="71">
        <v>5</v>
      </c>
      <c r="G4140" s="71">
        <v>11</v>
      </c>
      <c r="H4140" s="71">
        <v>21</v>
      </c>
      <c r="I4140" s="72">
        <v>14</v>
      </c>
      <c r="O4140" s="148"/>
      <c r="P4140" s="148"/>
      <c r="Q4140" s="148"/>
    </row>
    <row r="4141" spans="1:40" s="55" customFormat="1" ht="11.45" customHeight="1" thickBot="1">
      <c r="A4141" s="190"/>
      <c r="B4141" s="193"/>
      <c r="C4141" s="50">
        <f t="shared" ref="C4141:I4141" si="4021">C4140/$I$3221*100</f>
        <v>23.287671232876711</v>
      </c>
      <c r="D4141" s="50">
        <f t="shared" si="4021"/>
        <v>23.287671232876711</v>
      </c>
      <c r="E4141" s="50">
        <f t="shared" si="4021"/>
        <v>5.4794520547945202</v>
      </c>
      <c r="F4141" s="50">
        <f t="shared" si="4021"/>
        <v>6.8493150684931505</v>
      </c>
      <c r="G4141" s="50">
        <f t="shared" si="4021"/>
        <v>15.068493150684931</v>
      </c>
      <c r="H4141" s="50">
        <f t="shared" si="4021"/>
        <v>28.767123287671232</v>
      </c>
      <c r="I4141" s="80">
        <f t="shared" si="4021"/>
        <v>19.17808219178082</v>
      </c>
      <c r="O4141" s="148"/>
      <c r="P4141" s="148"/>
      <c r="Q4141" s="148"/>
    </row>
    <row r="4142" spans="1:40" s="55" customFormat="1" ht="11.45" customHeight="1">
      <c r="A4142" s="189" t="s">
        <v>51</v>
      </c>
      <c r="B4142" s="192" t="s">
        <v>1</v>
      </c>
      <c r="C4142" s="94">
        <v>300</v>
      </c>
      <c r="D4142" s="71">
        <v>237</v>
      </c>
      <c r="E4142" s="71">
        <v>111</v>
      </c>
      <c r="F4142" s="71">
        <v>88</v>
      </c>
      <c r="G4142" s="71">
        <v>217</v>
      </c>
      <c r="H4142" s="71">
        <v>251</v>
      </c>
      <c r="I4142" s="76">
        <v>127</v>
      </c>
      <c r="O4142" s="148"/>
      <c r="P4142" s="148"/>
      <c r="Q4142" s="148"/>
    </row>
    <row r="4143" spans="1:40" s="55" customFormat="1" ht="11.45" customHeight="1">
      <c r="A4143" s="190"/>
      <c r="B4143" s="193"/>
      <c r="C4143" s="29">
        <f t="shared" ref="C4143:I4143" si="4022">C4142/$I$3215*100</f>
        <v>20.562028786840301</v>
      </c>
      <c r="D4143" s="29">
        <f t="shared" si="4022"/>
        <v>16.24400274160384</v>
      </c>
      <c r="E4143" s="29">
        <f t="shared" si="4022"/>
        <v>7.6079506511309107</v>
      </c>
      <c r="F4143" s="29">
        <f t="shared" si="4022"/>
        <v>6.0315284441398216</v>
      </c>
      <c r="G4143" s="29">
        <f t="shared" si="4022"/>
        <v>14.87320082248115</v>
      </c>
      <c r="H4143" s="29">
        <f t="shared" si="4022"/>
        <v>17.203564084989718</v>
      </c>
      <c r="I4143" s="73">
        <f t="shared" si="4022"/>
        <v>8.7045921864290605</v>
      </c>
      <c r="O4143" s="148"/>
      <c r="P4143" s="148"/>
      <c r="Q4143" s="148"/>
    </row>
    <row r="4144" spans="1:40" s="55" customFormat="1" ht="11.45" customHeight="1">
      <c r="A4144" s="190"/>
      <c r="B4144" s="184" t="s">
        <v>2</v>
      </c>
      <c r="C4144" s="71">
        <v>305</v>
      </c>
      <c r="D4144" s="71">
        <v>231</v>
      </c>
      <c r="E4144" s="71">
        <v>67</v>
      </c>
      <c r="F4144" s="71">
        <v>78</v>
      </c>
      <c r="G4144" s="71">
        <v>213</v>
      </c>
      <c r="H4144" s="71">
        <v>440</v>
      </c>
      <c r="I4144" s="72">
        <v>152</v>
      </c>
      <c r="O4144" s="148"/>
      <c r="P4144" s="148"/>
      <c r="Q4144" s="148"/>
    </row>
    <row r="4145" spans="1:40" s="55" customFormat="1" ht="11.45" customHeight="1">
      <c r="A4145" s="190"/>
      <c r="B4145" s="185"/>
      <c r="C4145" s="25">
        <f t="shared" ref="C4145:I4145" si="4023">C4144/$I$3217*100</f>
        <v>63.016528925619831</v>
      </c>
      <c r="D4145" s="25">
        <f t="shared" si="4023"/>
        <v>47.727272727272727</v>
      </c>
      <c r="E4145" s="25">
        <f t="shared" si="4023"/>
        <v>13.842975206611571</v>
      </c>
      <c r="F4145" s="25">
        <f t="shared" si="4023"/>
        <v>16.115702479338843</v>
      </c>
      <c r="G4145" s="25">
        <f t="shared" si="4023"/>
        <v>44.008264462809912</v>
      </c>
      <c r="H4145" s="25">
        <f t="shared" si="4023"/>
        <v>90.909090909090907</v>
      </c>
      <c r="I4145" s="74">
        <f t="shared" si="4023"/>
        <v>31.404958677685951</v>
      </c>
      <c r="O4145" s="148"/>
      <c r="P4145" s="148"/>
      <c r="Q4145" s="148"/>
    </row>
    <row r="4146" spans="1:40" s="55" customFormat="1" ht="11.45" customHeight="1">
      <c r="A4146" s="190"/>
      <c r="B4146" s="193" t="s">
        <v>5</v>
      </c>
      <c r="C4146" s="71">
        <v>3</v>
      </c>
      <c r="D4146" s="71">
        <v>0</v>
      </c>
      <c r="E4146" s="71">
        <v>0</v>
      </c>
      <c r="F4146" s="71">
        <v>1</v>
      </c>
      <c r="G4146" s="71">
        <v>3</v>
      </c>
      <c r="H4146" s="71">
        <v>6</v>
      </c>
      <c r="I4146" s="72">
        <v>4</v>
      </c>
      <c r="O4146" s="148"/>
      <c r="P4146" s="148"/>
      <c r="Q4146" s="148"/>
    </row>
    <row r="4147" spans="1:40" s="55" customFormat="1" ht="11.45" customHeight="1" thickBot="1">
      <c r="A4147" s="191"/>
      <c r="B4147" s="194"/>
      <c r="C4147" s="33">
        <f t="shared" ref="C4147:I4147" si="4024">C4146/$I$3227*100</f>
        <v>7.8947368421052628</v>
      </c>
      <c r="D4147" s="33">
        <f t="shared" si="4024"/>
        <v>0</v>
      </c>
      <c r="E4147" s="33">
        <f t="shared" si="4024"/>
        <v>0</v>
      </c>
      <c r="F4147" s="33">
        <f t="shared" si="4024"/>
        <v>2.6315789473684208</v>
      </c>
      <c r="G4147" s="33">
        <f t="shared" si="4024"/>
        <v>7.8947368421052628</v>
      </c>
      <c r="H4147" s="33">
        <f t="shared" si="4024"/>
        <v>15.789473684210526</v>
      </c>
      <c r="I4147" s="77">
        <f t="shared" si="4024"/>
        <v>10.526315789473683</v>
      </c>
      <c r="O4147" s="148"/>
      <c r="P4147" s="148"/>
      <c r="Q4147" s="148"/>
    </row>
    <row r="4148" spans="1:40" s="55" customFormat="1" ht="11.45" customHeight="1">
      <c r="A4148" s="189" t="s">
        <v>52</v>
      </c>
      <c r="B4148" s="192" t="s">
        <v>6</v>
      </c>
      <c r="C4148" s="94">
        <v>17</v>
      </c>
      <c r="D4148" s="71">
        <v>10</v>
      </c>
      <c r="E4148" s="71">
        <v>3</v>
      </c>
      <c r="F4148" s="71">
        <v>4</v>
      </c>
      <c r="G4148" s="71">
        <v>12</v>
      </c>
      <c r="H4148" s="71">
        <v>26</v>
      </c>
      <c r="I4148" s="76">
        <v>9</v>
      </c>
    </row>
    <row r="4149" spans="1:40" s="55" customFormat="1" ht="11.45" customHeight="1">
      <c r="A4149" s="190"/>
      <c r="B4149" s="185"/>
      <c r="C4149" s="29">
        <f t="shared" ref="C4149:I4149" si="4025">C4148/$I$3215*100</f>
        <v>1.1651816312542838</v>
      </c>
      <c r="D4149" s="29">
        <f t="shared" si="4025"/>
        <v>0.68540095956134339</v>
      </c>
      <c r="E4149" s="29">
        <f t="shared" si="4025"/>
        <v>0.205620287868403</v>
      </c>
      <c r="F4149" s="29">
        <f t="shared" si="4025"/>
        <v>0.27416038382453739</v>
      </c>
      <c r="G4149" s="29">
        <f t="shared" si="4025"/>
        <v>0.822481151473612</v>
      </c>
      <c r="H4149" s="29">
        <f t="shared" si="4025"/>
        <v>1.7820424948594931</v>
      </c>
      <c r="I4149" s="73">
        <f t="shared" si="4025"/>
        <v>0.61686086360520898</v>
      </c>
    </row>
    <row r="4150" spans="1:40" s="55" customFormat="1" ht="11.45" customHeight="1">
      <c r="A4150" s="190"/>
      <c r="B4150" s="193" t="s">
        <v>7</v>
      </c>
      <c r="C4150" s="71">
        <v>47</v>
      </c>
      <c r="D4150" s="71">
        <v>37</v>
      </c>
      <c r="E4150" s="71">
        <v>17</v>
      </c>
      <c r="F4150" s="71">
        <v>13</v>
      </c>
      <c r="G4150" s="71">
        <v>34</v>
      </c>
      <c r="H4150" s="71">
        <v>66</v>
      </c>
      <c r="I4150" s="72">
        <v>22</v>
      </c>
    </row>
    <row r="4151" spans="1:40" s="55" customFormat="1" ht="11.45" customHeight="1">
      <c r="A4151" s="190"/>
      <c r="B4151" s="193"/>
      <c r="C4151" s="25">
        <f t="shared" ref="C4151:I4151" si="4026">C4150/$I$3217*100</f>
        <v>9.7107438016528924</v>
      </c>
      <c r="D4151" s="25">
        <f t="shared" si="4026"/>
        <v>7.6446280991735529</v>
      </c>
      <c r="E4151" s="25">
        <f t="shared" si="4026"/>
        <v>3.5123966942148761</v>
      </c>
      <c r="F4151" s="25">
        <f t="shared" si="4026"/>
        <v>2.6859504132231407</v>
      </c>
      <c r="G4151" s="25">
        <f t="shared" si="4026"/>
        <v>7.0247933884297522</v>
      </c>
      <c r="H4151" s="25">
        <f t="shared" si="4026"/>
        <v>13.636363636363635</v>
      </c>
      <c r="I4151" s="74">
        <f t="shared" si="4026"/>
        <v>4.5454545454545459</v>
      </c>
      <c r="Z4151" s="1"/>
    </row>
    <row r="4152" spans="1:40" s="55" customFormat="1" ht="11.45" customHeight="1">
      <c r="A4152" s="190"/>
      <c r="B4152" s="184" t="s">
        <v>8</v>
      </c>
      <c r="C4152" s="71">
        <v>75</v>
      </c>
      <c r="D4152" s="71">
        <v>55</v>
      </c>
      <c r="E4152" s="71">
        <v>21</v>
      </c>
      <c r="F4152" s="71">
        <v>19</v>
      </c>
      <c r="G4152" s="71">
        <v>51</v>
      </c>
      <c r="H4152" s="71">
        <v>84</v>
      </c>
      <c r="I4152" s="72">
        <v>27</v>
      </c>
      <c r="Z4152" s="1"/>
    </row>
    <row r="4153" spans="1:40" s="55" customFormat="1" ht="11.45" customHeight="1">
      <c r="A4153" s="190"/>
      <c r="B4153" s="185"/>
      <c r="C4153" s="25">
        <f t="shared" ref="C4153:I4153" si="4027">C4152/$I$3217*100</f>
        <v>15.495867768595042</v>
      </c>
      <c r="D4153" s="25">
        <f t="shared" si="4027"/>
        <v>11.363636363636363</v>
      </c>
      <c r="E4153" s="25">
        <f t="shared" si="4027"/>
        <v>4.338842975206612</v>
      </c>
      <c r="F4153" s="25">
        <f t="shared" si="4027"/>
        <v>3.9256198347107438</v>
      </c>
      <c r="G4153" s="25">
        <f t="shared" si="4027"/>
        <v>10.537190082644628</v>
      </c>
      <c r="H4153" s="25">
        <f t="shared" si="4027"/>
        <v>17.355371900826448</v>
      </c>
      <c r="I4153" s="74">
        <f t="shared" si="4027"/>
        <v>5.5785123966942152</v>
      </c>
      <c r="Z4153" s="1"/>
    </row>
    <row r="4154" spans="1:40" s="55" customFormat="1" ht="11.45" customHeight="1">
      <c r="A4154" s="190"/>
      <c r="B4154" s="193" t="s">
        <v>9</v>
      </c>
      <c r="C4154" s="71">
        <v>107</v>
      </c>
      <c r="D4154" s="71">
        <v>73</v>
      </c>
      <c r="E4154" s="71">
        <v>40</v>
      </c>
      <c r="F4154" s="71">
        <v>32</v>
      </c>
      <c r="G4154" s="71">
        <v>62</v>
      </c>
      <c r="H4154" s="71">
        <v>88</v>
      </c>
      <c r="I4154" s="72">
        <v>31</v>
      </c>
      <c r="Y4154" s="1"/>
      <c r="Z4154" s="1"/>
      <c r="AD4154" s="1"/>
    </row>
    <row r="4155" spans="1:40" s="55" customFormat="1" ht="11.45" customHeight="1">
      <c r="A4155" s="190"/>
      <c r="B4155" s="193"/>
      <c r="C4155" s="25">
        <f t="shared" ref="C4155:I4155" si="4028">C4154/$I$3217*100</f>
        <v>22.107438016528928</v>
      </c>
      <c r="D4155" s="25">
        <f t="shared" si="4028"/>
        <v>15.082644628099173</v>
      </c>
      <c r="E4155" s="25">
        <f t="shared" si="4028"/>
        <v>8.2644628099173563</v>
      </c>
      <c r="F4155" s="25">
        <f t="shared" si="4028"/>
        <v>6.6115702479338845</v>
      </c>
      <c r="G4155" s="25">
        <f t="shared" si="4028"/>
        <v>12.809917355371899</v>
      </c>
      <c r="H4155" s="25">
        <f t="shared" si="4028"/>
        <v>18.181818181818183</v>
      </c>
      <c r="I4155" s="74">
        <f t="shared" si="4028"/>
        <v>6.4049586776859497</v>
      </c>
      <c r="O4155" s="148"/>
      <c r="P4155" s="148"/>
      <c r="Q4155" s="148"/>
      <c r="Y4155" s="1"/>
      <c r="Z4155" s="1"/>
      <c r="AD4155" s="1"/>
    </row>
    <row r="4156" spans="1:40" s="55" customFormat="1" ht="11.45" customHeight="1">
      <c r="A4156" s="190"/>
      <c r="B4156" s="184" t="s">
        <v>10</v>
      </c>
      <c r="C4156" s="71">
        <v>114</v>
      </c>
      <c r="D4156" s="71">
        <v>97</v>
      </c>
      <c r="E4156" s="71">
        <v>38</v>
      </c>
      <c r="F4156" s="71">
        <v>29</v>
      </c>
      <c r="G4156" s="71">
        <v>80</v>
      </c>
      <c r="H4156" s="71">
        <v>100</v>
      </c>
      <c r="I4156" s="72">
        <v>46</v>
      </c>
      <c r="O4156" s="148"/>
      <c r="P4156" s="148"/>
      <c r="Q4156" s="148"/>
      <c r="X4156" s="1"/>
      <c r="Y4156" s="1"/>
      <c r="Z4156" s="1"/>
      <c r="AC4156" s="1"/>
      <c r="AD4156" s="1"/>
    </row>
    <row r="4157" spans="1:40" s="55" customFormat="1" ht="11.45" customHeight="1">
      <c r="A4157" s="190"/>
      <c r="B4157" s="185"/>
      <c r="C4157" s="25">
        <f t="shared" ref="C4157:I4157" si="4029">C4156/$I$3217*100</f>
        <v>23.553719008264462</v>
      </c>
      <c r="D4157" s="25">
        <f t="shared" si="4029"/>
        <v>20.041322314049587</v>
      </c>
      <c r="E4157" s="25">
        <f t="shared" si="4029"/>
        <v>7.8512396694214877</v>
      </c>
      <c r="F4157" s="25">
        <f t="shared" si="4029"/>
        <v>5.9917355371900829</v>
      </c>
      <c r="G4157" s="25">
        <f t="shared" si="4029"/>
        <v>16.528925619834713</v>
      </c>
      <c r="H4157" s="25">
        <f t="shared" si="4029"/>
        <v>20.66115702479339</v>
      </c>
      <c r="I4157" s="74">
        <f t="shared" si="4029"/>
        <v>9.5041322314049594</v>
      </c>
      <c r="O4157" s="148"/>
      <c r="P4157" s="148"/>
      <c r="Q4157" s="148"/>
      <c r="X4157" s="1"/>
      <c r="Y4157" s="1"/>
      <c r="Z4157" s="1"/>
      <c r="AC4157" s="1"/>
      <c r="AD4157" s="1"/>
    </row>
    <row r="4158" spans="1:40" s="55" customFormat="1" ht="11.45" customHeight="1">
      <c r="A4158" s="190"/>
      <c r="B4158" s="193" t="s">
        <v>11</v>
      </c>
      <c r="C4158" s="71">
        <v>113</v>
      </c>
      <c r="D4158" s="71">
        <v>90</v>
      </c>
      <c r="E4158" s="71">
        <v>31</v>
      </c>
      <c r="F4158" s="71">
        <v>36</v>
      </c>
      <c r="G4158" s="71">
        <v>100</v>
      </c>
      <c r="H4158" s="71">
        <v>127</v>
      </c>
      <c r="I4158" s="72">
        <v>40</v>
      </c>
      <c r="O4158" s="148"/>
      <c r="P4158" s="148"/>
      <c r="Q4158" s="148"/>
      <c r="W4158" s="1"/>
      <c r="X4158" s="1"/>
      <c r="Y4158" s="1"/>
      <c r="Z4158" s="1"/>
      <c r="AB4158" s="1"/>
      <c r="AC4158" s="1"/>
      <c r="AD4158" s="1"/>
    </row>
    <row r="4159" spans="1:40" s="55" customFormat="1" ht="11.45" customHeight="1">
      <c r="A4159" s="190"/>
      <c r="B4159" s="193"/>
      <c r="C4159" s="25">
        <f t="shared" ref="C4159:I4159" si="4030">C4158/$I$3217*100</f>
        <v>23.347107438016529</v>
      </c>
      <c r="D4159" s="25">
        <f t="shared" si="4030"/>
        <v>18.595041322314049</v>
      </c>
      <c r="E4159" s="25">
        <f t="shared" si="4030"/>
        <v>6.4049586776859497</v>
      </c>
      <c r="F4159" s="25">
        <f t="shared" si="4030"/>
        <v>7.4380165289256199</v>
      </c>
      <c r="G4159" s="25">
        <f t="shared" si="4030"/>
        <v>20.66115702479339</v>
      </c>
      <c r="H4159" s="25">
        <f t="shared" si="4030"/>
        <v>26.239669421487605</v>
      </c>
      <c r="I4159" s="74">
        <f t="shared" si="4030"/>
        <v>8.2644628099173563</v>
      </c>
      <c r="O4159" s="148"/>
      <c r="P4159" s="148"/>
      <c r="Q4159" s="148"/>
      <c r="W4159" s="1"/>
      <c r="X4159" s="1"/>
      <c r="Y4159" s="1"/>
      <c r="Z4159" s="1"/>
      <c r="AA4159" s="1"/>
      <c r="AB4159" s="1"/>
      <c r="AC4159" s="1"/>
      <c r="AD4159" s="1"/>
      <c r="AN4159" s="1"/>
    </row>
    <row r="4160" spans="1:40" s="55" customFormat="1" ht="11.45" customHeight="1">
      <c r="A4160" s="190"/>
      <c r="B4160" s="184" t="s">
        <v>12</v>
      </c>
      <c r="C4160" s="71">
        <v>133</v>
      </c>
      <c r="D4160" s="71">
        <v>106</v>
      </c>
      <c r="E4160" s="71">
        <v>28</v>
      </c>
      <c r="F4160" s="71">
        <v>33</v>
      </c>
      <c r="G4160" s="71">
        <v>92</v>
      </c>
      <c r="H4160" s="71">
        <v>202</v>
      </c>
      <c r="I4160" s="72">
        <v>106</v>
      </c>
      <c r="O4160" s="148"/>
      <c r="P4160" s="148"/>
      <c r="Q4160" s="148"/>
      <c r="S4160" s="1"/>
      <c r="V4160" s="1"/>
      <c r="W4160" s="1"/>
      <c r="X4160" s="1"/>
      <c r="Y4160" s="1"/>
      <c r="Z4160" s="1"/>
      <c r="AA4160" s="1"/>
      <c r="AB4160" s="1"/>
      <c r="AC4160" s="1"/>
      <c r="AD4160" s="1"/>
      <c r="AM4160" s="1"/>
      <c r="AN4160" s="1"/>
    </row>
    <row r="4161" spans="1:40" s="55" customFormat="1" ht="11.45" customHeight="1">
      <c r="A4161" s="190"/>
      <c r="B4161" s="185"/>
      <c r="C4161" s="25">
        <f t="shared" ref="C4161:I4161" si="4031">C4160/$I$3217*100</f>
        <v>27.479338842975203</v>
      </c>
      <c r="D4161" s="25">
        <f t="shared" si="4031"/>
        <v>21.900826446280991</v>
      </c>
      <c r="E4161" s="25">
        <f t="shared" si="4031"/>
        <v>5.785123966942149</v>
      </c>
      <c r="F4161" s="25">
        <f t="shared" si="4031"/>
        <v>6.8181818181818175</v>
      </c>
      <c r="G4161" s="25">
        <f t="shared" si="4031"/>
        <v>19.008264462809919</v>
      </c>
      <c r="H4161" s="25">
        <f t="shared" si="4031"/>
        <v>41.735537190082646</v>
      </c>
      <c r="I4161" s="74">
        <f t="shared" si="4031"/>
        <v>21.900826446280991</v>
      </c>
      <c r="O4161" s="148"/>
      <c r="P4161" s="148"/>
      <c r="Q4161" s="148"/>
      <c r="R4161" s="1"/>
      <c r="S4161" s="1"/>
      <c r="V4161" s="1"/>
      <c r="W4161" s="1"/>
      <c r="X4161" s="1"/>
      <c r="Y4161" s="1"/>
      <c r="Z4161" s="1"/>
      <c r="AA4161" s="1"/>
      <c r="AB4161" s="1"/>
      <c r="AC4161" s="1"/>
      <c r="AD4161" s="1"/>
      <c r="AL4161" s="1"/>
      <c r="AM4161" s="1"/>
      <c r="AN4161" s="1"/>
    </row>
    <row r="4162" spans="1:40" s="55" customFormat="1" ht="11.45" customHeight="1">
      <c r="A4162" s="190"/>
      <c r="B4162" s="193" t="s">
        <v>24</v>
      </c>
      <c r="C4162" s="71">
        <v>2</v>
      </c>
      <c r="D4162" s="71">
        <v>0</v>
      </c>
      <c r="E4162" s="71">
        <v>0</v>
      </c>
      <c r="F4162" s="71">
        <v>1</v>
      </c>
      <c r="G4162" s="71">
        <v>2</v>
      </c>
      <c r="H4162" s="71">
        <v>4</v>
      </c>
      <c r="I4162" s="72">
        <v>2</v>
      </c>
      <c r="O4162" s="148"/>
      <c r="P4162" s="148"/>
      <c r="Q4162" s="148"/>
      <c r="R4162" s="1"/>
      <c r="S4162" s="1"/>
      <c r="U4162" s="1"/>
      <c r="V4162" s="1"/>
      <c r="W4162" s="1"/>
      <c r="X4162" s="1"/>
      <c r="Y4162" s="1"/>
      <c r="Z4162" s="1"/>
      <c r="AA4162" s="1"/>
      <c r="AB4162" s="1"/>
      <c r="AC4162" s="1"/>
      <c r="AD4162" s="1"/>
      <c r="AK4162" s="1"/>
      <c r="AL4162" s="1"/>
      <c r="AM4162" s="1"/>
      <c r="AN4162" s="1"/>
    </row>
    <row r="4163" spans="1:40" s="55" customFormat="1" ht="11.45" customHeight="1" thickBot="1">
      <c r="A4163" s="191"/>
      <c r="B4163" s="194"/>
      <c r="C4163" s="33">
        <f t="shared" ref="C4163:I4163" si="4032">C4162/$I$3243*100</f>
        <v>6.8965517241379306</v>
      </c>
      <c r="D4163" s="33">
        <f t="shared" si="4032"/>
        <v>0</v>
      </c>
      <c r="E4163" s="33">
        <f t="shared" si="4032"/>
        <v>0</v>
      </c>
      <c r="F4163" s="33">
        <f t="shared" si="4032"/>
        <v>3.4482758620689653</v>
      </c>
      <c r="G4163" s="33">
        <f t="shared" si="4032"/>
        <v>6.8965517241379306</v>
      </c>
      <c r="H4163" s="33">
        <f t="shared" si="4032"/>
        <v>13.793103448275861</v>
      </c>
      <c r="I4163" s="77">
        <f t="shared" si="4032"/>
        <v>6.8965517241379306</v>
      </c>
      <c r="S4163" s="1"/>
      <c r="T4163" s="1"/>
      <c r="U4163" s="1"/>
      <c r="V4163" s="1"/>
      <c r="W4163" s="1"/>
      <c r="X4163" s="1"/>
      <c r="Y4163" s="1"/>
      <c r="Z4163" s="1"/>
      <c r="AA4163" s="1"/>
      <c r="AB4163" s="1"/>
      <c r="AC4163" s="1"/>
      <c r="AD4163" s="1"/>
      <c r="AJ4163" s="1"/>
      <c r="AK4163" s="1"/>
      <c r="AL4163" s="1"/>
      <c r="AM4163" s="1"/>
      <c r="AN4163" s="1"/>
    </row>
    <row r="4164" spans="1:40" s="55" customFormat="1" ht="11.45" customHeight="1" thickBot="1">
      <c r="A4164" s="211" t="s">
        <v>53</v>
      </c>
      <c r="B4164" s="192" t="s">
        <v>23</v>
      </c>
      <c r="C4164" s="94">
        <v>62</v>
      </c>
      <c r="D4164" s="71">
        <v>52</v>
      </c>
      <c r="E4164" s="71">
        <v>17</v>
      </c>
      <c r="F4164" s="71">
        <v>16</v>
      </c>
      <c r="G4164" s="71">
        <v>45</v>
      </c>
      <c r="H4164" s="71">
        <v>66</v>
      </c>
      <c r="I4164" s="76">
        <v>29</v>
      </c>
      <c r="S4164" s="1"/>
      <c r="T4164" s="1"/>
      <c r="U4164" s="1"/>
      <c r="V4164" s="1"/>
      <c r="W4164" s="1"/>
      <c r="X4164" s="1"/>
      <c r="Y4164" s="1"/>
      <c r="Z4164" s="1"/>
      <c r="AA4164" s="1"/>
      <c r="AB4164" s="1"/>
      <c r="AC4164" s="1"/>
      <c r="AD4164" s="1"/>
      <c r="AI4164" s="1"/>
      <c r="AJ4164" s="1"/>
      <c r="AK4164" s="1"/>
      <c r="AL4164" s="1"/>
      <c r="AM4164" s="1"/>
      <c r="AN4164" s="1"/>
    </row>
    <row r="4165" spans="1:40" s="55" customFormat="1" ht="11.45" customHeight="1" thickTop="1" thickBot="1">
      <c r="A4165" s="212"/>
      <c r="B4165" s="185"/>
      <c r="C4165" s="29">
        <f t="shared" ref="C4165:I4165" si="4033">C4164/$I$3215*100</f>
        <v>4.249485949280329</v>
      </c>
      <c r="D4165" s="29">
        <f t="shared" si="4033"/>
        <v>3.5640849897189861</v>
      </c>
      <c r="E4165" s="29">
        <f t="shared" si="4033"/>
        <v>1.1651816312542838</v>
      </c>
      <c r="F4165" s="29">
        <f t="shared" si="4033"/>
        <v>1.0966415352981496</v>
      </c>
      <c r="G4165" s="29">
        <f t="shared" si="4033"/>
        <v>3.0843043180260454</v>
      </c>
      <c r="H4165" s="29">
        <f t="shared" si="4033"/>
        <v>4.5236463331048666</v>
      </c>
      <c r="I4165" s="73">
        <f t="shared" si="4033"/>
        <v>1.9876627827278959</v>
      </c>
      <c r="O4165" s="148"/>
      <c r="P4165" s="148"/>
      <c r="Q4165" s="148"/>
      <c r="R4165" s="1"/>
      <c r="S4165" s="1"/>
      <c r="T4165" s="1"/>
      <c r="U4165" s="1"/>
      <c r="V4165" s="1"/>
      <c r="W4165" s="1"/>
      <c r="X4165" s="1"/>
      <c r="Y4165" s="1"/>
      <c r="Z4165" s="1"/>
      <c r="AA4165" s="1"/>
      <c r="AB4165" s="1"/>
      <c r="AC4165" s="1"/>
      <c r="AD4165" s="1"/>
      <c r="AH4165" s="1"/>
      <c r="AI4165" s="1"/>
      <c r="AJ4165" s="1"/>
      <c r="AK4165" s="1"/>
      <c r="AL4165" s="1"/>
      <c r="AM4165" s="1"/>
      <c r="AN4165" s="1"/>
    </row>
    <row r="4166" spans="1:40" s="55" customFormat="1" ht="11.45" customHeight="1" thickTop="1" thickBot="1">
      <c r="A4166" s="212"/>
      <c r="B4166" s="193" t="s">
        <v>3</v>
      </c>
      <c r="C4166" s="71">
        <v>39</v>
      </c>
      <c r="D4166" s="71">
        <v>37</v>
      </c>
      <c r="E4166" s="71">
        <v>23</v>
      </c>
      <c r="F4166" s="71">
        <v>11</v>
      </c>
      <c r="G4166" s="71">
        <v>38</v>
      </c>
      <c r="H4166" s="71">
        <v>34</v>
      </c>
      <c r="I4166" s="72">
        <v>19</v>
      </c>
      <c r="O4166" s="148"/>
      <c r="P4166" s="148"/>
      <c r="Q4166" s="148"/>
      <c r="R4166" s="1"/>
      <c r="S4166" s="1"/>
      <c r="T4166" s="1"/>
      <c r="U4166" s="1"/>
      <c r="V4166" s="1"/>
      <c r="W4166" s="1"/>
      <c r="X4166" s="1"/>
      <c r="Y4166" s="1"/>
      <c r="Z4166" s="1"/>
      <c r="AA4166" s="1"/>
      <c r="AB4166" s="1"/>
      <c r="AC4166" s="1"/>
      <c r="AD4166" s="1"/>
      <c r="AG4166" s="1"/>
      <c r="AH4166" s="1"/>
      <c r="AI4166" s="1"/>
      <c r="AJ4166" s="1"/>
      <c r="AK4166" s="1"/>
      <c r="AL4166" s="1"/>
      <c r="AM4166" s="1"/>
      <c r="AN4166" s="1"/>
    </row>
    <row r="4167" spans="1:40" s="55" customFormat="1" ht="11.45" customHeight="1" thickTop="1" thickBot="1">
      <c r="A4167" s="212"/>
      <c r="B4167" s="193"/>
      <c r="C4167" s="25">
        <f t="shared" ref="C4167:I4167" si="4034">C4166/$I$3217*100</f>
        <v>8.0578512396694215</v>
      </c>
      <c r="D4167" s="25">
        <f t="shared" si="4034"/>
        <v>7.6446280991735529</v>
      </c>
      <c r="E4167" s="25">
        <f t="shared" si="4034"/>
        <v>4.7520661157024797</v>
      </c>
      <c r="F4167" s="25">
        <f t="shared" si="4034"/>
        <v>2.2727272727272729</v>
      </c>
      <c r="G4167" s="25">
        <f t="shared" si="4034"/>
        <v>7.8512396694214877</v>
      </c>
      <c r="H4167" s="25">
        <f t="shared" si="4034"/>
        <v>7.0247933884297522</v>
      </c>
      <c r="I4167" s="74">
        <f t="shared" si="4034"/>
        <v>3.9256198347107438</v>
      </c>
      <c r="O4167" s="148"/>
      <c r="P4167" s="148"/>
      <c r="Q4167" s="148"/>
      <c r="R4167" s="1"/>
      <c r="S4167" s="1"/>
      <c r="T4167" s="1"/>
      <c r="U4167" s="1"/>
      <c r="V4167" s="1"/>
      <c r="W4167" s="1"/>
      <c r="X4167" s="1"/>
      <c r="Y4167" s="1"/>
      <c r="Z4167" s="1"/>
      <c r="AA4167" s="1"/>
      <c r="AB4167" s="1"/>
      <c r="AC4167" s="1"/>
      <c r="AD4167" s="1"/>
      <c r="AF4167" s="1"/>
      <c r="AG4167" s="1"/>
      <c r="AH4167" s="1"/>
      <c r="AI4167" s="1"/>
      <c r="AJ4167" s="1"/>
      <c r="AK4167" s="1"/>
      <c r="AL4167" s="1"/>
      <c r="AM4167" s="1"/>
      <c r="AN4167" s="1"/>
    </row>
    <row r="4168" spans="1:40" s="55" customFormat="1" ht="11.45" customHeight="1" thickTop="1" thickBot="1">
      <c r="A4168" s="212"/>
      <c r="B4168" s="184" t="s">
        <v>13</v>
      </c>
      <c r="C4168" s="71">
        <v>283</v>
      </c>
      <c r="D4168" s="71">
        <v>208</v>
      </c>
      <c r="E4168" s="71">
        <v>95</v>
      </c>
      <c r="F4168" s="71">
        <v>77</v>
      </c>
      <c r="G4168" s="71">
        <v>192</v>
      </c>
      <c r="H4168" s="71">
        <v>285</v>
      </c>
      <c r="I4168" s="72">
        <v>95</v>
      </c>
      <c r="O4168" s="148"/>
      <c r="P4168" s="148"/>
      <c r="Q4168" s="148"/>
      <c r="R4168" s="1"/>
      <c r="S4168" s="1"/>
      <c r="T4168" s="1"/>
      <c r="U4168" s="1"/>
      <c r="V4168" s="1"/>
      <c r="W4168" s="1"/>
      <c r="X4168" s="1"/>
      <c r="Y4168" s="1"/>
      <c r="Z4168" s="1"/>
      <c r="AA4168" s="1"/>
      <c r="AB4168" s="1"/>
      <c r="AC4168" s="1"/>
      <c r="AD4168" s="1"/>
      <c r="AE4168" s="1"/>
      <c r="AF4168" s="1"/>
      <c r="AG4168" s="1"/>
      <c r="AH4168" s="1"/>
      <c r="AI4168" s="1"/>
      <c r="AJ4168" s="1"/>
      <c r="AK4168" s="1"/>
      <c r="AL4168" s="1"/>
      <c r="AM4168" s="1"/>
      <c r="AN4168" s="1"/>
    </row>
    <row r="4169" spans="1:40" s="55" customFormat="1" ht="11.45" customHeight="1" thickTop="1" thickBot="1">
      <c r="A4169" s="212"/>
      <c r="B4169" s="185"/>
      <c r="C4169" s="25">
        <f t="shared" ref="C4169:I4169" si="4035">C4168/$I$3217*100</f>
        <v>58.471074380165291</v>
      </c>
      <c r="D4169" s="25">
        <f t="shared" si="4035"/>
        <v>42.97520661157025</v>
      </c>
      <c r="E4169" s="25">
        <f t="shared" si="4035"/>
        <v>19.628099173553721</v>
      </c>
      <c r="F4169" s="25">
        <f t="shared" si="4035"/>
        <v>15.909090909090908</v>
      </c>
      <c r="G4169" s="25">
        <f t="shared" si="4035"/>
        <v>39.669421487603309</v>
      </c>
      <c r="H4169" s="25">
        <f t="shared" si="4035"/>
        <v>58.884297520661157</v>
      </c>
      <c r="I4169" s="74">
        <f t="shared" si="4035"/>
        <v>19.628099173553721</v>
      </c>
      <c r="O4169" s="148"/>
      <c r="P4169" s="148"/>
      <c r="Q4169" s="148"/>
      <c r="R4169" s="1"/>
      <c r="S4169" s="1"/>
      <c r="T4169" s="1"/>
      <c r="U4169" s="1"/>
      <c r="V4169" s="1"/>
      <c r="W4169" s="1"/>
      <c r="X4169" s="1"/>
      <c r="Y4169" s="1"/>
      <c r="Z4169" s="1"/>
      <c r="AA4169" s="1"/>
      <c r="AB4169" s="1"/>
      <c r="AC4169" s="1"/>
      <c r="AD4169" s="1"/>
      <c r="AE4169" s="1"/>
      <c r="AF4169" s="1"/>
      <c r="AG4169" s="1"/>
      <c r="AH4169" s="1"/>
      <c r="AI4169" s="1"/>
      <c r="AJ4169" s="1"/>
      <c r="AK4169" s="1"/>
      <c r="AL4169" s="1"/>
      <c r="AM4169" s="1"/>
      <c r="AN4169" s="1"/>
    </row>
    <row r="4170" spans="1:40" s="55" customFormat="1" ht="11.45" customHeight="1" thickTop="1" thickBot="1">
      <c r="A4170" s="212"/>
      <c r="B4170" s="193" t="s">
        <v>14</v>
      </c>
      <c r="C4170" s="71">
        <v>48</v>
      </c>
      <c r="D4170" s="71">
        <v>37</v>
      </c>
      <c r="E4170" s="71">
        <v>8</v>
      </c>
      <c r="F4170" s="71">
        <v>12</v>
      </c>
      <c r="G4170" s="71">
        <v>37</v>
      </c>
      <c r="H4170" s="71">
        <v>72</v>
      </c>
      <c r="I4170" s="72">
        <v>27</v>
      </c>
      <c r="O4170" s="148"/>
      <c r="P4170" s="148"/>
      <c r="Q4170" s="148"/>
      <c r="R4170" s="1"/>
      <c r="S4170" s="1"/>
      <c r="T4170" s="1"/>
      <c r="U4170" s="1"/>
      <c r="V4170" s="1"/>
      <c r="W4170" s="1"/>
      <c r="X4170" s="1"/>
      <c r="Y4170" s="1"/>
      <c r="Z4170" s="2"/>
      <c r="AA4170" s="1"/>
      <c r="AB4170" s="1"/>
      <c r="AC4170" s="1"/>
      <c r="AD4170" s="1"/>
      <c r="AE4170" s="1"/>
      <c r="AF4170" s="1"/>
      <c r="AG4170" s="1"/>
      <c r="AH4170" s="1"/>
      <c r="AI4170" s="1"/>
      <c r="AJ4170" s="1"/>
      <c r="AK4170" s="1"/>
      <c r="AL4170" s="1"/>
      <c r="AM4170" s="1"/>
      <c r="AN4170" s="1"/>
    </row>
    <row r="4171" spans="1:40" s="55" customFormat="1" ht="11.45" customHeight="1" thickTop="1" thickBot="1">
      <c r="A4171" s="212"/>
      <c r="B4171" s="193"/>
      <c r="C4171" s="25">
        <f t="shared" ref="C4171:I4171" si="4036">C4170/$I$3217*100</f>
        <v>9.9173553719008272</v>
      </c>
      <c r="D4171" s="25">
        <f t="shared" si="4036"/>
        <v>7.6446280991735529</v>
      </c>
      <c r="E4171" s="25">
        <f t="shared" si="4036"/>
        <v>1.6528925619834711</v>
      </c>
      <c r="F4171" s="25">
        <f t="shared" si="4036"/>
        <v>2.4793388429752068</v>
      </c>
      <c r="G4171" s="25">
        <f t="shared" si="4036"/>
        <v>7.6446280991735529</v>
      </c>
      <c r="H4171" s="25">
        <f t="shared" si="4036"/>
        <v>14.87603305785124</v>
      </c>
      <c r="I4171" s="74">
        <f t="shared" si="4036"/>
        <v>5.5785123966942152</v>
      </c>
      <c r="O4171" s="148"/>
      <c r="P4171" s="148"/>
      <c r="Q4171" s="148"/>
      <c r="R4171" s="1"/>
      <c r="S4171" s="1"/>
      <c r="T4171" s="1"/>
      <c r="U4171" s="1"/>
      <c r="V4171" s="1"/>
      <c r="W4171" s="1"/>
      <c r="X4171" s="1"/>
      <c r="Y4171" s="1"/>
      <c r="Z4171" s="2"/>
      <c r="AA4171" s="1"/>
      <c r="AB4171" s="1"/>
      <c r="AC4171" s="1"/>
      <c r="AD4171" s="1"/>
      <c r="AE4171" s="1"/>
      <c r="AF4171" s="1"/>
      <c r="AG4171" s="1"/>
      <c r="AH4171" s="1"/>
      <c r="AI4171" s="1"/>
      <c r="AJ4171" s="1"/>
      <c r="AK4171" s="1"/>
      <c r="AL4171" s="1"/>
      <c r="AM4171" s="1"/>
      <c r="AN4171" s="1"/>
    </row>
    <row r="4172" spans="1:40" s="55" customFormat="1" ht="11.45" customHeight="1" thickTop="1" thickBot="1">
      <c r="A4172" s="212"/>
      <c r="B4172" s="184" t="s">
        <v>25</v>
      </c>
      <c r="C4172" s="71">
        <v>29</v>
      </c>
      <c r="D4172" s="71">
        <v>18</v>
      </c>
      <c r="E4172" s="71">
        <v>5</v>
      </c>
      <c r="F4172" s="71">
        <v>7</v>
      </c>
      <c r="G4172" s="71">
        <v>21</v>
      </c>
      <c r="H4172" s="71">
        <v>29</v>
      </c>
      <c r="I4172" s="72">
        <v>11</v>
      </c>
      <c r="O4172" s="148"/>
      <c r="P4172" s="148"/>
      <c r="Q4172" s="148"/>
      <c r="R4172" s="1"/>
      <c r="S4172" s="1"/>
      <c r="T4172" s="1"/>
      <c r="U4172" s="1"/>
      <c r="V4172" s="1"/>
      <c r="W4172" s="1"/>
      <c r="X4172" s="1"/>
      <c r="Y4172" s="1"/>
      <c r="Z4172" s="2"/>
      <c r="AA4172" s="1"/>
      <c r="AB4172" s="1"/>
      <c r="AC4172" s="1"/>
      <c r="AD4172" s="1"/>
      <c r="AE4172" s="1"/>
      <c r="AF4172" s="1"/>
      <c r="AG4172" s="1"/>
      <c r="AH4172" s="1"/>
      <c r="AI4172" s="1"/>
      <c r="AJ4172" s="1"/>
      <c r="AK4172" s="1"/>
      <c r="AL4172" s="1"/>
      <c r="AM4172" s="1"/>
      <c r="AN4172" s="1"/>
    </row>
    <row r="4173" spans="1:40" s="55" customFormat="1" ht="11.45" customHeight="1" thickTop="1" thickBot="1">
      <c r="A4173" s="212"/>
      <c r="B4173" s="185"/>
      <c r="C4173" s="25">
        <f t="shared" ref="C4173:I4173" si="4037">C4172/$I$3217*100</f>
        <v>5.9917355371900829</v>
      </c>
      <c r="D4173" s="25">
        <f t="shared" si="4037"/>
        <v>3.71900826446281</v>
      </c>
      <c r="E4173" s="25">
        <f t="shared" si="4037"/>
        <v>1.0330578512396695</v>
      </c>
      <c r="F4173" s="25">
        <f t="shared" si="4037"/>
        <v>1.4462809917355373</v>
      </c>
      <c r="G4173" s="25">
        <f t="shared" si="4037"/>
        <v>4.338842975206612</v>
      </c>
      <c r="H4173" s="25">
        <f t="shared" si="4037"/>
        <v>5.9917355371900829</v>
      </c>
      <c r="I4173" s="74">
        <f t="shared" si="4037"/>
        <v>2.2727272727272729</v>
      </c>
      <c r="S4173" s="1"/>
      <c r="T4173" s="1"/>
      <c r="U4173" s="1"/>
      <c r="V4173" s="1"/>
      <c r="W4173" s="1"/>
      <c r="X4173" s="1"/>
      <c r="Y4173" s="2"/>
      <c r="Z4173" s="2"/>
      <c r="AA4173" s="1"/>
      <c r="AB4173" s="1"/>
      <c r="AC4173" s="1"/>
      <c r="AD4173" s="2"/>
      <c r="AE4173" s="1"/>
      <c r="AF4173" s="1"/>
      <c r="AG4173" s="1"/>
      <c r="AH4173" s="1"/>
      <c r="AI4173" s="1"/>
      <c r="AJ4173" s="1"/>
      <c r="AK4173" s="1"/>
      <c r="AL4173" s="1"/>
      <c r="AM4173" s="1"/>
      <c r="AN4173" s="1"/>
    </row>
    <row r="4174" spans="1:40" s="1" customFormat="1" ht="11.45" customHeight="1" thickTop="1" thickBot="1">
      <c r="A4174" s="212"/>
      <c r="B4174" s="193" t="s">
        <v>26</v>
      </c>
      <c r="C4174" s="71">
        <v>119</v>
      </c>
      <c r="D4174" s="71">
        <v>97</v>
      </c>
      <c r="E4174" s="71">
        <v>24</v>
      </c>
      <c r="F4174" s="71">
        <v>37</v>
      </c>
      <c r="G4174" s="71">
        <v>81</v>
      </c>
      <c r="H4174" s="71">
        <v>173</v>
      </c>
      <c r="I4174" s="72">
        <v>81</v>
      </c>
      <c r="Y4174" s="2"/>
      <c r="Z4174" s="2"/>
      <c r="AD4174" s="2"/>
    </row>
    <row r="4175" spans="1:40" s="1" customFormat="1" ht="11.45" customHeight="1" thickTop="1" thickBot="1">
      <c r="A4175" s="212"/>
      <c r="B4175" s="193"/>
      <c r="C4175" s="25">
        <f t="shared" ref="C4175:I4175" si="4038">C4174/$I$3217*100</f>
        <v>24.586776859504134</v>
      </c>
      <c r="D4175" s="25">
        <f t="shared" si="4038"/>
        <v>20.041322314049587</v>
      </c>
      <c r="E4175" s="25">
        <f t="shared" si="4038"/>
        <v>4.9586776859504136</v>
      </c>
      <c r="F4175" s="25">
        <f t="shared" si="4038"/>
        <v>7.6446280991735529</v>
      </c>
      <c r="G4175" s="25">
        <f t="shared" si="4038"/>
        <v>16.735537190082646</v>
      </c>
      <c r="H4175" s="25">
        <f t="shared" si="4038"/>
        <v>35.743801652892557</v>
      </c>
      <c r="I4175" s="74">
        <f t="shared" si="4038"/>
        <v>16.735537190082646</v>
      </c>
      <c r="X4175" s="2"/>
      <c r="Y4175" s="2"/>
      <c r="Z4175" s="2"/>
      <c r="AC4175" s="2"/>
      <c r="AD4175" s="2"/>
    </row>
    <row r="4176" spans="1:40" s="1" customFormat="1" ht="11.45" customHeight="1" thickTop="1" thickBot="1">
      <c r="A4176" s="212"/>
      <c r="B4176" s="184" t="s">
        <v>0</v>
      </c>
      <c r="C4176" s="71">
        <v>21</v>
      </c>
      <c r="D4176" s="71">
        <v>14</v>
      </c>
      <c r="E4176" s="71">
        <v>5</v>
      </c>
      <c r="F4176" s="71">
        <v>4</v>
      </c>
      <c r="G4176" s="71">
        <v>14</v>
      </c>
      <c r="H4176" s="71">
        <v>30</v>
      </c>
      <c r="I4176" s="72">
        <v>16</v>
      </c>
      <c r="X4176" s="2"/>
      <c r="Y4176" s="2"/>
      <c r="Z4176" s="2"/>
      <c r="AC4176" s="2"/>
      <c r="AD4176" s="2"/>
    </row>
    <row r="4177" spans="1:40" s="1" customFormat="1" ht="11.45" customHeight="1" thickTop="1" thickBot="1">
      <c r="A4177" s="212"/>
      <c r="B4177" s="185"/>
      <c r="C4177" s="29">
        <f t="shared" ref="C4177:I4177" si="4039">C4176/$I$3257*100</f>
        <v>25.301204819277107</v>
      </c>
      <c r="D4177" s="29">
        <f t="shared" si="4039"/>
        <v>16.867469879518072</v>
      </c>
      <c r="E4177" s="29">
        <f t="shared" si="4039"/>
        <v>6.024096385542169</v>
      </c>
      <c r="F4177" s="29">
        <f t="shared" si="4039"/>
        <v>4.8192771084337354</v>
      </c>
      <c r="G4177" s="29">
        <f t="shared" si="4039"/>
        <v>16.867469879518072</v>
      </c>
      <c r="H4177" s="29">
        <f t="shared" si="4039"/>
        <v>36.144578313253014</v>
      </c>
      <c r="I4177" s="73">
        <f t="shared" si="4039"/>
        <v>19.277108433734941</v>
      </c>
      <c r="W4177" s="2"/>
      <c r="X4177" s="2"/>
      <c r="Y4177" s="2"/>
      <c r="Z4177" s="2"/>
      <c r="AB4177" s="2"/>
      <c r="AC4177" s="2"/>
      <c r="AD4177" s="2"/>
    </row>
    <row r="4178" spans="1:40" s="1" customFormat="1" ht="11.45" customHeight="1" thickTop="1" thickBot="1">
      <c r="A4178" s="212"/>
      <c r="B4178" s="193" t="s">
        <v>24</v>
      </c>
      <c r="C4178" s="71">
        <v>7</v>
      </c>
      <c r="D4178" s="71">
        <v>5</v>
      </c>
      <c r="E4178" s="71">
        <v>1</v>
      </c>
      <c r="F4178" s="71">
        <v>3</v>
      </c>
      <c r="G4178" s="71">
        <v>5</v>
      </c>
      <c r="H4178" s="71">
        <v>8</v>
      </c>
      <c r="I4178" s="72">
        <v>5</v>
      </c>
      <c r="W4178" s="2"/>
      <c r="X4178" s="2"/>
      <c r="Y4178" s="2"/>
      <c r="Z4178" s="2"/>
      <c r="AA4178" s="2"/>
      <c r="AB4178" s="2"/>
      <c r="AC4178" s="2"/>
      <c r="AD4178" s="2"/>
      <c r="AN4178" s="2"/>
    </row>
    <row r="4179" spans="1:40" s="1" customFormat="1" ht="11.45" customHeight="1" thickTop="1" thickBot="1">
      <c r="A4179" s="213"/>
      <c r="B4179" s="194"/>
      <c r="C4179" s="33">
        <f t="shared" ref="C4179:I4179" si="4040">C4178/$I$3259*100</f>
        <v>14.285714285714285</v>
      </c>
      <c r="D4179" s="33">
        <f t="shared" si="4040"/>
        <v>10.204081632653061</v>
      </c>
      <c r="E4179" s="33">
        <f t="shared" si="4040"/>
        <v>2.0408163265306123</v>
      </c>
      <c r="F4179" s="33">
        <f t="shared" si="4040"/>
        <v>6.1224489795918364</v>
      </c>
      <c r="G4179" s="33">
        <f t="shared" si="4040"/>
        <v>10.204081632653061</v>
      </c>
      <c r="H4179" s="33">
        <f t="shared" si="4040"/>
        <v>16.326530612244898</v>
      </c>
      <c r="I4179" s="77">
        <f t="shared" si="4040"/>
        <v>10.204081632653061</v>
      </c>
      <c r="O4179" s="148"/>
      <c r="P4179" s="148"/>
      <c r="Q4179" s="148"/>
      <c r="S4179" s="2"/>
      <c r="V4179" s="2"/>
      <c r="W4179" s="2"/>
      <c r="X4179" s="2"/>
      <c r="Y4179" s="2"/>
      <c r="Z4179" s="2"/>
      <c r="AA4179" s="2"/>
      <c r="AB4179" s="2"/>
      <c r="AC4179" s="2"/>
      <c r="AD4179" s="2"/>
      <c r="AM4179" s="2"/>
      <c r="AN4179" s="2"/>
    </row>
    <row r="4180" spans="1:40" s="1" customFormat="1" ht="11.45" customHeight="1">
      <c r="A4180" s="189" t="s">
        <v>21</v>
      </c>
      <c r="B4180" s="192" t="s">
        <v>27</v>
      </c>
      <c r="C4180" s="94">
        <v>79</v>
      </c>
      <c r="D4180" s="71">
        <v>48</v>
      </c>
      <c r="E4180" s="71">
        <v>15</v>
      </c>
      <c r="F4180" s="71">
        <v>26</v>
      </c>
      <c r="G4180" s="71">
        <v>54</v>
      </c>
      <c r="H4180" s="71">
        <v>103</v>
      </c>
      <c r="I4180" s="76">
        <v>38</v>
      </c>
      <c r="O4180" s="148"/>
      <c r="P4180" s="148"/>
      <c r="Q4180" s="148"/>
      <c r="S4180" s="2"/>
      <c r="V4180" s="2"/>
      <c r="W4180" s="2"/>
      <c r="X4180" s="2"/>
      <c r="Y4180" s="2"/>
      <c r="Z4180" s="2"/>
      <c r="AA4180" s="2"/>
      <c r="AB4180" s="2"/>
      <c r="AC4180" s="2"/>
      <c r="AD4180" s="2"/>
      <c r="AL4180" s="2"/>
      <c r="AM4180" s="2"/>
      <c r="AN4180" s="2"/>
    </row>
    <row r="4181" spans="1:40" s="1" customFormat="1" ht="11.45" customHeight="1">
      <c r="A4181" s="190"/>
      <c r="B4181" s="185"/>
      <c r="C4181" s="29">
        <f t="shared" ref="C4181:I4181" si="4041">C4180/$I$3215*100</f>
        <v>5.4146675805346129</v>
      </c>
      <c r="D4181" s="29">
        <f t="shared" si="4041"/>
        <v>3.289924605894448</v>
      </c>
      <c r="E4181" s="29">
        <f t="shared" si="4041"/>
        <v>1.0281014393420151</v>
      </c>
      <c r="F4181" s="29">
        <f t="shared" si="4041"/>
        <v>1.7820424948594931</v>
      </c>
      <c r="G4181" s="29">
        <f t="shared" si="4041"/>
        <v>3.7011651816312545</v>
      </c>
      <c r="H4181" s="29">
        <f t="shared" si="4041"/>
        <v>7.0596298834818372</v>
      </c>
      <c r="I4181" s="73">
        <f t="shared" si="4041"/>
        <v>2.6045236463331052</v>
      </c>
      <c r="O4181" s="148"/>
      <c r="P4181" s="148"/>
      <c r="Q4181" s="148"/>
      <c r="S4181" s="2"/>
      <c r="U4181" s="2"/>
      <c r="V4181" s="2"/>
      <c r="W4181" s="2"/>
      <c r="X4181" s="2"/>
      <c r="Y4181" s="2"/>
      <c r="Z4181" s="2"/>
      <c r="AA4181" s="2"/>
      <c r="AB4181" s="2"/>
      <c r="AC4181" s="2"/>
      <c r="AD4181" s="2"/>
      <c r="AK4181" s="2"/>
      <c r="AL4181" s="2"/>
      <c r="AM4181" s="2"/>
      <c r="AN4181" s="2"/>
    </row>
    <row r="4182" spans="1:40" s="1" customFormat="1" ht="11.45" customHeight="1">
      <c r="A4182" s="190"/>
      <c r="B4182" s="193" t="s">
        <v>28</v>
      </c>
      <c r="C4182" s="71">
        <v>95</v>
      </c>
      <c r="D4182" s="71">
        <v>90</v>
      </c>
      <c r="E4182" s="71">
        <v>24</v>
      </c>
      <c r="F4182" s="71">
        <v>29</v>
      </c>
      <c r="G4182" s="71">
        <v>66</v>
      </c>
      <c r="H4182" s="71">
        <v>101</v>
      </c>
      <c r="I4182" s="72">
        <v>48</v>
      </c>
      <c r="O4182" s="148"/>
      <c r="P4182" s="148"/>
      <c r="Q4182" s="148"/>
      <c r="S4182" s="2"/>
      <c r="T4182" s="2"/>
      <c r="U4182" s="2"/>
      <c r="V4182" s="2"/>
      <c r="W4182" s="2"/>
      <c r="X4182" s="2"/>
      <c r="Y4182" s="2"/>
      <c r="Z4182" s="2"/>
      <c r="AA4182" s="2"/>
      <c r="AB4182" s="2"/>
      <c r="AC4182" s="2"/>
      <c r="AD4182" s="2"/>
      <c r="AJ4182" s="2"/>
      <c r="AK4182" s="2"/>
      <c r="AL4182" s="2"/>
      <c r="AM4182" s="2"/>
      <c r="AN4182" s="2"/>
    </row>
    <row r="4183" spans="1:40" s="1" customFormat="1" ht="11.45" customHeight="1">
      <c r="A4183" s="190"/>
      <c r="B4183" s="193"/>
      <c r="C4183" s="25">
        <f t="shared" ref="C4183:I4183" si="4042">C4182/$I$3217*100</f>
        <v>19.628099173553721</v>
      </c>
      <c r="D4183" s="25">
        <f t="shared" si="4042"/>
        <v>18.595041322314049</v>
      </c>
      <c r="E4183" s="25">
        <f t="shared" si="4042"/>
        <v>4.9586776859504136</v>
      </c>
      <c r="F4183" s="25">
        <f t="shared" si="4042"/>
        <v>5.9917355371900829</v>
      </c>
      <c r="G4183" s="25">
        <f t="shared" si="4042"/>
        <v>13.636363636363635</v>
      </c>
      <c r="H4183" s="25">
        <f t="shared" si="4042"/>
        <v>20.867768595041323</v>
      </c>
      <c r="I4183" s="74">
        <f t="shared" si="4042"/>
        <v>9.9173553719008272</v>
      </c>
      <c r="O4183" s="148"/>
      <c r="P4183" s="148"/>
      <c r="Q4183" s="148"/>
      <c r="S4183" s="2"/>
      <c r="T4183" s="2"/>
      <c r="U4183" s="2"/>
      <c r="V4183" s="2"/>
      <c r="W4183" s="2"/>
      <c r="X4183" s="2"/>
      <c r="Y4183" s="2"/>
      <c r="Z4183" s="2"/>
      <c r="AA4183" s="2"/>
      <c r="AB4183" s="2"/>
      <c r="AC4183" s="2"/>
      <c r="AD4183" s="2"/>
      <c r="AI4183" s="2"/>
      <c r="AJ4183" s="2"/>
      <c r="AK4183" s="2"/>
      <c r="AL4183" s="2"/>
      <c r="AM4183" s="2"/>
      <c r="AN4183" s="2"/>
    </row>
    <row r="4184" spans="1:40" s="1" customFormat="1" ht="11.45" customHeight="1">
      <c r="A4184" s="190"/>
      <c r="B4184" s="184" t="s">
        <v>29</v>
      </c>
      <c r="C4184" s="71">
        <v>285</v>
      </c>
      <c r="D4184" s="71">
        <v>211</v>
      </c>
      <c r="E4184" s="71">
        <v>102</v>
      </c>
      <c r="F4184" s="71">
        <v>79</v>
      </c>
      <c r="G4184" s="71">
        <v>189</v>
      </c>
      <c r="H4184" s="71">
        <v>287</v>
      </c>
      <c r="I4184" s="72">
        <v>117</v>
      </c>
      <c r="K4184" s="55"/>
      <c r="L4184" s="55"/>
      <c r="M4184" s="55"/>
      <c r="O4184" s="148"/>
      <c r="P4184" s="148"/>
      <c r="Q4184" s="148"/>
      <c r="S4184" s="2"/>
      <c r="T4184" s="2"/>
      <c r="U4184" s="2"/>
      <c r="V4184" s="2"/>
      <c r="W4184" s="2"/>
      <c r="X4184" s="2"/>
      <c r="Y4184" s="2"/>
      <c r="Z4184" s="2"/>
      <c r="AA4184" s="2"/>
      <c r="AB4184" s="2"/>
      <c r="AC4184" s="2"/>
      <c r="AD4184" s="2"/>
      <c r="AH4184" s="2"/>
      <c r="AI4184" s="2"/>
      <c r="AJ4184" s="2"/>
      <c r="AK4184" s="2"/>
      <c r="AL4184" s="2"/>
      <c r="AM4184" s="2"/>
      <c r="AN4184" s="2"/>
    </row>
    <row r="4185" spans="1:40" s="1" customFormat="1" ht="11.45" customHeight="1">
      <c r="A4185" s="190"/>
      <c r="B4185" s="185"/>
      <c r="C4185" s="25">
        <f t="shared" ref="C4185:I4185" si="4043">C4184/$I$3217*100</f>
        <v>58.884297520661157</v>
      </c>
      <c r="D4185" s="25">
        <f t="shared" si="4043"/>
        <v>43.595041322314046</v>
      </c>
      <c r="E4185" s="25">
        <f t="shared" si="4043"/>
        <v>21.074380165289256</v>
      </c>
      <c r="F4185" s="25">
        <f t="shared" si="4043"/>
        <v>16.32231404958678</v>
      </c>
      <c r="G4185" s="25">
        <f t="shared" si="4043"/>
        <v>39.049586776859499</v>
      </c>
      <c r="H4185" s="25">
        <f t="shared" si="4043"/>
        <v>59.297520661157023</v>
      </c>
      <c r="I4185" s="74">
        <f t="shared" si="4043"/>
        <v>24.173553719008265</v>
      </c>
      <c r="O4185" s="148"/>
      <c r="P4185" s="148"/>
      <c r="Q4185" s="148"/>
      <c r="S4185" s="2"/>
      <c r="T4185" s="2"/>
      <c r="U4185" s="2"/>
      <c r="V4185" s="2"/>
      <c r="W4185" s="2"/>
      <c r="X4185" s="2"/>
      <c r="Y4185" s="2"/>
      <c r="Z4185" s="2"/>
      <c r="AA4185" s="2"/>
      <c r="AB4185" s="2"/>
      <c r="AC4185" s="2"/>
      <c r="AD4185" s="2"/>
      <c r="AG4185" s="2"/>
      <c r="AH4185" s="2"/>
      <c r="AI4185" s="2"/>
      <c r="AJ4185" s="2"/>
      <c r="AK4185" s="2"/>
      <c r="AL4185" s="2"/>
      <c r="AM4185" s="2"/>
      <c r="AN4185" s="2"/>
    </row>
    <row r="4186" spans="1:40" s="1" customFormat="1" ht="11.45" customHeight="1">
      <c r="A4186" s="190"/>
      <c r="B4186" s="193" t="s">
        <v>30</v>
      </c>
      <c r="C4186" s="71">
        <v>110</v>
      </c>
      <c r="D4186" s="71">
        <v>88</v>
      </c>
      <c r="E4186" s="71">
        <v>26</v>
      </c>
      <c r="F4186" s="71">
        <v>26</v>
      </c>
      <c r="G4186" s="71">
        <v>98</v>
      </c>
      <c r="H4186" s="71">
        <v>142</v>
      </c>
      <c r="I4186" s="72">
        <v>54</v>
      </c>
      <c r="O4186" s="148"/>
      <c r="P4186" s="148"/>
      <c r="Q4186" s="148"/>
      <c r="S4186" s="2"/>
      <c r="T4186" s="2"/>
      <c r="U4186" s="2"/>
      <c r="V4186" s="2"/>
      <c r="W4186" s="2"/>
      <c r="X4186" s="2"/>
      <c r="Y4186" s="2"/>
      <c r="Z4186" s="2"/>
      <c r="AA4186" s="2"/>
      <c r="AB4186" s="2"/>
      <c r="AC4186" s="2"/>
      <c r="AD4186" s="2"/>
      <c r="AF4186" s="2"/>
      <c r="AG4186" s="2"/>
      <c r="AH4186" s="2"/>
      <c r="AI4186" s="2"/>
      <c r="AJ4186" s="2"/>
      <c r="AK4186" s="2"/>
      <c r="AL4186" s="2"/>
      <c r="AM4186" s="2"/>
      <c r="AN4186" s="2"/>
    </row>
    <row r="4187" spans="1:40" s="1" customFormat="1" ht="11.45" customHeight="1">
      <c r="A4187" s="190"/>
      <c r="B4187" s="193"/>
      <c r="C4187" s="25">
        <f t="shared" ref="C4187:I4187" si="4044">C4186/$I$3217*100</f>
        <v>22.727272727272727</v>
      </c>
      <c r="D4187" s="25">
        <f t="shared" si="4044"/>
        <v>18.181818181818183</v>
      </c>
      <c r="E4187" s="25">
        <f t="shared" si="4044"/>
        <v>5.3719008264462813</v>
      </c>
      <c r="F4187" s="25">
        <f t="shared" si="4044"/>
        <v>5.3719008264462813</v>
      </c>
      <c r="G4187" s="25">
        <f t="shared" si="4044"/>
        <v>20.24793388429752</v>
      </c>
      <c r="H4187" s="25">
        <f t="shared" si="4044"/>
        <v>29.338842975206614</v>
      </c>
      <c r="I4187" s="74">
        <f t="shared" si="4044"/>
        <v>11.15702479338843</v>
      </c>
      <c r="O4187" s="148"/>
      <c r="P4187" s="148"/>
      <c r="Q4187" s="148"/>
      <c r="S4187" s="2"/>
      <c r="T4187" s="2"/>
      <c r="U4187" s="2"/>
      <c r="V4187" s="2"/>
      <c r="W4187" s="2"/>
      <c r="X4187" s="2"/>
      <c r="Y4187" s="2"/>
      <c r="Z4187" s="2"/>
      <c r="AA4187" s="2"/>
      <c r="AB4187" s="2"/>
      <c r="AC4187" s="2"/>
      <c r="AD4187" s="2"/>
      <c r="AE4187" s="2"/>
      <c r="AF4187" s="2"/>
      <c r="AG4187" s="2"/>
      <c r="AH4187" s="2"/>
      <c r="AI4187" s="2"/>
      <c r="AJ4187" s="2"/>
      <c r="AK4187" s="2"/>
      <c r="AL4187" s="2"/>
      <c r="AM4187" s="2"/>
      <c r="AN4187" s="2"/>
    </row>
    <row r="4188" spans="1:40" s="1" customFormat="1" ht="11.45" customHeight="1">
      <c r="A4188" s="190"/>
      <c r="B4188" s="184" t="s">
        <v>42</v>
      </c>
      <c r="C4188" s="71">
        <v>31</v>
      </c>
      <c r="D4188" s="71">
        <v>27</v>
      </c>
      <c r="E4188" s="71">
        <v>9</v>
      </c>
      <c r="F4188" s="71">
        <v>6</v>
      </c>
      <c r="G4188" s="71">
        <v>20</v>
      </c>
      <c r="H4188" s="71">
        <v>54</v>
      </c>
      <c r="I4188" s="72">
        <v>17</v>
      </c>
      <c r="O4188" s="148"/>
      <c r="P4188" s="148"/>
      <c r="Q4188" s="148"/>
      <c r="S4188" s="2"/>
      <c r="T4188" s="2"/>
      <c r="U4188" s="2"/>
      <c r="V4188" s="2"/>
      <c r="W4188" s="2"/>
      <c r="X4188" s="2"/>
      <c r="Y4188" s="2"/>
      <c r="Z4188" s="2"/>
      <c r="AA4188" s="2"/>
      <c r="AB4188" s="2"/>
      <c r="AC4188" s="2"/>
      <c r="AD4188" s="2"/>
      <c r="AE4188" s="2"/>
      <c r="AF4188" s="2"/>
      <c r="AG4188" s="2"/>
      <c r="AH4188" s="2"/>
      <c r="AI4188" s="2"/>
      <c r="AJ4188" s="2"/>
      <c r="AK4188" s="2"/>
      <c r="AL4188" s="2"/>
      <c r="AM4188" s="2"/>
      <c r="AN4188" s="2"/>
    </row>
    <row r="4189" spans="1:40" s="1" customFormat="1" ht="11.45" customHeight="1">
      <c r="A4189" s="190"/>
      <c r="B4189" s="185"/>
      <c r="C4189" s="25">
        <f t="shared" ref="C4189:I4189" si="4045">C4188/$I$3217*100</f>
        <v>6.4049586776859497</v>
      </c>
      <c r="D4189" s="25">
        <f t="shared" si="4045"/>
        <v>5.5785123966942152</v>
      </c>
      <c r="E4189" s="25">
        <f t="shared" si="4045"/>
        <v>1.859504132231405</v>
      </c>
      <c r="F4189" s="25">
        <f t="shared" si="4045"/>
        <v>1.2396694214876034</v>
      </c>
      <c r="G4189" s="25">
        <f t="shared" si="4045"/>
        <v>4.1322314049586781</v>
      </c>
      <c r="H4189" s="25">
        <f t="shared" si="4045"/>
        <v>11.15702479338843</v>
      </c>
      <c r="I4189" s="74">
        <f t="shared" si="4045"/>
        <v>3.5123966942148761</v>
      </c>
      <c r="O4189" s="148"/>
      <c r="P4189" s="148"/>
      <c r="Q4189" s="148"/>
      <c r="S4189" s="2"/>
      <c r="T4189" s="2"/>
      <c r="U4189" s="2"/>
      <c r="V4189" s="2"/>
      <c r="W4189" s="2"/>
      <c r="X4189" s="2"/>
      <c r="Y4189" s="2"/>
      <c r="Z4189" s="2"/>
      <c r="AA4189" s="2"/>
      <c r="AB4189" s="2"/>
      <c r="AC4189" s="2"/>
      <c r="AD4189" s="2"/>
      <c r="AE4189" s="2"/>
      <c r="AF4189" s="2"/>
      <c r="AG4189" s="2"/>
      <c r="AH4189" s="2"/>
      <c r="AI4189" s="2"/>
      <c r="AJ4189" s="2"/>
      <c r="AK4189" s="2"/>
      <c r="AL4189" s="2"/>
      <c r="AM4189" s="2"/>
      <c r="AN4189" s="2"/>
    </row>
    <row r="4190" spans="1:40" s="1" customFormat="1" ht="11.45" customHeight="1">
      <c r="A4190" s="190"/>
      <c r="B4190" s="193" t="s">
        <v>24</v>
      </c>
      <c r="C4190" s="71">
        <v>8</v>
      </c>
      <c r="D4190" s="71">
        <v>4</v>
      </c>
      <c r="E4190" s="71">
        <v>2</v>
      </c>
      <c r="F4190" s="71">
        <v>1</v>
      </c>
      <c r="G4190" s="71">
        <v>6</v>
      </c>
      <c r="H4190" s="71">
        <v>10</v>
      </c>
      <c r="I4190" s="72">
        <v>9</v>
      </c>
      <c r="O4190" s="148"/>
      <c r="P4190" s="148"/>
      <c r="Q4190" s="148"/>
      <c r="S4190" s="2"/>
      <c r="T4190" s="2"/>
      <c r="U4190" s="2"/>
      <c r="V4190" s="2"/>
      <c r="W4190" s="2"/>
      <c r="X4190" s="2"/>
      <c r="Y4190" s="2"/>
      <c r="Z4190" s="2"/>
      <c r="AA4190" s="2"/>
      <c r="AB4190" s="2"/>
      <c r="AC4190" s="2"/>
      <c r="AD4190" s="2"/>
      <c r="AE4190" s="2"/>
      <c r="AF4190" s="2"/>
      <c r="AG4190" s="2"/>
      <c r="AH4190" s="2"/>
      <c r="AI4190" s="2"/>
      <c r="AJ4190" s="2"/>
      <c r="AK4190" s="2"/>
      <c r="AL4190" s="2"/>
      <c r="AM4190" s="2"/>
      <c r="AN4190" s="2"/>
    </row>
    <row r="4191" spans="1:40" s="1" customFormat="1" ht="11.45" customHeight="1" thickBot="1">
      <c r="A4191" s="191"/>
      <c r="B4191" s="194"/>
      <c r="C4191" s="33">
        <f t="shared" ref="C4191:I4191" si="4046">C4190/$I$3271*100</f>
        <v>13.793103448275861</v>
      </c>
      <c r="D4191" s="33">
        <f t="shared" si="4046"/>
        <v>6.8965517241379306</v>
      </c>
      <c r="E4191" s="33">
        <f t="shared" si="4046"/>
        <v>3.4482758620689653</v>
      </c>
      <c r="F4191" s="33">
        <f t="shared" si="4046"/>
        <v>1.7241379310344827</v>
      </c>
      <c r="G4191" s="33">
        <f t="shared" si="4046"/>
        <v>10.344827586206897</v>
      </c>
      <c r="H4191" s="33">
        <f t="shared" si="4046"/>
        <v>17.241379310344829</v>
      </c>
      <c r="I4191" s="77">
        <f t="shared" si="4046"/>
        <v>15.517241379310345</v>
      </c>
      <c r="O4191" s="148"/>
      <c r="P4191" s="148"/>
      <c r="Q4191" s="148"/>
      <c r="S4191" s="2"/>
      <c r="T4191" s="2"/>
      <c r="U4191" s="2"/>
      <c r="V4191" s="2"/>
      <c r="W4191" s="2"/>
      <c r="X4191" s="2"/>
      <c r="Y4191" s="2"/>
      <c r="Z4191" s="2"/>
      <c r="AA4191" s="2"/>
      <c r="AB4191" s="2"/>
      <c r="AC4191" s="2"/>
      <c r="AD4191" s="2"/>
      <c r="AE4191" s="2"/>
      <c r="AF4191" s="2"/>
      <c r="AG4191" s="2"/>
      <c r="AH4191" s="2"/>
      <c r="AI4191" s="2"/>
      <c r="AJ4191" s="2"/>
      <c r="AK4191" s="2"/>
      <c r="AL4191" s="2"/>
      <c r="AM4191" s="2"/>
      <c r="AN4191" s="2"/>
    </row>
    <row r="4192" spans="1:40" s="1" customFormat="1" ht="11.45" customHeight="1">
      <c r="A4192" s="40"/>
      <c r="B4192" s="41"/>
      <c r="C4192" s="42"/>
      <c r="D4192" s="42"/>
      <c r="E4192" s="42"/>
      <c r="F4192" s="42"/>
      <c r="G4192" s="42"/>
      <c r="O4192" s="148"/>
      <c r="P4192" s="148"/>
      <c r="Q4192" s="148"/>
      <c r="S4192" s="2"/>
      <c r="T4192" s="2"/>
      <c r="U4192" s="2"/>
      <c r="V4192" s="2"/>
      <c r="W4192" s="2"/>
      <c r="X4192" s="2"/>
      <c r="Y4192" s="2"/>
      <c r="Z4192" s="2"/>
      <c r="AA4192" s="2"/>
      <c r="AB4192" s="2"/>
      <c r="AC4192" s="2"/>
      <c r="AD4192" s="2"/>
      <c r="AE4192" s="2"/>
      <c r="AF4192" s="2"/>
      <c r="AG4192" s="2"/>
      <c r="AH4192" s="2"/>
      <c r="AI4192" s="2"/>
      <c r="AJ4192" s="2"/>
      <c r="AK4192" s="2"/>
      <c r="AL4192" s="2"/>
      <c r="AM4192" s="2"/>
      <c r="AN4192" s="2"/>
    </row>
  </sheetData>
  <mergeCells count="2660">
    <mergeCell ref="B4176:B4177"/>
    <mergeCell ref="B4178:B4179"/>
    <mergeCell ref="A4180:A4191"/>
    <mergeCell ref="B4180:B4181"/>
    <mergeCell ref="B4182:B4183"/>
    <mergeCell ref="B4184:B4185"/>
    <mergeCell ref="B4186:B4187"/>
    <mergeCell ref="B4188:B4189"/>
    <mergeCell ref="B4190:B4191"/>
    <mergeCell ref="B4158:B4159"/>
    <mergeCell ref="B4160:B4161"/>
    <mergeCell ref="B4162:B4163"/>
    <mergeCell ref="A4164:A4179"/>
    <mergeCell ref="B4164:B4165"/>
    <mergeCell ref="B4166:B4167"/>
    <mergeCell ref="B4168:B4169"/>
    <mergeCell ref="B4170:B4171"/>
    <mergeCell ref="B4172:B4173"/>
    <mergeCell ref="B4174:B4175"/>
    <mergeCell ref="B4146:B4147"/>
    <mergeCell ref="A4148:A4163"/>
    <mergeCell ref="B4148:B4149"/>
    <mergeCell ref="B4150:B4151"/>
    <mergeCell ref="B4152:B4153"/>
    <mergeCell ref="B4154:B4155"/>
    <mergeCell ref="B4156:B4157"/>
    <mergeCell ref="A4132:B4133"/>
    <mergeCell ref="A4134:A4141"/>
    <mergeCell ref="B4134:B4135"/>
    <mergeCell ref="B4136:B4137"/>
    <mergeCell ref="B4138:B4139"/>
    <mergeCell ref="B4140:B4141"/>
    <mergeCell ref="A4129:L4129"/>
    <mergeCell ref="A4130:B4130"/>
    <mergeCell ref="C4130:C4131"/>
    <mergeCell ref="D4130:D4131"/>
    <mergeCell ref="E4130:E4131"/>
    <mergeCell ref="F4130:F4131"/>
    <mergeCell ref="G4130:G4131"/>
    <mergeCell ref="H4130:H4131"/>
    <mergeCell ref="I4130:I4131"/>
    <mergeCell ref="A4131:B4131"/>
    <mergeCell ref="A4142:A4147"/>
    <mergeCell ref="B4142:B4143"/>
    <mergeCell ref="B4144:B4145"/>
    <mergeCell ref="B4111:B4112"/>
    <mergeCell ref="B4113:B4114"/>
    <mergeCell ref="A4115:A4126"/>
    <mergeCell ref="B4115:B4116"/>
    <mergeCell ref="B4117:B4118"/>
    <mergeCell ref="B4119:B4120"/>
    <mergeCell ref="B4121:B4122"/>
    <mergeCell ref="B4123:B4124"/>
    <mergeCell ref="B4125:B4126"/>
    <mergeCell ref="B4093:B4094"/>
    <mergeCell ref="B4095:B4096"/>
    <mergeCell ref="B4097:B4098"/>
    <mergeCell ref="A4099:A4114"/>
    <mergeCell ref="B4099:B4100"/>
    <mergeCell ref="B4101:B4102"/>
    <mergeCell ref="B4103:B4104"/>
    <mergeCell ref="B4105:B4106"/>
    <mergeCell ref="B4107:B4108"/>
    <mergeCell ref="B4109:B4110"/>
    <mergeCell ref="A4077:A4082"/>
    <mergeCell ref="B4077:B4078"/>
    <mergeCell ref="B4079:B4080"/>
    <mergeCell ref="B4081:B4082"/>
    <mergeCell ref="A4083:A4098"/>
    <mergeCell ref="B4083:B4084"/>
    <mergeCell ref="B4085:B4086"/>
    <mergeCell ref="B4087:B4088"/>
    <mergeCell ref="B4089:B4090"/>
    <mergeCell ref="B4091:B4092"/>
    <mergeCell ref="A4067:B4068"/>
    <mergeCell ref="A4069:A4076"/>
    <mergeCell ref="B4069:B4070"/>
    <mergeCell ref="B4071:B4072"/>
    <mergeCell ref="B4073:B4074"/>
    <mergeCell ref="B4075:B4076"/>
    <mergeCell ref="A4064:L4064"/>
    <mergeCell ref="A4065:B4065"/>
    <mergeCell ref="C4065:C4066"/>
    <mergeCell ref="D4065:D4066"/>
    <mergeCell ref="E4065:E4066"/>
    <mergeCell ref="A4066:B4066"/>
    <mergeCell ref="B4046:B4047"/>
    <mergeCell ref="B4048:B4049"/>
    <mergeCell ref="A4050:A4061"/>
    <mergeCell ref="B4050:B4051"/>
    <mergeCell ref="B4052:B4053"/>
    <mergeCell ref="B4054:B4055"/>
    <mergeCell ref="B4056:B4057"/>
    <mergeCell ref="B4058:B4059"/>
    <mergeCell ref="B4060:B4061"/>
    <mergeCell ref="B4028:B4029"/>
    <mergeCell ref="B4030:B4031"/>
    <mergeCell ref="B4032:B4033"/>
    <mergeCell ref="A4034:A4049"/>
    <mergeCell ref="B4034:B4035"/>
    <mergeCell ref="B4036:B4037"/>
    <mergeCell ref="B4038:B4039"/>
    <mergeCell ref="B4040:B4041"/>
    <mergeCell ref="B4042:B4043"/>
    <mergeCell ref="B4044:B4045"/>
    <mergeCell ref="A4012:A4017"/>
    <mergeCell ref="B4012:B4013"/>
    <mergeCell ref="B4014:B4015"/>
    <mergeCell ref="B4016:B4017"/>
    <mergeCell ref="A4018:A4033"/>
    <mergeCell ref="B4018:B4019"/>
    <mergeCell ref="B4020:B4021"/>
    <mergeCell ref="B4022:B4023"/>
    <mergeCell ref="B4024:B4025"/>
    <mergeCell ref="B4026:B4027"/>
    <mergeCell ref="K4000:K4001"/>
    <mergeCell ref="L4000:L4001"/>
    <mergeCell ref="A4001:B4001"/>
    <mergeCell ref="A4002:B4003"/>
    <mergeCell ref="A4004:A4011"/>
    <mergeCell ref="B4004:B4005"/>
    <mergeCell ref="B4006:B4007"/>
    <mergeCell ref="B4008:B4009"/>
    <mergeCell ref="B4010:B4011"/>
    <mergeCell ref="A3999:L3999"/>
    <mergeCell ref="A4000:B4000"/>
    <mergeCell ref="C4000:C4001"/>
    <mergeCell ref="D4000:D4001"/>
    <mergeCell ref="E4000:E4001"/>
    <mergeCell ref="F4000:F4001"/>
    <mergeCell ref="G4000:G4001"/>
    <mergeCell ref="H4000:H4001"/>
    <mergeCell ref="I4000:I4001"/>
    <mergeCell ref="J4000:J4001"/>
    <mergeCell ref="A3985:A3996"/>
    <mergeCell ref="B3985:B3986"/>
    <mergeCell ref="B3987:B3988"/>
    <mergeCell ref="B3989:B3990"/>
    <mergeCell ref="B3991:B3992"/>
    <mergeCell ref="B3993:B3994"/>
    <mergeCell ref="B3995:B3996"/>
    <mergeCell ref="A3969:A3984"/>
    <mergeCell ref="B3969:B3970"/>
    <mergeCell ref="B3971:B3972"/>
    <mergeCell ref="B3973:B3974"/>
    <mergeCell ref="B3975:B3976"/>
    <mergeCell ref="B3977:B3978"/>
    <mergeCell ref="B3979:B3980"/>
    <mergeCell ref="B3981:B3982"/>
    <mergeCell ref="B3983:B3984"/>
    <mergeCell ref="A3953:A3968"/>
    <mergeCell ref="B3953:B3954"/>
    <mergeCell ref="B3955:B3956"/>
    <mergeCell ref="B3957:B3958"/>
    <mergeCell ref="B3959:B3960"/>
    <mergeCell ref="B3961:B3962"/>
    <mergeCell ref="B3963:B3964"/>
    <mergeCell ref="B3965:B3966"/>
    <mergeCell ref="B3967:B3968"/>
    <mergeCell ref="A3939:A3946"/>
    <mergeCell ref="B3939:B3940"/>
    <mergeCell ref="B3941:B3942"/>
    <mergeCell ref="B3943:B3944"/>
    <mergeCell ref="B3945:B3946"/>
    <mergeCell ref="A3947:A3952"/>
    <mergeCell ref="B3947:B3948"/>
    <mergeCell ref="B3949:B3950"/>
    <mergeCell ref="B3951:B3952"/>
    <mergeCell ref="A3934:L3934"/>
    <mergeCell ref="A3935:B3935"/>
    <mergeCell ref="H3935:H3936"/>
    <mergeCell ref="I3935:I3936"/>
    <mergeCell ref="A3936:B3936"/>
    <mergeCell ref="A3937:B3938"/>
    <mergeCell ref="B3916:B3917"/>
    <mergeCell ref="B3918:B3919"/>
    <mergeCell ref="A3920:A3931"/>
    <mergeCell ref="B3920:B3921"/>
    <mergeCell ref="B3922:B3923"/>
    <mergeCell ref="B3924:B3925"/>
    <mergeCell ref="B3926:B3927"/>
    <mergeCell ref="B3928:B3929"/>
    <mergeCell ref="B3930:B3931"/>
    <mergeCell ref="B3898:B3899"/>
    <mergeCell ref="B3900:B3901"/>
    <mergeCell ref="B3902:B3903"/>
    <mergeCell ref="A3904:A3919"/>
    <mergeCell ref="B3904:B3905"/>
    <mergeCell ref="B3906:B3907"/>
    <mergeCell ref="B3908:B3909"/>
    <mergeCell ref="B3910:B3911"/>
    <mergeCell ref="B3912:B3913"/>
    <mergeCell ref="B3914:B3915"/>
    <mergeCell ref="A3882:A3887"/>
    <mergeCell ref="B3882:B3883"/>
    <mergeCell ref="B3884:B3885"/>
    <mergeCell ref="B3886:B3887"/>
    <mergeCell ref="A3888:A3903"/>
    <mergeCell ref="B3888:B3889"/>
    <mergeCell ref="B3890:B3891"/>
    <mergeCell ref="B3892:B3893"/>
    <mergeCell ref="B3894:B3895"/>
    <mergeCell ref="B3896:B3897"/>
    <mergeCell ref="A3872:B3873"/>
    <mergeCell ref="A3874:A3881"/>
    <mergeCell ref="B3874:B3875"/>
    <mergeCell ref="B3876:B3877"/>
    <mergeCell ref="B3878:B3879"/>
    <mergeCell ref="B3880:B3881"/>
    <mergeCell ref="A3869:L3869"/>
    <mergeCell ref="A3870:B3870"/>
    <mergeCell ref="C3870:C3871"/>
    <mergeCell ref="D3870:D3871"/>
    <mergeCell ref="E3870:E3871"/>
    <mergeCell ref="F3870:F3871"/>
    <mergeCell ref="G3870:G3871"/>
    <mergeCell ref="A3871:B3871"/>
    <mergeCell ref="B3849:B3850"/>
    <mergeCell ref="B3851:B3852"/>
    <mergeCell ref="A3853:A3864"/>
    <mergeCell ref="B3853:B3854"/>
    <mergeCell ref="B3855:B3856"/>
    <mergeCell ref="B3857:B3858"/>
    <mergeCell ref="B3859:B3860"/>
    <mergeCell ref="B3861:B3862"/>
    <mergeCell ref="B3863:B3864"/>
    <mergeCell ref="B3831:B3832"/>
    <mergeCell ref="B3833:B3834"/>
    <mergeCell ref="B3835:B3836"/>
    <mergeCell ref="A3837:A3852"/>
    <mergeCell ref="B3837:B3838"/>
    <mergeCell ref="B3839:B3840"/>
    <mergeCell ref="B3841:B3842"/>
    <mergeCell ref="B3843:B3844"/>
    <mergeCell ref="B3845:B3846"/>
    <mergeCell ref="B3847:B3848"/>
    <mergeCell ref="A3815:A3820"/>
    <mergeCell ref="B3815:B3816"/>
    <mergeCell ref="B3817:B3818"/>
    <mergeCell ref="B3819:B3820"/>
    <mergeCell ref="A3821:A3836"/>
    <mergeCell ref="B3821:B3822"/>
    <mergeCell ref="B3823:B3824"/>
    <mergeCell ref="B3825:B3826"/>
    <mergeCell ref="B3827:B3828"/>
    <mergeCell ref="B3829:B3830"/>
    <mergeCell ref="A3804:B3804"/>
    <mergeCell ref="A3805:B3806"/>
    <mergeCell ref="A3807:A3814"/>
    <mergeCell ref="B3807:B3808"/>
    <mergeCell ref="B3809:B3810"/>
    <mergeCell ref="B3811:B3812"/>
    <mergeCell ref="B3813:B3814"/>
    <mergeCell ref="A3801:L3801"/>
    <mergeCell ref="A3802:L3802"/>
    <mergeCell ref="A3803:B3803"/>
    <mergeCell ref="C3803:C3804"/>
    <mergeCell ref="D3803:D3804"/>
    <mergeCell ref="E3803:E3804"/>
    <mergeCell ref="F3803:F3804"/>
    <mergeCell ref="G3803:G3804"/>
    <mergeCell ref="H3803:H3804"/>
    <mergeCell ref="I3803:I3804"/>
    <mergeCell ref="B3785:B3786"/>
    <mergeCell ref="A3787:A3798"/>
    <mergeCell ref="B3787:B3788"/>
    <mergeCell ref="B3789:B3790"/>
    <mergeCell ref="B3791:B3792"/>
    <mergeCell ref="B3793:B3794"/>
    <mergeCell ref="B3795:B3796"/>
    <mergeCell ref="B3797:B3798"/>
    <mergeCell ref="B3765:B3766"/>
    <mergeCell ref="B3767:B3768"/>
    <mergeCell ref="B3769:B3770"/>
    <mergeCell ref="A3771:A3786"/>
    <mergeCell ref="B3771:B3772"/>
    <mergeCell ref="B3773:B3774"/>
    <mergeCell ref="B3775:B3776"/>
    <mergeCell ref="B3777:B3778"/>
    <mergeCell ref="B3779:B3780"/>
    <mergeCell ref="B3781:B3782"/>
    <mergeCell ref="A3719:A3730"/>
    <mergeCell ref="B3719:B3720"/>
    <mergeCell ref="B3721:B3722"/>
    <mergeCell ref="B3723:B3724"/>
    <mergeCell ref="B3725:B3726"/>
    <mergeCell ref="B3727:B3728"/>
    <mergeCell ref="B3729:B3730"/>
    <mergeCell ref="A3749:A3754"/>
    <mergeCell ref="B3749:B3750"/>
    <mergeCell ref="B3751:B3752"/>
    <mergeCell ref="B3753:B3754"/>
    <mergeCell ref="A3755:A3770"/>
    <mergeCell ref="B3755:B3756"/>
    <mergeCell ref="B3757:B3758"/>
    <mergeCell ref="B3759:B3760"/>
    <mergeCell ref="B3761:B3762"/>
    <mergeCell ref="B3763:B3764"/>
    <mergeCell ref="A3738:B3738"/>
    <mergeCell ref="A3739:B3740"/>
    <mergeCell ref="A3741:A3748"/>
    <mergeCell ref="B3741:B3742"/>
    <mergeCell ref="B3743:B3744"/>
    <mergeCell ref="B3745:B3746"/>
    <mergeCell ref="B3747:B3748"/>
    <mergeCell ref="B3697:B3698"/>
    <mergeCell ref="B3699:B3700"/>
    <mergeCell ref="B3701:B3702"/>
    <mergeCell ref="A3703:A3718"/>
    <mergeCell ref="B3703:B3704"/>
    <mergeCell ref="B3705:B3706"/>
    <mergeCell ref="B3707:B3708"/>
    <mergeCell ref="B3709:B3710"/>
    <mergeCell ref="B3711:B3712"/>
    <mergeCell ref="B3713:B3714"/>
    <mergeCell ref="A3681:A3686"/>
    <mergeCell ref="B3681:B3682"/>
    <mergeCell ref="B3683:B3684"/>
    <mergeCell ref="B3685:B3686"/>
    <mergeCell ref="A3687:A3702"/>
    <mergeCell ref="B3687:B3688"/>
    <mergeCell ref="B3689:B3690"/>
    <mergeCell ref="B3691:B3692"/>
    <mergeCell ref="B3693:B3694"/>
    <mergeCell ref="B3695:B3696"/>
    <mergeCell ref="B3715:B3716"/>
    <mergeCell ref="B3717:B3718"/>
    <mergeCell ref="A3670:B3670"/>
    <mergeCell ref="A3671:B3672"/>
    <mergeCell ref="A3673:A3680"/>
    <mergeCell ref="B3673:B3674"/>
    <mergeCell ref="B3675:B3676"/>
    <mergeCell ref="B3677:B3678"/>
    <mergeCell ref="B3679:B3680"/>
    <mergeCell ref="A3667:L3667"/>
    <mergeCell ref="A3668:L3668"/>
    <mergeCell ref="A3669:B3669"/>
    <mergeCell ref="C3669:C3670"/>
    <mergeCell ref="D3669:D3670"/>
    <mergeCell ref="E3669:E3670"/>
    <mergeCell ref="F3669:F3670"/>
    <mergeCell ref="G3669:G3670"/>
    <mergeCell ref="H3669:H3670"/>
    <mergeCell ref="I3669:I3670"/>
    <mergeCell ref="B3649:B3650"/>
    <mergeCell ref="B3651:B3652"/>
    <mergeCell ref="A3653:A3664"/>
    <mergeCell ref="B3653:B3654"/>
    <mergeCell ref="B3655:B3656"/>
    <mergeCell ref="B3657:B3658"/>
    <mergeCell ref="B3659:B3660"/>
    <mergeCell ref="B3661:B3662"/>
    <mergeCell ref="B3663:B3664"/>
    <mergeCell ref="B3631:B3632"/>
    <mergeCell ref="B3633:B3634"/>
    <mergeCell ref="B3635:B3636"/>
    <mergeCell ref="A3637:A3652"/>
    <mergeCell ref="B3637:B3638"/>
    <mergeCell ref="B3639:B3640"/>
    <mergeCell ref="B3641:B3642"/>
    <mergeCell ref="B3643:B3644"/>
    <mergeCell ref="B3645:B3646"/>
    <mergeCell ref="B3647:B3648"/>
    <mergeCell ref="A3615:A3620"/>
    <mergeCell ref="B3615:B3616"/>
    <mergeCell ref="B3617:B3618"/>
    <mergeCell ref="B3619:B3620"/>
    <mergeCell ref="A3621:A3636"/>
    <mergeCell ref="B3621:B3622"/>
    <mergeCell ref="B3623:B3624"/>
    <mergeCell ref="B3625:B3626"/>
    <mergeCell ref="B3627:B3628"/>
    <mergeCell ref="B3629:B3630"/>
    <mergeCell ref="J3603:J3604"/>
    <mergeCell ref="K3603:K3604"/>
    <mergeCell ref="L3603:L3604"/>
    <mergeCell ref="A3604:B3604"/>
    <mergeCell ref="A3605:B3606"/>
    <mergeCell ref="A3607:A3614"/>
    <mergeCell ref="B3607:B3608"/>
    <mergeCell ref="B3609:B3610"/>
    <mergeCell ref="B3611:B3612"/>
    <mergeCell ref="B3613:B3614"/>
    <mergeCell ref="A3601:L3601"/>
    <mergeCell ref="A3602:L3602"/>
    <mergeCell ref="A3603:B3603"/>
    <mergeCell ref="C3603:C3604"/>
    <mergeCell ref="D3603:D3604"/>
    <mergeCell ref="E3603:E3604"/>
    <mergeCell ref="F3603:F3604"/>
    <mergeCell ref="G3603:G3604"/>
    <mergeCell ref="H3603:H3604"/>
    <mergeCell ref="I3603:I3604"/>
    <mergeCell ref="B3583:B3584"/>
    <mergeCell ref="B3585:B3586"/>
    <mergeCell ref="A3587:A3598"/>
    <mergeCell ref="B3587:B3588"/>
    <mergeCell ref="B3589:B3590"/>
    <mergeCell ref="B3591:B3592"/>
    <mergeCell ref="B3593:B3594"/>
    <mergeCell ref="B3595:B3596"/>
    <mergeCell ref="B3597:B3598"/>
    <mergeCell ref="B3565:B3566"/>
    <mergeCell ref="B3567:B3568"/>
    <mergeCell ref="B3569:B3570"/>
    <mergeCell ref="A3571:A3586"/>
    <mergeCell ref="B3571:B3572"/>
    <mergeCell ref="B3573:B3574"/>
    <mergeCell ref="B3575:B3576"/>
    <mergeCell ref="B3577:B3578"/>
    <mergeCell ref="B3579:B3580"/>
    <mergeCell ref="B3581:B3582"/>
    <mergeCell ref="A3549:A3554"/>
    <mergeCell ref="B3549:B3550"/>
    <mergeCell ref="B3551:B3552"/>
    <mergeCell ref="B3553:B3554"/>
    <mergeCell ref="A3555:A3570"/>
    <mergeCell ref="B3555:B3556"/>
    <mergeCell ref="B3557:B3558"/>
    <mergeCell ref="B3559:B3560"/>
    <mergeCell ref="B3561:B3562"/>
    <mergeCell ref="B3563:B3564"/>
    <mergeCell ref="A3539:B3540"/>
    <mergeCell ref="A3541:A3548"/>
    <mergeCell ref="B3541:B3542"/>
    <mergeCell ref="B3543:B3544"/>
    <mergeCell ref="B3545:B3546"/>
    <mergeCell ref="B3547:B3548"/>
    <mergeCell ref="A3535:L3535"/>
    <mergeCell ref="A3536:L3536"/>
    <mergeCell ref="A3537:B3537"/>
    <mergeCell ref="C3537:C3538"/>
    <mergeCell ref="D3537:D3538"/>
    <mergeCell ref="E3537:E3538"/>
    <mergeCell ref="F3537:F3538"/>
    <mergeCell ref="G3537:G3538"/>
    <mergeCell ref="A3538:B3538"/>
    <mergeCell ref="A3521:A3532"/>
    <mergeCell ref="B3521:B3522"/>
    <mergeCell ref="B3523:B3524"/>
    <mergeCell ref="B3525:B3526"/>
    <mergeCell ref="B3527:B3528"/>
    <mergeCell ref="B3529:B3530"/>
    <mergeCell ref="B3531:B3532"/>
    <mergeCell ref="A3505:A3520"/>
    <mergeCell ref="B3505:B3506"/>
    <mergeCell ref="B3507:B3508"/>
    <mergeCell ref="B3509:B3510"/>
    <mergeCell ref="B3511:B3512"/>
    <mergeCell ref="B3513:B3514"/>
    <mergeCell ref="B3515:B3516"/>
    <mergeCell ref="B3517:B3518"/>
    <mergeCell ref="B3519:B3520"/>
    <mergeCell ref="A3489:A3504"/>
    <mergeCell ref="B3489:B3490"/>
    <mergeCell ref="B3491:B3492"/>
    <mergeCell ref="B3493:B3494"/>
    <mergeCell ref="B3495:B3496"/>
    <mergeCell ref="B3497:B3498"/>
    <mergeCell ref="B3499:B3500"/>
    <mergeCell ref="B3501:B3502"/>
    <mergeCell ref="B3503:B3504"/>
    <mergeCell ref="A3475:A3482"/>
    <mergeCell ref="B3475:B3476"/>
    <mergeCell ref="B3477:B3478"/>
    <mergeCell ref="B3479:B3480"/>
    <mergeCell ref="B3481:B3482"/>
    <mergeCell ref="A3483:A3488"/>
    <mergeCell ref="B3483:B3484"/>
    <mergeCell ref="B3485:B3486"/>
    <mergeCell ref="B3487:B3488"/>
    <mergeCell ref="A3470:L3470"/>
    <mergeCell ref="A3471:B3471"/>
    <mergeCell ref="H3471:H3472"/>
    <mergeCell ref="I3471:I3472"/>
    <mergeCell ref="A3472:B3472"/>
    <mergeCell ref="A3473:B3474"/>
    <mergeCell ref="A3456:A3467"/>
    <mergeCell ref="B3456:B3457"/>
    <mergeCell ref="B3458:B3459"/>
    <mergeCell ref="B3460:B3461"/>
    <mergeCell ref="B3462:B3463"/>
    <mergeCell ref="B3464:B3465"/>
    <mergeCell ref="B3466:B3467"/>
    <mergeCell ref="A3440:A3455"/>
    <mergeCell ref="B3440:B3441"/>
    <mergeCell ref="B3442:B3443"/>
    <mergeCell ref="B3444:B3445"/>
    <mergeCell ref="B3446:B3447"/>
    <mergeCell ref="B3448:B3449"/>
    <mergeCell ref="B3450:B3451"/>
    <mergeCell ref="B3452:B3453"/>
    <mergeCell ref="B3454:B3455"/>
    <mergeCell ref="A3424:A3439"/>
    <mergeCell ref="B3424:B3425"/>
    <mergeCell ref="B3426:B3427"/>
    <mergeCell ref="B3428:B3429"/>
    <mergeCell ref="B3430:B3431"/>
    <mergeCell ref="B3432:B3433"/>
    <mergeCell ref="B3434:B3435"/>
    <mergeCell ref="B3436:B3437"/>
    <mergeCell ref="B3438:B3439"/>
    <mergeCell ref="A3410:A3417"/>
    <mergeCell ref="B3410:B3411"/>
    <mergeCell ref="B3412:B3413"/>
    <mergeCell ref="B3414:B3415"/>
    <mergeCell ref="B3416:B3417"/>
    <mergeCell ref="A3418:A3423"/>
    <mergeCell ref="B3418:B3419"/>
    <mergeCell ref="B3420:B3421"/>
    <mergeCell ref="B3422:B3423"/>
    <mergeCell ref="A3405:L3405"/>
    <mergeCell ref="A3406:B3406"/>
    <mergeCell ref="H3406:H3407"/>
    <mergeCell ref="I3406:I3407"/>
    <mergeCell ref="A3407:B3407"/>
    <mergeCell ref="A3408:B3409"/>
    <mergeCell ref="B3387:B3388"/>
    <mergeCell ref="B3389:B3390"/>
    <mergeCell ref="A3391:A3402"/>
    <mergeCell ref="B3391:B3392"/>
    <mergeCell ref="B3393:B3394"/>
    <mergeCell ref="B3395:B3396"/>
    <mergeCell ref="B3397:B3398"/>
    <mergeCell ref="B3399:B3400"/>
    <mergeCell ref="B3401:B3402"/>
    <mergeCell ref="B3369:B3370"/>
    <mergeCell ref="B3371:B3372"/>
    <mergeCell ref="B3373:B3374"/>
    <mergeCell ref="A3375:A3390"/>
    <mergeCell ref="B3375:B3376"/>
    <mergeCell ref="B3377:B3378"/>
    <mergeCell ref="B3379:B3380"/>
    <mergeCell ref="B3381:B3382"/>
    <mergeCell ref="B3383:B3384"/>
    <mergeCell ref="B3385:B3386"/>
    <mergeCell ref="A3353:A3358"/>
    <mergeCell ref="B3353:B3354"/>
    <mergeCell ref="B3355:B3356"/>
    <mergeCell ref="B3357:B3358"/>
    <mergeCell ref="A3359:A3374"/>
    <mergeCell ref="B3359:B3360"/>
    <mergeCell ref="B3361:B3362"/>
    <mergeCell ref="B3363:B3364"/>
    <mergeCell ref="B3365:B3366"/>
    <mergeCell ref="B3367:B3368"/>
    <mergeCell ref="A3343:B3344"/>
    <mergeCell ref="A3345:A3352"/>
    <mergeCell ref="B3345:B3346"/>
    <mergeCell ref="B3347:B3348"/>
    <mergeCell ref="B3349:B3350"/>
    <mergeCell ref="B3351:B3352"/>
    <mergeCell ref="A3340:L3340"/>
    <mergeCell ref="A3341:B3341"/>
    <mergeCell ref="C3341:C3342"/>
    <mergeCell ref="D3341:D3342"/>
    <mergeCell ref="E3341:E3342"/>
    <mergeCell ref="A3342:B3342"/>
    <mergeCell ref="B3322:B3323"/>
    <mergeCell ref="B3324:B3325"/>
    <mergeCell ref="A3326:A3337"/>
    <mergeCell ref="B3326:B3327"/>
    <mergeCell ref="B3328:B3329"/>
    <mergeCell ref="B3330:B3331"/>
    <mergeCell ref="B3332:B3333"/>
    <mergeCell ref="B3334:B3335"/>
    <mergeCell ref="B3336:B3337"/>
    <mergeCell ref="B3304:B3305"/>
    <mergeCell ref="B3306:B3307"/>
    <mergeCell ref="B3308:B3309"/>
    <mergeCell ref="A3310:A3325"/>
    <mergeCell ref="B3310:B3311"/>
    <mergeCell ref="B3312:B3313"/>
    <mergeCell ref="B3314:B3315"/>
    <mergeCell ref="B3316:B3317"/>
    <mergeCell ref="B3318:B3319"/>
    <mergeCell ref="B3320:B3321"/>
    <mergeCell ref="A3288:A3293"/>
    <mergeCell ref="B3288:B3289"/>
    <mergeCell ref="B3290:B3291"/>
    <mergeCell ref="B3292:B3293"/>
    <mergeCell ref="A3294:A3309"/>
    <mergeCell ref="B3294:B3295"/>
    <mergeCell ref="B3296:B3297"/>
    <mergeCell ref="B3298:B3299"/>
    <mergeCell ref="B3300:B3301"/>
    <mergeCell ref="B3302:B3303"/>
    <mergeCell ref="K3276:K3277"/>
    <mergeCell ref="L3276:L3277"/>
    <mergeCell ref="A3277:B3277"/>
    <mergeCell ref="A3278:B3279"/>
    <mergeCell ref="A3280:A3287"/>
    <mergeCell ref="B3280:B3281"/>
    <mergeCell ref="B3282:B3283"/>
    <mergeCell ref="B3284:B3285"/>
    <mergeCell ref="B3286:B3287"/>
    <mergeCell ref="A3275:L3275"/>
    <mergeCell ref="A3276:B3276"/>
    <mergeCell ref="C3276:C3277"/>
    <mergeCell ref="D3276:D3277"/>
    <mergeCell ref="E3276:E3277"/>
    <mergeCell ref="F3276:F3277"/>
    <mergeCell ref="G3276:G3277"/>
    <mergeCell ref="H3276:H3277"/>
    <mergeCell ref="I3276:I3277"/>
    <mergeCell ref="J3276:J3277"/>
    <mergeCell ref="A3261:A3272"/>
    <mergeCell ref="B3261:B3262"/>
    <mergeCell ref="B3263:B3264"/>
    <mergeCell ref="B3265:B3266"/>
    <mergeCell ref="B3267:B3268"/>
    <mergeCell ref="B3269:B3270"/>
    <mergeCell ref="B3271:B3272"/>
    <mergeCell ref="A3245:A3260"/>
    <mergeCell ref="B3245:B3246"/>
    <mergeCell ref="B3247:B3248"/>
    <mergeCell ref="B3249:B3250"/>
    <mergeCell ref="B3251:B3252"/>
    <mergeCell ref="B3253:B3254"/>
    <mergeCell ref="B3255:B3256"/>
    <mergeCell ref="B3257:B3258"/>
    <mergeCell ref="B3259:B3260"/>
    <mergeCell ref="A3229:A3244"/>
    <mergeCell ref="B3229:B3230"/>
    <mergeCell ref="B3231:B3232"/>
    <mergeCell ref="B3233:B3234"/>
    <mergeCell ref="B3235:B3236"/>
    <mergeCell ref="B3237:B3238"/>
    <mergeCell ref="B3239:B3240"/>
    <mergeCell ref="B3241:B3242"/>
    <mergeCell ref="B3243:B3244"/>
    <mergeCell ref="A3215:A3222"/>
    <mergeCell ref="B3215:B3216"/>
    <mergeCell ref="B3217:B3218"/>
    <mergeCell ref="B3219:B3220"/>
    <mergeCell ref="B3221:B3222"/>
    <mergeCell ref="A3223:A3228"/>
    <mergeCell ref="B3223:B3224"/>
    <mergeCell ref="B3225:B3226"/>
    <mergeCell ref="B3227:B3228"/>
    <mergeCell ref="A3210:L3210"/>
    <mergeCell ref="A3211:B3211"/>
    <mergeCell ref="H3211:H3212"/>
    <mergeCell ref="I3211:I3212"/>
    <mergeCell ref="A3212:B3212"/>
    <mergeCell ref="A3213:B3214"/>
    <mergeCell ref="A3196:A3207"/>
    <mergeCell ref="B3196:B3197"/>
    <mergeCell ref="B3198:B3199"/>
    <mergeCell ref="B3200:B3201"/>
    <mergeCell ref="B3202:B3203"/>
    <mergeCell ref="B3204:B3205"/>
    <mergeCell ref="B3206:B3207"/>
    <mergeCell ref="A3180:A3195"/>
    <mergeCell ref="B3180:B3181"/>
    <mergeCell ref="B3182:B3183"/>
    <mergeCell ref="B3184:B3185"/>
    <mergeCell ref="B3186:B3187"/>
    <mergeCell ref="B3188:B3189"/>
    <mergeCell ref="B3190:B3191"/>
    <mergeCell ref="B3192:B3193"/>
    <mergeCell ref="B3194:B3195"/>
    <mergeCell ref="A3164:A3179"/>
    <mergeCell ref="B3164:B3165"/>
    <mergeCell ref="B3166:B3167"/>
    <mergeCell ref="B3168:B3169"/>
    <mergeCell ref="B3170:B3171"/>
    <mergeCell ref="B3172:B3173"/>
    <mergeCell ref="B3174:B3175"/>
    <mergeCell ref="B3176:B3177"/>
    <mergeCell ref="B3178:B3179"/>
    <mergeCell ref="A3150:A3157"/>
    <mergeCell ref="B3150:B3151"/>
    <mergeCell ref="B3152:B3153"/>
    <mergeCell ref="B3154:B3155"/>
    <mergeCell ref="B3156:B3157"/>
    <mergeCell ref="A3158:A3163"/>
    <mergeCell ref="B3158:B3159"/>
    <mergeCell ref="B3160:B3161"/>
    <mergeCell ref="B3162:B3163"/>
    <mergeCell ref="A3145:L3145"/>
    <mergeCell ref="A3146:B3146"/>
    <mergeCell ref="H3146:H3147"/>
    <mergeCell ref="I3146:I3147"/>
    <mergeCell ref="A3147:B3147"/>
    <mergeCell ref="A3148:B3149"/>
    <mergeCell ref="A3131:A3142"/>
    <mergeCell ref="B3131:B3132"/>
    <mergeCell ref="B3133:B3134"/>
    <mergeCell ref="B3135:B3136"/>
    <mergeCell ref="B3137:B3138"/>
    <mergeCell ref="B3139:B3140"/>
    <mergeCell ref="B3141:B3142"/>
    <mergeCell ref="A3115:A3130"/>
    <mergeCell ref="B3115:B3116"/>
    <mergeCell ref="B3117:B3118"/>
    <mergeCell ref="B3119:B3120"/>
    <mergeCell ref="B3121:B3122"/>
    <mergeCell ref="B3123:B3124"/>
    <mergeCell ref="B3125:B3126"/>
    <mergeCell ref="B3127:B3128"/>
    <mergeCell ref="B3129:B3130"/>
    <mergeCell ref="A3099:A3114"/>
    <mergeCell ref="B3099:B3100"/>
    <mergeCell ref="B3101:B3102"/>
    <mergeCell ref="B3103:B3104"/>
    <mergeCell ref="B3105:B3106"/>
    <mergeCell ref="B3107:B3108"/>
    <mergeCell ref="B3109:B3110"/>
    <mergeCell ref="B3111:B3112"/>
    <mergeCell ref="B3113:B3114"/>
    <mergeCell ref="A3085:A3092"/>
    <mergeCell ref="B3085:B3086"/>
    <mergeCell ref="B3087:B3088"/>
    <mergeCell ref="B3089:B3090"/>
    <mergeCell ref="B3091:B3092"/>
    <mergeCell ref="A3093:A3098"/>
    <mergeCell ref="B3093:B3094"/>
    <mergeCell ref="B3095:B3096"/>
    <mergeCell ref="B3097:B3098"/>
    <mergeCell ref="A3080:L3080"/>
    <mergeCell ref="A3081:B3081"/>
    <mergeCell ref="G3081:G3082"/>
    <mergeCell ref="H3081:H3082"/>
    <mergeCell ref="A3082:B3082"/>
    <mergeCell ref="A3083:B3084"/>
    <mergeCell ref="B3062:B3063"/>
    <mergeCell ref="B3064:B3065"/>
    <mergeCell ref="A3066:A3077"/>
    <mergeCell ref="B3066:B3067"/>
    <mergeCell ref="B3068:B3069"/>
    <mergeCell ref="B3070:B3071"/>
    <mergeCell ref="B3072:B3073"/>
    <mergeCell ref="B3074:B3075"/>
    <mergeCell ref="B3076:B3077"/>
    <mergeCell ref="B3044:B3045"/>
    <mergeCell ref="B3046:B3047"/>
    <mergeCell ref="B3048:B3049"/>
    <mergeCell ref="A3050:A3065"/>
    <mergeCell ref="B3050:B3051"/>
    <mergeCell ref="B3052:B3053"/>
    <mergeCell ref="B3054:B3055"/>
    <mergeCell ref="B3056:B3057"/>
    <mergeCell ref="B3058:B3059"/>
    <mergeCell ref="B3060:B3061"/>
    <mergeCell ref="A3028:A3033"/>
    <mergeCell ref="B3028:B3029"/>
    <mergeCell ref="B3030:B3031"/>
    <mergeCell ref="B3032:B3033"/>
    <mergeCell ref="A3034:A3049"/>
    <mergeCell ref="B3034:B3035"/>
    <mergeCell ref="B3036:B3037"/>
    <mergeCell ref="B3038:B3039"/>
    <mergeCell ref="B3040:B3041"/>
    <mergeCell ref="B3042:B3043"/>
    <mergeCell ref="A3018:B3019"/>
    <mergeCell ref="A3020:A3027"/>
    <mergeCell ref="B3020:B3021"/>
    <mergeCell ref="B3022:B3023"/>
    <mergeCell ref="B3024:B3025"/>
    <mergeCell ref="B3026:B3027"/>
    <mergeCell ref="A3014:L3014"/>
    <mergeCell ref="A3015:L3015"/>
    <mergeCell ref="A3016:B3016"/>
    <mergeCell ref="H3016:H3017"/>
    <mergeCell ref="I3016:I3017"/>
    <mergeCell ref="A3017:B3017"/>
    <mergeCell ref="A3000:A3011"/>
    <mergeCell ref="B3000:B3001"/>
    <mergeCell ref="B3002:B3003"/>
    <mergeCell ref="B3004:B3005"/>
    <mergeCell ref="B3006:B3007"/>
    <mergeCell ref="B3008:B3009"/>
    <mergeCell ref="B3010:B3011"/>
    <mergeCell ref="A2984:A2999"/>
    <mergeCell ref="B2984:B2985"/>
    <mergeCell ref="B2986:B2987"/>
    <mergeCell ref="B2988:B2989"/>
    <mergeCell ref="B2990:B2991"/>
    <mergeCell ref="B2992:B2993"/>
    <mergeCell ref="B2994:B2995"/>
    <mergeCell ref="B2996:B2997"/>
    <mergeCell ref="B2998:B2999"/>
    <mergeCell ref="A2968:A2983"/>
    <mergeCell ref="B2968:B2969"/>
    <mergeCell ref="B2970:B2971"/>
    <mergeCell ref="B2972:B2973"/>
    <mergeCell ref="B2974:B2975"/>
    <mergeCell ref="B2976:B2977"/>
    <mergeCell ref="B2978:B2979"/>
    <mergeCell ref="B2980:B2981"/>
    <mergeCell ref="B2982:B2983"/>
    <mergeCell ref="A2954:A2961"/>
    <mergeCell ref="B2954:B2955"/>
    <mergeCell ref="B2956:B2957"/>
    <mergeCell ref="B2958:B2959"/>
    <mergeCell ref="B2960:B2961"/>
    <mergeCell ref="A2962:A2967"/>
    <mergeCell ref="B2962:B2963"/>
    <mergeCell ref="B2964:B2965"/>
    <mergeCell ref="B2966:B2967"/>
    <mergeCell ref="A2949:L2949"/>
    <mergeCell ref="A2950:B2950"/>
    <mergeCell ref="H2950:H2951"/>
    <mergeCell ref="I2950:I2951"/>
    <mergeCell ref="A2951:B2951"/>
    <mergeCell ref="A2952:B2953"/>
    <mergeCell ref="A2935:A2946"/>
    <mergeCell ref="B2935:B2936"/>
    <mergeCell ref="B2937:B2938"/>
    <mergeCell ref="B2939:B2940"/>
    <mergeCell ref="B2941:B2942"/>
    <mergeCell ref="B2943:B2944"/>
    <mergeCell ref="B2945:B2946"/>
    <mergeCell ref="A2919:A2934"/>
    <mergeCell ref="B2919:B2920"/>
    <mergeCell ref="B2921:B2922"/>
    <mergeCell ref="B2923:B2924"/>
    <mergeCell ref="B2925:B2926"/>
    <mergeCell ref="B2927:B2928"/>
    <mergeCell ref="B2929:B2930"/>
    <mergeCell ref="B2931:B2932"/>
    <mergeCell ref="B2933:B2934"/>
    <mergeCell ref="A2903:A2918"/>
    <mergeCell ref="B2903:B2904"/>
    <mergeCell ref="B2905:B2906"/>
    <mergeCell ref="B2907:B2908"/>
    <mergeCell ref="B2909:B2910"/>
    <mergeCell ref="B2911:B2912"/>
    <mergeCell ref="B2913:B2914"/>
    <mergeCell ref="B2915:B2916"/>
    <mergeCell ref="B2917:B2918"/>
    <mergeCell ref="A2889:A2896"/>
    <mergeCell ref="B2889:B2890"/>
    <mergeCell ref="B2891:B2892"/>
    <mergeCell ref="B2893:B2894"/>
    <mergeCell ref="B2895:B2896"/>
    <mergeCell ref="A2897:A2902"/>
    <mergeCell ref="B2897:B2898"/>
    <mergeCell ref="B2899:B2900"/>
    <mergeCell ref="B2901:B2902"/>
    <mergeCell ref="A2884:L2884"/>
    <mergeCell ref="A2885:B2885"/>
    <mergeCell ref="H2885:H2886"/>
    <mergeCell ref="I2885:I2886"/>
    <mergeCell ref="A2886:B2886"/>
    <mergeCell ref="A2887:B2888"/>
    <mergeCell ref="B2866:B2867"/>
    <mergeCell ref="B2868:B2869"/>
    <mergeCell ref="A2870:A2881"/>
    <mergeCell ref="B2870:B2871"/>
    <mergeCell ref="B2872:B2873"/>
    <mergeCell ref="B2874:B2875"/>
    <mergeCell ref="B2876:B2877"/>
    <mergeCell ref="B2878:B2879"/>
    <mergeCell ref="B2880:B2881"/>
    <mergeCell ref="B2848:B2849"/>
    <mergeCell ref="B2850:B2851"/>
    <mergeCell ref="B2852:B2853"/>
    <mergeCell ref="A2854:A2869"/>
    <mergeCell ref="B2854:B2855"/>
    <mergeCell ref="B2856:B2857"/>
    <mergeCell ref="B2858:B2859"/>
    <mergeCell ref="B2860:B2861"/>
    <mergeCell ref="B2862:B2863"/>
    <mergeCell ref="B2864:B2865"/>
    <mergeCell ref="A2832:A2837"/>
    <mergeCell ref="B2832:B2833"/>
    <mergeCell ref="B2834:B2835"/>
    <mergeCell ref="B2836:B2837"/>
    <mergeCell ref="A2838:A2853"/>
    <mergeCell ref="B2838:B2839"/>
    <mergeCell ref="B2840:B2841"/>
    <mergeCell ref="B2842:B2843"/>
    <mergeCell ref="B2844:B2845"/>
    <mergeCell ref="B2846:B2847"/>
    <mergeCell ref="A2822:B2823"/>
    <mergeCell ref="A2824:A2831"/>
    <mergeCell ref="B2824:B2825"/>
    <mergeCell ref="B2826:B2827"/>
    <mergeCell ref="B2828:B2829"/>
    <mergeCell ref="B2830:B2831"/>
    <mergeCell ref="A2819:L2819"/>
    <mergeCell ref="A2820:B2820"/>
    <mergeCell ref="C2820:C2821"/>
    <mergeCell ref="D2820:D2821"/>
    <mergeCell ref="E2820:E2821"/>
    <mergeCell ref="F2820:F2821"/>
    <mergeCell ref="A2821:B2821"/>
    <mergeCell ref="B2801:B2802"/>
    <mergeCell ref="B2803:B2804"/>
    <mergeCell ref="A2805:A2816"/>
    <mergeCell ref="B2805:B2806"/>
    <mergeCell ref="B2807:B2808"/>
    <mergeCell ref="B2809:B2810"/>
    <mergeCell ref="B2811:B2812"/>
    <mergeCell ref="B2813:B2814"/>
    <mergeCell ref="B2815:B2816"/>
    <mergeCell ref="B2783:B2784"/>
    <mergeCell ref="B2785:B2786"/>
    <mergeCell ref="B2787:B2788"/>
    <mergeCell ref="A2789:A2804"/>
    <mergeCell ref="B2789:B2790"/>
    <mergeCell ref="B2791:B2792"/>
    <mergeCell ref="B2793:B2794"/>
    <mergeCell ref="B2795:B2796"/>
    <mergeCell ref="B2797:B2798"/>
    <mergeCell ref="B2799:B2800"/>
    <mergeCell ref="A2767:A2772"/>
    <mergeCell ref="B2767:B2768"/>
    <mergeCell ref="B2769:B2770"/>
    <mergeCell ref="B2771:B2772"/>
    <mergeCell ref="A2773:A2788"/>
    <mergeCell ref="B2773:B2774"/>
    <mergeCell ref="B2775:B2776"/>
    <mergeCell ref="B2777:B2778"/>
    <mergeCell ref="B2779:B2780"/>
    <mergeCell ref="B2781:B2782"/>
    <mergeCell ref="A2757:B2758"/>
    <mergeCell ref="A2759:A2766"/>
    <mergeCell ref="B2759:B2760"/>
    <mergeCell ref="B2761:B2762"/>
    <mergeCell ref="B2763:B2764"/>
    <mergeCell ref="B2765:B2766"/>
    <mergeCell ref="A2754:L2754"/>
    <mergeCell ref="A2755:B2755"/>
    <mergeCell ref="C2755:C2756"/>
    <mergeCell ref="D2755:D2756"/>
    <mergeCell ref="E2755:E2756"/>
    <mergeCell ref="F2755:F2756"/>
    <mergeCell ref="A2756:B2756"/>
    <mergeCell ref="B2736:B2737"/>
    <mergeCell ref="B2738:B2739"/>
    <mergeCell ref="A2740:A2751"/>
    <mergeCell ref="B2740:B2741"/>
    <mergeCell ref="B2742:B2743"/>
    <mergeCell ref="B2744:B2745"/>
    <mergeCell ref="B2746:B2747"/>
    <mergeCell ref="B2748:B2749"/>
    <mergeCell ref="B2750:B2751"/>
    <mergeCell ref="B2718:B2719"/>
    <mergeCell ref="B2720:B2721"/>
    <mergeCell ref="B2722:B2723"/>
    <mergeCell ref="A2724:A2739"/>
    <mergeCell ref="B2724:B2725"/>
    <mergeCell ref="B2726:B2727"/>
    <mergeCell ref="B2728:B2729"/>
    <mergeCell ref="B2730:B2731"/>
    <mergeCell ref="B2732:B2733"/>
    <mergeCell ref="B2734:B2735"/>
    <mergeCell ref="A2702:A2707"/>
    <mergeCell ref="B2702:B2703"/>
    <mergeCell ref="B2704:B2705"/>
    <mergeCell ref="B2706:B2707"/>
    <mergeCell ref="A2708:A2723"/>
    <mergeCell ref="B2708:B2709"/>
    <mergeCell ref="B2710:B2711"/>
    <mergeCell ref="B2712:B2713"/>
    <mergeCell ref="B2714:B2715"/>
    <mergeCell ref="B2716:B2717"/>
    <mergeCell ref="A2692:B2693"/>
    <mergeCell ref="A2694:A2701"/>
    <mergeCell ref="B2694:B2695"/>
    <mergeCell ref="B2696:B2697"/>
    <mergeCell ref="B2698:B2699"/>
    <mergeCell ref="B2700:B2701"/>
    <mergeCell ref="A2688:L2688"/>
    <mergeCell ref="A2689:L2689"/>
    <mergeCell ref="A2690:B2690"/>
    <mergeCell ref="C2690:C2691"/>
    <mergeCell ref="D2690:D2691"/>
    <mergeCell ref="E2690:E2691"/>
    <mergeCell ref="F2690:F2691"/>
    <mergeCell ref="A2691:B2691"/>
    <mergeCell ref="A2674:A2685"/>
    <mergeCell ref="B2674:B2675"/>
    <mergeCell ref="B2676:B2677"/>
    <mergeCell ref="B2678:B2679"/>
    <mergeCell ref="B2680:B2681"/>
    <mergeCell ref="B2682:B2683"/>
    <mergeCell ref="B2684:B2685"/>
    <mergeCell ref="A2658:A2673"/>
    <mergeCell ref="B2658:B2659"/>
    <mergeCell ref="B2660:B2661"/>
    <mergeCell ref="B2662:B2663"/>
    <mergeCell ref="B2664:B2665"/>
    <mergeCell ref="B2666:B2667"/>
    <mergeCell ref="B2668:B2669"/>
    <mergeCell ref="B2670:B2671"/>
    <mergeCell ref="B2672:B2673"/>
    <mergeCell ref="A2642:A2657"/>
    <mergeCell ref="B2642:B2643"/>
    <mergeCell ref="B2644:B2645"/>
    <mergeCell ref="B2646:B2647"/>
    <mergeCell ref="B2648:B2649"/>
    <mergeCell ref="B2650:B2651"/>
    <mergeCell ref="B2652:B2653"/>
    <mergeCell ref="B2654:B2655"/>
    <mergeCell ref="B2656:B2657"/>
    <mergeCell ref="A2628:A2635"/>
    <mergeCell ref="B2628:B2629"/>
    <mergeCell ref="B2630:B2631"/>
    <mergeCell ref="B2632:B2633"/>
    <mergeCell ref="B2634:B2635"/>
    <mergeCell ref="A2636:A2641"/>
    <mergeCell ref="B2636:B2637"/>
    <mergeCell ref="B2638:B2639"/>
    <mergeCell ref="B2640:B2641"/>
    <mergeCell ref="A2623:L2623"/>
    <mergeCell ref="A2624:B2624"/>
    <mergeCell ref="I2624:I2625"/>
    <mergeCell ref="J2624:J2625"/>
    <mergeCell ref="A2625:B2625"/>
    <mergeCell ref="A2626:B2627"/>
    <mergeCell ref="A2609:A2620"/>
    <mergeCell ref="B2609:B2610"/>
    <mergeCell ref="B2611:B2612"/>
    <mergeCell ref="B2613:B2614"/>
    <mergeCell ref="B2615:B2616"/>
    <mergeCell ref="B2617:B2618"/>
    <mergeCell ref="B2619:B2620"/>
    <mergeCell ref="A2593:A2608"/>
    <mergeCell ref="B2593:B2594"/>
    <mergeCell ref="B2595:B2596"/>
    <mergeCell ref="B2597:B2598"/>
    <mergeCell ref="B2599:B2600"/>
    <mergeCell ref="B2601:B2602"/>
    <mergeCell ref="B2603:B2604"/>
    <mergeCell ref="B2605:B2606"/>
    <mergeCell ref="B2607:B2608"/>
    <mergeCell ref="A2577:A2592"/>
    <mergeCell ref="B2577:B2578"/>
    <mergeCell ref="B2579:B2580"/>
    <mergeCell ref="B2581:B2582"/>
    <mergeCell ref="B2583:B2584"/>
    <mergeCell ref="B2585:B2586"/>
    <mergeCell ref="B2587:B2588"/>
    <mergeCell ref="B2589:B2590"/>
    <mergeCell ref="B2591:B2592"/>
    <mergeCell ref="A2563:A2570"/>
    <mergeCell ref="B2563:B2564"/>
    <mergeCell ref="B2565:B2566"/>
    <mergeCell ref="B2567:B2568"/>
    <mergeCell ref="B2569:B2570"/>
    <mergeCell ref="A2571:A2576"/>
    <mergeCell ref="B2571:B2572"/>
    <mergeCell ref="B2573:B2574"/>
    <mergeCell ref="B2575:B2576"/>
    <mergeCell ref="A2558:L2558"/>
    <mergeCell ref="A2559:B2559"/>
    <mergeCell ref="H2559:H2560"/>
    <mergeCell ref="I2559:I2560"/>
    <mergeCell ref="A2560:B2560"/>
    <mergeCell ref="A2561:B2562"/>
    <mergeCell ref="A2544:A2555"/>
    <mergeCell ref="B2544:B2545"/>
    <mergeCell ref="B2546:B2547"/>
    <mergeCell ref="B2548:B2549"/>
    <mergeCell ref="B2550:B2551"/>
    <mergeCell ref="B2552:B2553"/>
    <mergeCell ref="B2554:B2555"/>
    <mergeCell ref="A2528:A2543"/>
    <mergeCell ref="B2528:B2529"/>
    <mergeCell ref="B2530:B2531"/>
    <mergeCell ref="B2532:B2533"/>
    <mergeCell ref="B2534:B2535"/>
    <mergeCell ref="B2536:B2537"/>
    <mergeCell ref="B2538:B2539"/>
    <mergeCell ref="B2540:B2541"/>
    <mergeCell ref="B2542:B2543"/>
    <mergeCell ref="A2512:A2527"/>
    <mergeCell ref="B2512:B2513"/>
    <mergeCell ref="B2514:B2515"/>
    <mergeCell ref="B2516:B2517"/>
    <mergeCell ref="B2518:B2519"/>
    <mergeCell ref="B2520:B2521"/>
    <mergeCell ref="B2522:B2523"/>
    <mergeCell ref="B2524:B2525"/>
    <mergeCell ref="B2526:B2527"/>
    <mergeCell ref="A2498:A2505"/>
    <mergeCell ref="B2498:B2499"/>
    <mergeCell ref="B2500:B2501"/>
    <mergeCell ref="B2502:B2503"/>
    <mergeCell ref="B2504:B2505"/>
    <mergeCell ref="A2506:A2511"/>
    <mergeCell ref="B2506:B2507"/>
    <mergeCell ref="B2508:B2509"/>
    <mergeCell ref="B2510:B2511"/>
    <mergeCell ref="A2493:L2493"/>
    <mergeCell ref="A2494:B2494"/>
    <mergeCell ref="H2494:H2495"/>
    <mergeCell ref="I2494:I2495"/>
    <mergeCell ref="A2495:B2495"/>
    <mergeCell ref="A2496:B2497"/>
    <mergeCell ref="A2479:A2490"/>
    <mergeCell ref="B2479:B2480"/>
    <mergeCell ref="B2481:B2482"/>
    <mergeCell ref="B2483:B2484"/>
    <mergeCell ref="B2485:B2486"/>
    <mergeCell ref="B2487:B2488"/>
    <mergeCell ref="B2489:B2490"/>
    <mergeCell ref="A2463:A2478"/>
    <mergeCell ref="B2463:B2464"/>
    <mergeCell ref="B2465:B2466"/>
    <mergeCell ref="B2467:B2468"/>
    <mergeCell ref="B2469:B2470"/>
    <mergeCell ref="B2471:B2472"/>
    <mergeCell ref="B2473:B2474"/>
    <mergeCell ref="B2475:B2476"/>
    <mergeCell ref="B2477:B2478"/>
    <mergeCell ref="A2447:A2462"/>
    <mergeCell ref="B2447:B2448"/>
    <mergeCell ref="B2449:B2450"/>
    <mergeCell ref="B2451:B2452"/>
    <mergeCell ref="B2453:B2454"/>
    <mergeCell ref="B2455:B2456"/>
    <mergeCell ref="B2457:B2458"/>
    <mergeCell ref="B2459:B2460"/>
    <mergeCell ref="B2461:B2462"/>
    <mergeCell ref="A2433:A2440"/>
    <mergeCell ref="B2433:B2434"/>
    <mergeCell ref="B2435:B2436"/>
    <mergeCell ref="B2437:B2438"/>
    <mergeCell ref="B2439:B2440"/>
    <mergeCell ref="A2441:A2446"/>
    <mergeCell ref="B2441:B2442"/>
    <mergeCell ref="B2443:B2444"/>
    <mergeCell ref="B2445:B2446"/>
    <mergeCell ref="A2428:L2428"/>
    <mergeCell ref="A2429:B2429"/>
    <mergeCell ref="H2429:H2430"/>
    <mergeCell ref="I2429:I2430"/>
    <mergeCell ref="A2430:B2430"/>
    <mergeCell ref="A2431:B2432"/>
    <mergeCell ref="A2414:A2425"/>
    <mergeCell ref="B2414:B2415"/>
    <mergeCell ref="B2416:B2417"/>
    <mergeCell ref="B2418:B2419"/>
    <mergeCell ref="B2420:B2421"/>
    <mergeCell ref="B2422:B2423"/>
    <mergeCell ref="B2424:B2425"/>
    <mergeCell ref="A2398:A2413"/>
    <mergeCell ref="B2398:B2399"/>
    <mergeCell ref="B2400:B2401"/>
    <mergeCell ref="B2402:B2403"/>
    <mergeCell ref="B2404:B2405"/>
    <mergeCell ref="B2406:B2407"/>
    <mergeCell ref="B2408:B2409"/>
    <mergeCell ref="B2410:B2411"/>
    <mergeCell ref="B2412:B2413"/>
    <mergeCell ref="A2382:A2397"/>
    <mergeCell ref="B2382:B2383"/>
    <mergeCell ref="B2384:B2385"/>
    <mergeCell ref="B2386:B2387"/>
    <mergeCell ref="B2388:B2389"/>
    <mergeCell ref="B2390:B2391"/>
    <mergeCell ref="B2392:B2393"/>
    <mergeCell ref="B2394:B2395"/>
    <mergeCell ref="B2396:B2397"/>
    <mergeCell ref="A2368:A2375"/>
    <mergeCell ref="B2368:B2369"/>
    <mergeCell ref="B2370:B2371"/>
    <mergeCell ref="B2372:B2373"/>
    <mergeCell ref="B2374:B2375"/>
    <mergeCell ref="A2376:A2381"/>
    <mergeCell ref="B2376:B2377"/>
    <mergeCell ref="B2378:B2379"/>
    <mergeCell ref="B2380:B2381"/>
    <mergeCell ref="A2363:L2363"/>
    <mergeCell ref="A2364:B2364"/>
    <mergeCell ref="H2364:H2365"/>
    <mergeCell ref="I2364:I2365"/>
    <mergeCell ref="A2365:B2365"/>
    <mergeCell ref="A2366:B2367"/>
    <mergeCell ref="A2349:A2360"/>
    <mergeCell ref="B2349:B2350"/>
    <mergeCell ref="B2351:B2352"/>
    <mergeCell ref="B2353:B2354"/>
    <mergeCell ref="B2355:B2356"/>
    <mergeCell ref="B2357:B2358"/>
    <mergeCell ref="B2359:B2360"/>
    <mergeCell ref="A2333:A2348"/>
    <mergeCell ref="B2333:B2334"/>
    <mergeCell ref="B2335:B2336"/>
    <mergeCell ref="B2337:B2338"/>
    <mergeCell ref="B2339:B2340"/>
    <mergeCell ref="B2341:B2342"/>
    <mergeCell ref="B2343:B2344"/>
    <mergeCell ref="B2345:B2346"/>
    <mergeCell ref="B2347:B2348"/>
    <mergeCell ref="A2317:A2332"/>
    <mergeCell ref="B2317:B2318"/>
    <mergeCell ref="B2319:B2320"/>
    <mergeCell ref="B2321:B2322"/>
    <mergeCell ref="B2323:B2324"/>
    <mergeCell ref="B2325:B2326"/>
    <mergeCell ref="B2327:B2328"/>
    <mergeCell ref="B2329:B2330"/>
    <mergeCell ref="B2331:B2332"/>
    <mergeCell ref="A2303:A2310"/>
    <mergeCell ref="B2303:B2304"/>
    <mergeCell ref="B2305:B2306"/>
    <mergeCell ref="B2307:B2308"/>
    <mergeCell ref="B2309:B2310"/>
    <mergeCell ref="A2311:A2316"/>
    <mergeCell ref="B2311:B2312"/>
    <mergeCell ref="B2313:B2314"/>
    <mergeCell ref="B2315:B2316"/>
    <mergeCell ref="A2298:L2298"/>
    <mergeCell ref="A2299:B2299"/>
    <mergeCell ref="H2299:H2300"/>
    <mergeCell ref="I2299:I2300"/>
    <mergeCell ref="A2300:B2300"/>
    <mergeCell ref="A2301:B2302"/>
    <mergeCell ref="A2284:A2295"/>
    <mergeCell ref="B2284:B2285"/>
    <mergeCell ref="B2286:B2287"/>
    <mergeCell ref="B2288:B2289"/>
    <mergeCell ref="B2290:B2291"/>
    <mergeCell ref="B2292:B2293"/>
    <mergeCell ref="B2294:B2295"/>
    <mergeCell ref="A2268:A2283"/>
    <mergeCell ref="B2268:B2269"/>
    <mergeCell ref="B2270:B2271"/>
    <mergeCell ref="B2272:B2273"/>
    <mergeCell ref="B2274:B2275"/>
    <mergeCell ref="B2276:B2277"/>
    <mergeCell ref="B2278:B2279"/>
    <mergeCell ref="B2280:B2281"/>
    <mergeCell ref="B2282:B2283"/>
    <mergeCell ref="A2252:A2267"/>
    <mergeCell ref="B2252:B2253"/>
    <mergeCell ref="B2254:B2255"/>
    <mergeCell ref="B2256:B2257"/>
    <mergeCell ref="B2258:B2259"/>
    <mergeCell ref="B2260:B2261"/>
    <mergeCell ref="B2262:B2263"/>
    <mergeCell ref="B2264:B2265"/>
    <mergeCell ref="B2266:B2267"/>
    <mergeCell ref="A2238:A2245"/>
    <mergeCell ref="B2238:B2239"/>
    <mergeCell ref="B2240:B2241"/>
    <mergeCell ref="B2242:B2243"/>
    <mergeCell ref="B2244:B2245"/>
    <mergeCell ref="A2246:A2251"/>
    <mergeCell ref="B2246:B2247"/>
    <mergeCell ref="B2248:B2249"/>
    <mergeCell ref="B2250:B2251"/>
    <mergeCell ref="A2233:L2233"/>
    <mergeCell ref="A2234:B2234"/>
    <mergeCell ref="H2234:H2235"/>
    <mergeCell ref="I2234:I2235"/>
    <mergeCell ref="A2235:B2235"/>
    <mergeCell ref="A2236:B2237"/>
    <mergeCell ref="B2215:B2216"/>
    <mergeCell ref="B2217:B2218"/>
    <mergeCell ref="A2219:A2230"/>
    <mergeCell ref="B2219:B2220"/>
    <mergeCell ref="B2221:B2222"/>
    <mergeCell ref="B2223:B2224"/>
    <mergeCell ref="B2225:B2226"/>
    <mergeCell ref="B2227:B2228"/>
    <mergeCell ref="B2229:B2230"/>
    <mergeCell ref="B2197:B2198"/>
    <mergeCell ref="B2199:B2200"/>
    <mergeCell ref="B2201:B2202"/>
    <mergeCell ref="A2203:A2218"/>
    <mergeCell ref="B2203:B2204"/>
    <mergeCell ref="B2205:B2206"/>
    <mergeCell ref="B2207:B2208"/>
    <mergeCell ref="B2209:B2210"/>
    <mergeCell ref="B2211:B2212"/>
    <mergeCell ref="B2213:B2214"/>
    <mergeCell ref="A2181:A2186"/>
    <mergeCell ref="B2181:B2182"/>
    <mergeCell ref="B2183:B2184"/>
    <mergeCell ref="B2185:B2186"/>
    <mergeCell ref="A2187:A2202"/>
    <mergeCell ref="B2187:B2188"/>
    <mergeCell ref="B2189:B2190"/>
    <mergeCell ref="B2191:B2192"/>
    <mergeCell ref="B2193:B2194"/>
    <mergeCell ref="B2195:B2196"/>
    <mergeCell ref="A2171:B2172"/>
    <mergeCell ref="A2173:A2180"/>
    <mergeCell ref="B2173:B2174"/>
    <mergeCell ref="B2175:B2176"/>
    <mergeCell ref="B2177:B2178"/>
    <mergeCell ref="B2179:B2180"/>
    <mergeCell ref="A2167:L2167"/>
    <mergeCell ref="A2168:L2168"/>
    <mergeCell ref="A2169:B2169"/>
    <mergeCell ref="H2169:H2170"/>
    <mergeCell ref="I2169:I2170"/>
    <mergeCell ref="A2170:B2170"/>
    <mergeCell ref="B2149:B2150"/>
    <mergeCell ref="B2151:B2152"/>
    <mergeCell ref="A2153:A2164"/>
    <mergeCell ref="B2153:B2154"/>
    <mergeCell ref="B2155:B2156"/>
    <mergeCell ref="B2157:B2158"/>
    <mergeCell ref="B2159:B2160"/>
    <mergeCell ref="B2161:B2162"/>
    <mergeCell ref="B2163:B2164"/>
    <mergeCell ref="B2131:B2132"/>
    <mergeCell ref="B2133:B2134"/>
    <mergeCell ref="B2135:B2136"/>
    <mergeCell ref="A2137:A2152"/>
    <mergeCell ref="B2137:B2138"/>
    <mergeCell ref="B2139:B2140"/>
    <mergeCell ref="B2141:B2142"/>
    <mergeCell ref="B2143:B2144"/>
    <mergeCell ref="B2145:B2146"/>
    <mergeCell ref="B2147:B2148"/>
    <mergeCell ref="A2115:A2120"/>
    <mergeCell ref="B2115:B2116"/>
    <mergeCell ref="B2117:B2118"/>
    <mergeCell ref="B2119:B2120"/>
    <mergeCell ref="A2121:A2136"/>
    <mergeCell ref="B2121:B2122"/>
    <mergeCell ref="B2123:B2124"/>
    <mergeCell ref="B2125:B2126"/>
    <mergeCell ref="B2127:B2128"/>
    <mergeCell ref="B2129:B2130"/>
    <mergeCell ref="A2105:B2106"/>
    <mergeCell ref="A2107:A2114"/>
    <mergeCell ref="B2107:B2108"/>
    <mergeCell ref="B2109:B2110"/>
    <mergeCell ref="B2111:B2112"/>
    <mergeCell ref="B2113:B2114"/>
    <mergeCell ref="A2102:L2102"/>
    <mergeCell ref="A2103:B2103"/>
    <mergeCell ref="C2103:C2104"/>
    <mergeCell ref="D2103:D2104"/>
    <mergeCell ref="E2103:E2104"/>
    <mergeCell ref="F2103:F2104"/>
    <mergeCell ref="A2104:B2104"/>
    <mergeCell ref="B2084:B2085"/>
    <mergeCell ref="B2086:B2087"/>
    <mergeCell ref="A2088:A2099"/>
    <mergeCell ref="B2088:B2089"/>
    <mergeCell ref="B2090:B2091"/>
    <mergeCell ref="B2092:B2093"/>
    <mergeCell ref="B2094:B2095"/>
    <mergeCell ref="B2096:B2097"/>
    <mergeCell ref="B2098:B2099"/>
    <mergeCell ref="B2066:B2067"/>
    <mergeCell ref="B2068:B2069"/>
    <mergeCell ref="B2070:B2071"/>
    <mergeCell ref="A2072:A2087"/>
    <mergeCell ref="B2072:B2073"/>
    <mergeCell ref="B2074:B2075"/>
    <mergeCell ref="B2076:B2077"/>
    <mergeCell ref="B2078:B2079"/>
    <mergeCell ref="B2080:B2081"/>
    <mergeCell ref="B2082:B2083"/>
    <mergeCell ref="A2050:A2055"/>
    <mergeCell ref="B2050:B2051"/>
    <mergeCell ref="B2052:B2053"/>
    <mergeCell ref="B2054:B2055"/>
    <mergeCell ref="A2056:A2071"/>
    <mergeCell ref="B2056:B2057"/>
    <mergeCell ref="B2058:B2059"/>
    <mergeCell ref="B2060:B2061"/>
    <mergeCell ref="B2062:B2063"/>
    <mergeCell ref="B2064:B2065"/>
    <mergeCell ref="A2040:B2041"/>
    <mergeCell ref="A2042:A2049"/>
    <mergeCell ref="B2042:B2043"/>
    <mergeCell ref="B2044:B2045"/>
    <mergeCell ref="B2046:B2047"/>
    <mergeCell ref="B2048:B2049"/>
    <mergeCell ref="A2036:L2036"/>
    <mergeCell ref="A2037:L2037"/>
    <mergeCell ref="A2038:B2038"/>
    <mergeCell ref="H2038:H2039"/>
    <mergeCell ref="I2038:I2039"/>
    <mergeCell ref="A2039:B2039"/>
    <mergeCell ref="A2022:A2033"/>
    <mergeCell ref="B2022:B2023"/>
    <mergeCell ref="B2024:B2025"/>
    <mergeCell ref="B2026:B2027"/>
    <mergeCell ref="B2028:B2029"/>
    <mergeCell ref="B2030:B2031"/>
    <mergeCell ref="B2032:B2033"/>
    <mergeCell ref="A2006:A2021"/>
    <mergeCell ref="B2006:B2007"/>
    <mergeCell ref="B2008:B2009"/>
    <mergeCell ref="B2010:B2011"/>
    <mergeCell ref="B2012:B2013"/>
    <mergeCell ref="B2014:B2015"/>
    <mergeCell ref="B2016:B2017"/>
    <mergeCell ref="B2018:B2019"/>
    <mergeCell ref="B2020:B2021"/>
    <mergeCell ref="A1990:A2005"/>
    <mergeCell ref="B1990:B1991"/>
    <mergeCell ref="B1992:B1993"/>
    <mergeCell ref="B1994:B1995"/>
    <mergeCell ref="B1996:B1997"/>
    <mergeCell ref="B1998:B1999"/>
    <mergeCell ref="B2000:B2001"/>
    <mergeCell ref="B2002:B2003"/>
    <mergeCell ref="B2004:B2005"/>
    <mergeCell ref="A1976:A1983"/>
    <mergeCell ref="B1976:B1977"/>
    <mergeCell ref="B1978:B1979"/>
    <mergeCell ref="B1980:B1981"/>
    <mergeCell ref="B1982:B1983"/>
    <mergeCell ref="A1984:A1989"/>
    <mergeCell ref="B1984:B1985"/>
    <mergeCell ref="B1986:B1987"/>
    <mergeCell ref="B1988:B1989"/>
    <mergeCell ref="A1971:L1971"/>
    <mergeCell ref="A1972:B1972"/>
    <mergeCell ref="H1972:H1973"/>
    <mergeCell ref="I1972:I1973"/>
    <mergeCell ref="A1973:B1973"/>
    <mergeCell ref="A1974:B1975"/>
    <mergeCell ref="B1953:B1954"/>
    <mergeCell ref="B1955:B1956"/>
    <mergeCell ref="A1957:A1968"/>
    <mergeCell ref="B1957:B1958"/>
    <mergeCell ref="B1959:B1960"/>
    <mergeCell ref="B1961:B1962"/>
    <mergeCell ref="B1963:B1964"/>
    <mergeCell ref="B1965:B1966"/>
    <mergeCell ref="B1967:B1968"/>
    <mergeCell ref="B1935:B1936"/>
    <mergeCell ref="B1937:B1938"/>
    <mergeCell ref="B1939:B1940"/>
    <mergeCell ref="A1941:A1956"/>
    <mergeCell ref="B1941:B1942"/>
    <mergeCell ref="B1943:B1944"/>
    <mergeCell ref="B1945:B1946"/>
    <mergeCell ref="B1947:B1948"/>
    <mergeCell ref="B1949:B1950"/>
    <mergeCell ref="B1951:B1952"/>
    <mergeCell ref="A1919:A1924"/>
    <mergeCell ref="B1919:B1920"/>
    <mergeCell ref="B1921:B1922"/>
    <mergeCell ref="B1923:B1924"/>
    <mergeCell ref="A1925:A1940"/>
    <mergeCell ref="B1925:B1926"/>
    <mergeCell ref="B1927:B1928"/>
    <mergeCell ref="B1929:B1930"/>
    <mergeCell ref="B1931:B1932"/>
    <mergeCell ref="B1933:B1934"/>
    <mergeCell ref="A1909:B1910"/>
    <mergeCell ref="A1911:A1918"/>
    <mergeCell ref="B1911:B1912"/>
    <mergeCell ref="B1913:B1914"/>
    <mergeCell ref="B1915:B1916"/>
    <mergeCell ref="B1917:B1918"/>
    <mergeCell ref="A1905:L1905"/>
    <mergeCell ref="A1906:L1906"/>
    <mergeCell ref="A1907:B1907"/>
    <mergeCell ref="H1907:H1908"/>
    <mergeCell ref="I1907:I1908"/>
    <mergeCell ref="A1908:B1908"/>
    <mergeCell ref="A1891:A1902"/>
    <mergeCell ref="B1891:B1892"/>
    <mergeCell ref="B1893:B1894"/>
    <mergeCell ref="B1895:B1896"/>
    <mergeCell ref="B1897:B1898"/>
    <mergeCell ref="B1899:B1900"/>
    <mergeCell ref="B1901:B1902"/>
    <mergeCell ref="A1875:A1890"/>
    <mergeCell ref="B1875:B1876"/>
    <mergeCell ref="B1877:B1878"/>
    <mergeCell ref="B1879:B1880"/>
    <mergeCell ref="B1881:B1882"/>
    <mergeCell ref="B1883:B1884"/>
    <mergeCell ref="B1885:B1886"/>
    <mergeCell ref="B1887:B1888"/>
    <mergeCell ref="B1889:B1890"/>
    <mergeCell ref="A1859:A1874"/>
    <mergeCell ref="B1859:B1860"/>
    <mergeCell ref="B1861:B1862"/>
    <mergeCell ref="B1863:B1864"/>
    <mergeCell ref="B1865:B1866"/>
    <mergeCell ref="B1867:B1868"/>
    <mergeCell ref="B1869:B1870"/>
    <mergeCell ref="B1871:B1872"/>
    <mergeCell ref="B1873:B1874"/>
    <mergeCell ref="A1845:A1852"/>
    <mergeCell ref="B1845:B1846"/>
    <mergeCell ref="B1847:B1848"/>
    <mergeCell ref="B1849:B1850"/>
    <mergeCell ref="B1851:B1852"/>
    <mergeCell ref="A1853:A1858"/>
    <mergeCell ref="B1853:B1854"/>
    <mergeCell ref="B1855:B1856"/>
    <mergeCell ref="B1857:B1858"/>
    <mergeCell ref="A1840:L1840"/>
    <mergeCell ref="A1841:B1841"/>
    <mergeCell ref="H1841:H1842"/>
    <mergeCell ref="I1841:I1842"/>
    <mergeCell ref="A1842:B1842"/>
    <mergeCell ref="A1843:B1844"/>
    <mergeCell ref="A1825:A1836"/>
    <mergeCell ref="B1825:B1826"/>
    <mergeCell ref="B1827:B1828"/>
    <mergeCell ref="B1829:B1830"/>
    <mergeCell ref="B1831:B1832"/>
    <mergeCell ref="B1833:B1834"/>
    <mergeCell ref="B1835:B1836"/>
    <mergeCell ref="B1838:L1838"/>
    <mergeCell ref="A1809:A1824"/>
    <mergeCell ref="B1809:B1810"/>
    <mergeCell ref="B1811:B1812"/>
    <mergeCell ref="B1813:B1814"/>
    <mergeCell ref="B1815:B1816"/>
    <mergeCell ref="B1817:B1818"/>
    <mergeCell ref="B1819:B1820"/>
    <mergeCell ref="B1821:B1822"/>
    <mergeCell ref="B1823:B1824"/>
    <mergeCell ref="A1793:A1808"/>
    <mergeCell ref="B1793:B1794"/>
    <mergeCell ref="B1795:B1796"/>
    <mergeCell ref="B1797:B1798"/>
    <mergeCell ref="B1799:B1800"/>
    <mergeCell ref="B1801:B1802"/>
    <mergeCell ref="B1803:B1804"/>
    <mergeCell ref="B1805:B1806"/>
    <mergeCell ref="B1807:B1808"/>
    <mergeCell ref="A1779:A1786"/>
    <mergeCell ref="B1779:B1780"/>
    <mergeCell ref="B1781:B1782"/>
    <mergeCell ref="B1783:B1784"/>
    <mergeCell ref="B1785:B1786"/>
    <mergeCell ref="A1787:A1792"/>
    <mergeCell ref="B1787:B1788"/>
    <mergeCell ref="B1789:B1790"/>
    <mergeCell ref="B1791:B1792"/>
    <mergeCell ref="A1774:L1774"/>
    <mergeCell ref="A1775:B1775"/>
    <mergeCell ref="I1775:I1776"/>
    <mergeCell ref="A1776:B1776"/>
    <mergeCell ref="A1777:B1778"/>
    <mergeCell ref="B1755:B1756"/>
    <mergeCell ref="B1757:B1758"/>
    <mergeCell ref="A1759:A1770"/>
    <mergeCell ref="B1759:B1760"/>
    <mergeCell ref="B1761:B1762"/>
    <mergeCell ref="B1763:B1764"/>
    <mergeCell ref="B1765:B1766"/>
    <mergeCell ref="B1767:B1768"/>
    <mergeCell ref="B1769:B1770"/>
    <mergeCell ref="B1772:L1772"/>
    <mergeCell ref="B1737:B1738"/>
    <mergeCell ref="B1739:B1740"/>
    <mergeCell ref="B1741:B1742"/>
    <mergeCell ref="A1743:A1758"/>
    <mergeCell ref="B1743:B1744"/>
    <mergeCell ref="B1745:B1746"/>
    <mergeCell ref="B1747:B1748"/>
    <mergeCell ref="B1749:B1750"/>
    <mergeCell ref="B1751:B1752"/>
    <mergeCell ref="B1753:B1754"/>
    <mergeCell ref="A1721:A1726"/>
    <mergeCell ref="B1721:B1722"/>
    <mergeCell ref="B1723:B1724"/>
    <mergeCell ref="B1725:B1726"/>
    <mergeCell ref="A1727:A1742"/>
    <mergeCell ref="B1727:B1728"/>
    <mergeCell ref="B1729:B1730"/>
    <mergeCell ref="B1731:B1732"/>
    <mergeCell ref="B1733:B1734"/>
    <mergeCell ref="B1735:B1736"/>
    <mergeCell ref="A1708:L1708"/>
    <mergeCell ref="A1709:L1709"/>
    <mergeCell ref="A1710:B1710"/>
    <mergeCell ref="A1711:B1712"/>
    <mergeCell ref="A1713:A1720"/>
    <mergeCell ref="B1713:B1714"/>
    <mergeCell ref="B1715:B1716"/>
    <mergeCell ref="B1717:B1718"/>
    <mergeCell ref="B1719:B1720"/>
    <mergeCell ref="B1690:B1691"/>
    <mergeCell ref="B1692:B1693"/>
    <mergeCell ref="A1694:A1705"/>
    <mergeCell ref="B1694:B1695"/>
    <mergeCell ref="B1696:B1697"/>
    <mergeCell ref="B1698:B1699"/>
    <mergeCell ref="B1700:B1701"/>
    <mergeCell ref="B1702:B1703"/>
    <mergeCell ref="B1704:B1705"/>
    <mergeCell ref="B1672:B1673"/>
    <mergeCell ref="B1674:B1675"/>
    <mergeCell ref="B1676:B1677"/>
    <mergeCell ref="A1678:A1693"/>
    <mergeCell ref="B1678:B1679"/>
    <mergeCell ref="B1680:B1681"/>
    <mergeCell ref="B1682:B1683"/>
    <mergeCell ref="B1684:B1685"/>
    <mergeCell ref="B1686:B1687"/>
    <mergeCell ref="B1688:B1689"/>
    <mergeCell ref="A1656:A1661"/>
    <mergeCell ref="B1656:B1657"/>
    <mergeCell ref="B1658:B1659"/>
    <mergeCell ref="B1660:B1661"/>
    <mergeCell ref="A1662:A1677"/>
    <mergeCell ref="B1662:B1663"/>
    <mergeCell ref="B1664:B1665"/>
    <mergeCell ref="B1666:B1667"/>
    <mergeCell ref="B1668:B1669"/>
    <mergeCell ref="B1670:B1671"/>
    <mergeCell ref="A1646:B1647"/>
    <mergeCell ref="A1648:A1655"/>
    <mergeCell ref="B1648:B1649"/>
    <mergeCell ref="B1650:B1651"/>
    <mergeCell ref="B1652:B1653"/>
    <mergeCell ref="B1654:B1655"/>
    <mergeCell ref="A1642:L1642"/>
    <mergeCell ref="A1643:L1643"/>
    <mergeCell ref="A1644:B1644"/>
    <mergeCell ref="H1644:H1645"/>
    <mergeCell ref="I1644:I1645"/>
    <mergeCell ref="A1645:B1645"/>
    <mergeCell ref="B1624:B1625"/>
    <mergeCell ref="B1626:B1627"/>
    <mergeCell ref="A1628:A1639"/>
    <mergeCell ref="B1628:B1629"/>
    <mergeCell ref="B1630:B1631"/>
    <mergeCell ref="B1632:B1633"/>
    <mergeCell ref="B1634:B1635"/>
    <mergeCell ref="B1636:B1637"/>
    <mergeCell ref="B1638:B1639"/>
    <mergeCell ref="B1606:B1607"/>
    <mergeCell ref="B1608:B1609"/>
    <mergeCell ref="B1610:B1611"/>
    <mergeCell ref="A1612:A1627"/>
    <mergeCell ref="B1612:B1613"/>
    <mergeCell ref="B1614:B1615"/>
    <mergeCell ref="B1616:B1617"/>
    <mergeCell ref="B1618:B1619"/>
    <mergeCell ref="B1620:B1621"/>
    <mergeCell ref="B1622:B1623"/>
    <mergeCell ref="A1590:A1595"/>
    <mergeCell ref="B1590:B1591"/>
    <mergeCell ref="B1592:B1593"/>
    <mergeCell ref="B1594:B1595"/>
    <mergeCell ref="A1596:A1611"/>
    <mergeCell ref="B1596:B1597"/>
    <mergeCell ref="B1598:B1599"/>
    <mergeCell ref="B1600:B1601"/>
    <mergeCell ref="B1602:B1603"/>
    <mergeCell ref="B1604:B1605"/>
    <mergeCell ref="A1580:B1581"/>
    <mergeCell ref="A1582:A1589"/>
    <mergeCell ref="B1582:B1583"/>
    <mergeCell ref="B1584:B1585"/>
    <mergeCell ref="B1586:B1587"/>
    <mergeCell ref="B1588:B1589"/>
    <mergeCell ref="A1576:L1576"/>
    <mergeCell ref="A1577:L1577"/>
    <mergeCell ref="A1578:B1578"/>
    <mergeCell ref="H1578:H1579"/>
    <mergeCell ref="I1578:I1579"/>
    <mergeCell ref="A1579:B1579"/>
    <mergeCell ref="B1558:B1559"/>
    <mergeCell ref="B1560:B1561"/>
    <mergeCell ref="A1562:A1573"/>
    <mergeCell ref="B1562:B1563"/>
    <mergeCell ref="B1564:B1565"/>
    <mergeCell ref="B1566:B1567"/>
    <mergeCell ref="B1568:B1569"/>
    <mergeCell ref="B1570:B1571"/>
    <mergeCell ref="B1572:B1573"/>
    <mergeCell ref="B1540:B1541"/>
    <mergeCell ref="B1542:B1543"/>
    <mergeCell ref="B1544:B1545"/>
    <mergeCell ref="A1546:A1561"/>
    <mergeCell ref="B1546:B1547"/>
    <mergeCell ref="B1548:B1549"/>
    <mergeCell ref="B1550:B1551"/>
    <mergeCell ref="B1552:B1553"/>
    <mergeCell ref="B1554:B1555"/>
    <mergeCell ref="B1556:B1557"/>
    <mergeCell ref="A1524:A1529"/>
    <mergeCell ref="B1524:B1525"/>
    <mergeCell ref="B1526:B1527"/>
    <mergeCell ref="B1528:B1529"/>
    <mergeCell ref="A1530:A1545"/>
    <mergeCell ref="B1530:B1531"/>
    <mergeCell ref="B1532:B1533"/>
    <mergeCell ref="B1534:B1535"/>
    <mergeCell ref="B1536:B1537"/>
    <mergeCell ref="B1538:B1539"/>
    <mergeCell ref="A1514:B1515"/>
    <mergeCell ref="A1516:A1523"/>
    <mergeCell ref="B1516:B1517"/>
    <mergeCell ref="B1518:B1519"/>
    <mergeCell ref="B1520:B1521"/>
    <mergeCell ref="B1522:B1523"/>
    <mergeCell ref="A1510:L1510"/>
    <mergeCell ref="A1511:L1511"/>
    <mergeCell ref="A1512:B1512"/>
    <mergeCell ref="H1512:H1513"/>
    <mergeCell ref="I1512:I1513"/>
    <mergeCell ref="A1513:B1513"/>
    <mergeCell ref="A1494:A1505"/>
    <mergeCell ref="B1494:B1495"/>
    <mergeCell ref="B1496:B1497"/>
    <mergeCell ref="B1498:B1499"/>
    <mergeCell ref="B1500:B1501"/>
    <mergeCell ref="B1502:B1503"/>
    <mergeCell ref="B1504:B1505"/>
    <mergeCell ref="B1507:L1508"/>
    <mergeCell ref="A1478:A1493"/>
    <mergeCell ref="B1478:B1479"/>
    <mergeCell ref="B1480:B1481"/>
    <mergeCell ref="B1482:B1483"/>
    <mergeCell ref="B1484:B1485"/>
    <mergeCell ref="B1486:B1487"/>
    <mergeCell ref="B1488:B1489"/>
    <mergeCell ref="B1490:B1491"/>
    <mergeCell ref="B1492:B1493"/>
    <mergeCell ref="A1460:A1477"/>
    <mergeCell ref="B1460:B1461"/>
    <mergeCell ref="B1462:B1463"/>
    <mergeCell ref="B1464:B1465"/>
    <mergeCell ref="B1466:B1467"/>
    <mergeCell ref="B1468:B1469"/>
    <mergeCell ref="B1470:B1471"/>
    <mergeCell ref="B1472:B1473"/>
    <mergeCell ref="B1474:B1475"/>
    <mergeCell ref="B1476:B1477"/>
    <mergeCell ref="A1446:A1453"/>
    <mergeCell ref="B1446:B1447"/>
    <mergeCell ref="B1448:B1449"/>
    <mergeCell ref="B1450:B1451"/>
    <mergeCell ref="B1452:B1453"/>
    <mergeCell ref="A1454:A1459"/>
    <mergeCell ref="B1454:B1455"/>
    <mergeCell ref="B1456:B1457"/>
    <mergeCell ref="B1458:B1459"/>
    <mergeCell ref="A1440:L1440"/>
    <mergeCell ref="A1441:L1441"/>
    <mergeCell ref="A1442:B1442"/>
    <mergeCell ref="J1442:J1443"/>
    <mergeCell ref="A1443:B1443"/>
    <mergeCell ref="A1444:B1445"/>
    <mergeCell ref="B1421:B1422"/>
    <mergeCell ref="B1423:B1424"/>
    <mergeCell ref="A1425:A1436"/>
    <mergeCell ref="B1425:B1426"/>
    <mergeCell ref="B1427:B1428"/>
    <mergeCell ref="B1429:B1430"/>
    <mergeCell ref="B1431:B1432"/>
    <mergeCell ref="B1433:B1434"/>
    <mergeCell ref="B1435:B1436"/>
    <mergeCell ref="B1438:L1439"/>
    <mergeCell ref="B1405:B1406"/>
    <mergeCell ref="B1407:B1408"/>
    <mergeCell ref="A1409:A1424"/>
    <mergeCell ref="B1409:B1410"/>
    <mergeCell ref="B1411:B1412"/>
    <mergeCell ref="B1413:B1414"/>
    <mergeCell ref="B1415:B1416"/>
    <mergeCell ref="B1417:B1418"/>
    <mergeCell ref="B1419:B1420"/>
    <mergeCell ref="A1385:A1390"/>
    <mergeCell ref="B1385:B1386"/>
    <mergeCell ref="B1387:B1388"/>
    <mergeCell ref="B1389:B1390"/>
    <mergeCell ref="A1391:A1408"/>
    <mergeCell ref="B1391:B1392"/>
    <mergeCell ref="B1393:B1394"/>
    <mergeCell ref="B1395:B1396"/>
    <mergeCell ref="B1397:B1398"/>
    <mergeCell ref="B1399:B1400"/>
    <mergeCell ref="B1401:B1402"/>
    <mergeCell ref="B1403:B1404"/>
    <mergeCell ref="A1373:L1373"/>
    <mergeCell ref="A1374:B1374"/>
    <mergeCell ref="A1375:B1376"/>
    <mergeCell ref="A1377:A1384"/>
    <mergeCell ref="B1377:B1378"/>
    <mergeCell ref="B1379:B1380"/>
    <mergeCell ref="B1381:B1382"/>
    <mergeCell ref="B1383:B1384"/>
    <mergeCell ref="B1353:B1354"/>
    <mergeCell ref="B1355:B1356"/>
    <mergeCell ref="A1357:A1368"/>
    <mergeCell ref="B1357:B1358"/>
    <mergeCell ref="B1359:B1360"/>
    <mergeCell ref="B1361:B1362"/>
    <mergeCell ref="B1363:B1364"/>
    <mergeCell ref="B1365:B1366"/>
    <mergeCell ref="B1367:B1368"/>
    <mergeCell ref="B1370:L1371"/>
    <mergeCell ref="B1335:B1336"/>
    <mergeCell ref="B1337:B1338"/>
    <mergeCell ref="B1339:B1340"/>
    <mergeCell ref="A1341:A1356"/>
    <mergeCell ref="B1341:B1342"/>
    <mergeCell ref="B1343:B1344"/>
    <mergeCell ref="B1345:B1346"/>
    <mergeCell ref="B1347:B1348"/>
    <mergeCell ref="B1349:B1350"/>
    <mergeCell ref="B1351:B1352"/>
    <mergeCell ref="A1317:A1322"/>
    <mergeCell ref="B1317:B1318"/>
    <mergeCell ref="B1319:B1320"/>
    <mergeCell ref="B1321:B1322"/>
    <mergeCell ref="A1323:A1340"/>
    <mergeCell ref="B1323:B1324"/>
    <mergeCell ref="B1325:B1326"/>
    <mergeCell ref="B1327:B1328"/>
    <mergeCell ref="B1329:B1330"/>
    <mergeCell ref="B1331:B1332"/>
    <mergeCell ref="B1333:B1334"/>
    <mergeCell ref="A1305:L1305"/>
    <mergeCell ref="A1306:B1306"/>
    <mergeCell ref="A1307:B1308"/>
    <mergeCell ref="A1309:A1316"/>
    <mergeCell ref="B1309:B1310"/>
    <mergeCell ref="B1311:B1312"/>
    <mergeCell ref="B1313:B1314"/>
    <mergeCell ref="B1315:B1316"/>
    <mergeCell ref="A1291:A1302"/>
    <mergeCell ref="B1291:B1292"/>
    <mergeCell ref="B1293:B1294"/>
    <mergeCell ref="B1295:B1296"/>
    <mergeCell ref="B1297:B1298"/>
    <mergeCell ref="B1299:B1300"/>
    <mergeCell ref="B1301:B1302"/>
    <mergeCell ref="A1275:A1290"/>
    <mergeCell ref="B1275:B1276"/>
    <mergeCell ref="B1277:B1278"/>
    <mergeCell ref="B1279:B1280"/>
    <mergeCell ref="B1281:B1282"/>
    <mergeCell ref="B1283:B1284"/>
    <mergeCell ref="B1285:B1286"/>
    <mergeCell ref="B1287:B1288"/>
    <mergeCell ref="B1289:B1290"/>
    <mergeCell ref="A1259:A1274"/>
    <mergeCell ref="B1259:B1260"/>
    <mergeCell ref="B1261:B1262"/>
    <mergeCell ref="B1263:B1264"/>
    <mergeCell ref="B1265:B1266"/>
    <mergeCell ref="B1267:B1268"/>
    <mergeCell ref="B1269:B1270"/>
    <mergeCell ref="B1271:B1272"/>
    <mergeCell ref="B1273:B1274"/>
    <mergeCell ref="A1245:A1252"/>
    <mergeCell ref="B1245:B1246"/>
    <mergeCell ref="B1247:B1248"/>
    <mergeCell ref="B1249:B1250"/>
    <mergeCell ref="B1251:B1252"/>
    <mergeCell ref="A1253:A1258"/>
    <mergeCell ref="B1253:B1254"/>
    <mergeCell ref="B1255:B1256"/>
    <mergeCell ref="B1257:B1258"/>
    <mergeCell ref="A1240:L1240"/>
    <mergeCell ref="A1241:B1241"/>
    <mergeCell ref="H1241:H1242"/>
    <mergeCell ref="I1241:I1242"/>
    <mergeCell ref="A1242:B1242"/>
    <mergeCell ref="A1243:B1244"/>
    <mergeCell ref="A1226:A1237"/>
    <mergeCell ref="B1226:B1227"/>
    <mergeCell ref="B1228:B1229"/>
    <mergeCell ref="B1230:B1231"/>
    <mergeCell ref="B1232:B1233"/>
    <mergeCell ref="B1234:B1235"/>
    <mergeCell ref="B1236:B1237"/>
    <mergeCell ref="A1210:A1225"/>
    <mergeCell ref="B1210:B1211"/>
    <mergeCell ref="B1212:B1213"/>
    <mergeCell ref="B1214:B1215"/>
    <mergeCell ref="B1216:B1217"/>
    <mergeCell ref="B1218:B1219"/>
    <mergeCell ref="B1220:B1221"/>
    <mergeCell ref="B1222:B1223"/>
    <mergeCell ref="B1224:B1225"/>
    <mergeCell ref="A1194:A1209"/>
    <mergeCell ref="B1194:B1195"/>
    <mergeCell ref="B1196:B1197"/>
    <mergeCell ref="B1198:B1199"/>
    <mergeCell ref="B1200:B1201"/>
    <mergeCell ref="B1202:B1203"/>
    <mergeCell ref="B1204:B1205"/>
    <mergeCell ref="B1206:B1207"/>
    <mergeCell ref="B1208:B1209"/>
    <mergeCell ref="A1180:A1187"/>
    <mergeCell ref="B1180:B1181"/>
    <mergeCell ref="B1182:B1183"/>
    <mergeCell ref="B1184:B1185"/>
    <mergeCell ref="B1186:B1187"/>
    <mergeCell ref="A1188:A1193"/>
    <mergeCell ref="B1188:B1189"/>
    <mergeCell ref="B1190:B1191"/>
    <mergeCell ref="B1192:B1193"/>
    <mergeCell ref="A1175:L1175"/>
    <mergeCell ref="A1176:B1176"/>
    <mergeCell ref="H1176:H1177"/>
    <mergeCell ref="I1176:I1177"/>
    <mergeCell ref="A1177:B1177"/>
    <mergeCell ref="A1178:B1179"/>
    <mergeCell ref="B1157:B1158"/>
    <mergeCell ref="B1159:B1160"/>
    <mergeCell ref="A1161:A1172"/>
    <mergeCell ref="B1161:B1162"/>
    <mergeCell ref="B1163:B1164"/>
    <mergeCell ref="B1165:B1166"/>
    <mergeCell ref="B1167:B1168"/>
    <mergeCell ref="B1169:B1170"/>
    <mergeCell ref="B1171:B1172"/>
    <mergeCell ref="B1139:B1140"/>
    <mergeCell ref="B1141:B1142"/>
    <mergeCell ref="B1143:B1144"/>
    <mergeCell ref="A1145:A1160"/>
    <mergeCell ref="B1145:B1146"/>
    <mergeCell ref="B1147:B1148"/>
    <mergeCell ref="B1149:B1150"/>
    <mergeCell ref="B1151:B1152"/>
    <mergeCell ref="B1153:B1154"/>
    <mergeCell ref="B1155:B1156"/>
    <mergeCell ref="A1123:A1128"/>
    <mergeCell ref="B1123:B1124"/>
    <mergeCell ref="B1125:B1126"/>
    <mergeCell ref="B1127:B1128"/>
    <mergeCell ref="A1129:A1144"/>
    <mergeCell ref="B1129:B1130"/>
    <mergeCell ref="B1131:B1132"/>
    <mergeCell ref="B1133:B1134"/>
    <mergeCell ref="B1135:B1136"/>
    <mergeCell ref="B1137:B1138"/>
    <mergeCell ref="A1108:L1108"/>
    <mergeCell ref="A1110:L1110"/>
    <mergeCell ref="A1111:L1111"/>
    <mergeCell ref="A1112:B1112"/>
    <mergeCell ref="A1113:B1114"/>
    <mergeCell ref="A1115:A1122"/>
    <mergeCell ref="B1115:B1116"/>
    <mergeCell ref="B1117:B1118"/>
    <mergeCell ref="B1119:B1120"/>
    <mergeCell ref="B1121:B1122"/>
    <mergeCell ref="A1096:A1107"/>
    <mergeCell ref="B1096:B1097"/>
    <mergeCell ref="B1098:B1099"/>
    <mergeCell ref="B1100:B1101"/>
    <mergeCell ref="B1102:B1103"/>
    <mergeCell ref="B1104:B1105"/>
    <mergeCell ref="B1106:B1107"/>
    <mergeCell ref="A1080:A1095"/>
    <mergeCell ref="B1080:B1081"/>
    <mergeCell ref="B1082:B1083"/>
    <mergeCell ref="B1084:B1085"/>
    <mergeCell ref="B1086:B1087"/>
    <mergeCell ref="B1088:B1089"/>
    <mergeCell ref="B1090:B1091"/>
    <mergeCell ref="B1092:B1093"/>
    <mergeCell ref="B1094:B1095"/>
    <mergeCell ref="A1064:A1079"/>
    <mergeCell ref="B1064:B1065"/>
    <mergeCell ref="B1066:B1067"/>
    <mergeCell ref="B1068:B1069"/>
    <mergeCell ref="B1070:B1071"/>
    <mergeCell ref="B1072:B1073"/>
    <mergeCell ref="B1074:B1075"/>
    <mergeCell ref="B1076:B1077"/>
    <mergeCell ref="B1078:B1079"/>
    <mergeCell ref="A1050:A1057"/>
    <mergeCell ref="B1050:B1051"/>
    <mergeCell ref="B1052:B1053"/>
    <mergeCell ref="B1054:B1055"/>
    <mergeCell ref="B1056:B1057"/>
    <mergeCell ref="A1058:A1063"/>
    <mergeCell ref="B1058:B1059"/>
    <mergeCell ref="B1060:B1061"/>
    <mergeCell ref="B1062:B1063"/>
    <mergeCell ref="A1045:L1045"/>
    <mergeCell ref="A1046:B1046"/>
    <mergeCell ref="H1046:H1047"/>
    <mergeCell ref="I1046:I1047"/>
    <mergeCell ref="A1047:B1047"/>
    <mergeCell ref="A1048:B1049"/>
    <mergeCell ref="A1031:A1042"/>
    <mergeCell ref="B1031:B1032"/>
    <mergeCell ref="B1033:B1034"/>
    <mergeCell ref="B1035:B1036"/>
    <mergeCell ref="B1037:B1038"/>
    <mergeCell ref="B1039:B1040"/>
    <mergeCell ref="B1041:B1042"/>
    <mergeCell ref="A1015:A1030"/>
    <mergeCell ref="B1015:B1016"/>
    <mergeCell ref="B1017:B1018"/>
    <mergeCell ref="B1019:B1020"/>
    <mergeCell ref="B1021:B1022"/>
    <mergeCell ref="B1023:B1024"/>
    <mergeCell ref="B1025:B1026"/>
    <mergeCell ref="B1027:B1028"/>
    <mergeCell ref="B1029:B1030"/>
    <mergeCell ref="A999:A1014"/>
    <mergeCell ref="B999:B1000"/>
    <mergeCell ref="B1001:B1002"/>
    <mergeCell ref="B1003:B1004"/>
    <mergeCell ref="B1005:B1006"/>
    <mergeCell ref="B1007:B1008"/>
    <mergeCell ref="B1009:B1010"/>
    <mergeCell ref="B1011:B1012"/>
    <mergeCell ref="B1013:B1014"/>
    <mergeCell ref="A985:A992"/>
    <mergeCell ref="B985:B986"/>
    <mergeCell ref="B987:B988"/>
    <mergeCell ref="B989:B990"/>
    <mergeCell ref="B991:B992"/>
    <mergeCell ref="A993:A998"/>
    <mergeCell ref="B993:B994"/>
    <mergeCell ref="B995:B996"/>
    <mergeCell ref="B997:B998"/>
    <mergeCell ref="A980:L980"/>
    <mergeCell ref="A981:B981"/>
    <mergeCell ref="H981:H982"/>
    <mergeCell ref="I981:I982"/>
    <mergeCell ref="A982:B982"/>
    <mergeCell ref="A983:B984"/>
    <mergeCell ref="A966:A977"/>
    <mergeCell ref="B966:B967"/>
    <mergeCell ref="B968:B969"/>
    <mergeCell ref="B970:B971"/>
    <mergeCell ref="B972:B973"/>
    <mergeCell ref="B974:B975"/>
    <mergeCell ref="B976:B977"/>
    <mergeCell ref="A950:A965"/>
    <mergeCell ref="B950:B951"/>
    <mergeCell ref="B952:B953"/>
    <mergeCell ref="B954:B955"/>
    <mergeCell ref="B956:B957"/>
    <mergeCell ref="B958:B959"/>
    <mergeCell ref="B960:B961"/>
    <mergeCell ref="B962:B963"/>
    <mergeCell ref="B964:B965"/>
    <mergeCell ref="A934:A949"/>
    <mergeCell ref="B934:B935"/>
    <mergeCell ref="B936:B937"/>
    <mergeCell ref="B938:B939"/>
    <mergeCell ref="B940:B941"/>
    <mergeCell ref="B942:B943"/>
    <mergeCell ref="B944:B945"/>
    <mergeCell ref="B946:B947"/>
    <mergeCell ref="B948:B949"/>
    <mergeCell ref="A920:A927"/>
    <mergeCell ref="B920:B921"/>
    <mergeCell ref="B922:B923"/>
    <mergeCell ref="B924:B925"/>
    <mergeCell ref="B926:B927"/>
    <mergeCell ref="A928:A933"/>
    <mergeCell ref="B928:B929"/>
    <mergeCell ref="B930:B931"/>
    <mergeCell ref="B932:B933"/>
    <mergeCell ref="A915:L915"/>
    <mergeCell ref="A916:B916"/>
    <mergeCell ref="H916:H917"/>
    <mergeCell ref="I916:I917"/>
    <mergeCell ref="A917:B917"/>
    <mergeCell ref="A918:B919"/>
    <mergeCell ref="B897:B898"/>
    <mergeCell ref="B899:B900"/>
    <mergeCell ref="A901:A912"/>
    <mergeCell ref="B901:B902"/>
    <mergeCell ref="B903:B904"/>
    <mergeCell ref="B905:B906"/>
    <mergeCell ref="B907:B908"/>
    <mergeCell ref="B909:B910"/>
    <mergeCell ref="B911:B912"/>
    <mergeCell ref="B879:B880"/>
    <mergeCell ref="B881:B882"/>
    <mergeCell ref="B883:B884"/>
    <mergeCell ref="A885:A900"/>
    <mergeCell ref="B885:B886"/>
    <mergeCell ref="B887:B888"/>
    <mergeCell ref="B889:B890"/>
    <mergeCell ref="B891:B892"/>
    <mergeCell ref="B893:B894"/>
    <mergeCell ref="B895:B896"/>
    <mergeCell ref="A863:A868"/>
    <mergeCell ref="B863:B864"/>
    <mergeCell ref="B865:B866"/>
    <mergeCell ref="B867:B868"/>
    <mergeCell ref="A869:A884"/>
    <mergeCell ref="B869:B870"/>
    <mergeCell ref="B871:B872"/>
    <mergeCell ref="B873:B874"/>
    <mergeCell ref="B875:B876"/>
    <mergeCell ref="B877:B878"/>
    <mergeCell ref="A850:L850"/>
    <mergeCell ref="A851:L851"/>
    <mergeCell ref="A852:B852"/>
    <mergeCell ref="A853:B854"/>
    <mergeCell ref="A855:A862"/>
    <mergeCell ref="B855:B856"/>
    <mergeCell ref="B857:B858"/>
    <mergeCell ref="B859:B860"/>
    <mergeCell ref="B861:B862"/>
    <mergeCell ref="A836:A847"/>
    <mergeCell ref="B836:B837"/>
    <mergeCell ref="B838:B839"/>
    <mergeCell ref="B840:B841"/>
    <mergeCell ref="B842:B843"/>
    <mergeCell ref="B844:B845"/>
    <mergeCell ref="B846:B847"/>
    <mergeCell ref="A820:A835"/>
    <mergeCell ref="B820:B821"/>
    <mergeCell ref="B822:B823"/>
    <mergeCell ref="B824:B825"/>
    <mergeCell ref="B826:B827"/>
    <mergeCell ref="B828:B829"/>
    <mergeCell ref="B830:B831"/>
    <mergeCell ref="B832:B833"/>
    <mergeCell ref="B834:B835"/>
    <mergeCell ref="A804:A819"/>
    <mergeCell ref="B804:B805"/>
    <mergeCell ref="B806:B807"/>
    <mergeCell ref="B808:B809"/>
    <mergeCell ref="B810:B811"/>
    <mergeCell ref="B812:B813"/>
    <mergeCell ref="B814:B815"/>
    <mergeCell ref="B816:B817"/>
    <mergeCell ref="B818:B819"/>
    <mergeCell ref="A790:A797"/>
    <mergeCell ref="B790:B791"/>
    <mergeCell ref="B792:B793"/>
    <mergeCell ref="B794:B795"/>
    <mergeCell ref="B796:B797"/>
    <mergeCell ref="A798:A803"/>
    <mergeCell ref="B798:B799"/>
    <mergeCell ref="B800:B801"/>
    <mergeCell ref="B802:B803"/>
    <mergeCell ref="A785:L785"/>
    <mergeCell ref="A786:B786"/>
    <mergeCell ref="H786:H787"/>
    <mergeCell ref="I786:I787"/>
    <mergeCell ref="A787:B787"/>
    <mergeCell ref="A788:B789"/>
    <mergeCell ref="A771:A782"/>
    <mergeCell ref="B771:B772"/>
    <mergeCell ref="B773:B774"/>
    <mergeCell ref="B775:B776"/>
    <mergeCell ref="B777:B778"/>
    <mergeCell ref="B779:B780"/>
    <mergeCell ref="B781:B782"/>
    <mergeCell ref="A755:A770"/>
    <mergeCell ref="B755:B756"/>
    <mergeCell ref="B757:B758"/>
    <mergeCell ref="B759:B760"/>
    <mergeCell ref="B761:B762"/>
    <mergeCell ref="B763:B764"/>
    <mergeCell ref="B765:B766"/>
    <mergeCell ref="B767:B768"/>
    <mergeCell ref="B769:B770"/>
    <mergeCell ref="A739:A754"/>
    <mergeCell ref="B739:B740"/>
    <mergeCell ref="B741:B742"/>
    <mergeCell ref="B743:B744"/>
    <mergeCell ref="B745:B746"/>
    <mergeCell ref="B747:B748"/>
    <mergeCell ref="B749:B750"/>
    <mergeCell ref="B751:B752"/>
    <mergeCell ref="B753:B754"/>
    <mergeCell ref="A725:A732"/>
    <mergeCell ref="B725:B726"/>
    <mergeCell ref="B727:B728"/>
    <mergeCell ref="B729:B730"/>
    <mergeCell ref="B731:B732"/>
    <mergeCell ref="A733:A738"/>
    <mergeCell ref="B733:B734"/>
    <mergeCell ref="B735:B736"/>
    <mergeCell ref="B737:B738"/>
    <mergeCell ref="A720:L720"/>
    <mergeCell ref="A721:B721"/>
    <mergeCell ref="H721:H722"/>
    <mergeCell ref="I721:I722"/>
    <mergeCell ref="A722:B722"/>
    <mergeCell ref="A723:B724"/>
    <mergeCell ref="A704:A715"/>
    <mergeCell ref="B704:B705"/>
    <mergeCell ref="B706:B707"/>
    <mergeCell ref="B708:B709"/>
    <mergeCell ref="B710:B711"/>
    <mergeCell ref="B712:B713"/>
    <mergeCell ref="B714:B715"/>
    <mergeCell ref="A688:A703"/>
    <mergeCell ref="B688:B689"/>
    <mergeCell ref="B690:B691"/>
    <mergeCell ref="B692:B693"/>
    <mergeCell ref="B694:B695"/>
    <mergeCell ref="B696:B697"/>
    <mergeCell ref="B698:B699"/>
    <mergeCell ref="B700:B701"/>
    <mergeCell ref="B702:B703"/>
    <mergeCell ref="B717:L718"/>
    <mergeCell ref="A672:A687"/>
    <mergeCell ref="B672:B673"/>
    <mergeCell ref="B674:B675"/>
    <mergeCell ref="B676:B677"/>
    <mergeCell ref="B678:B679"/>
    <mergeCell ref="B680:B681"/>
    <mergeCell ref="B682:B683"/>
    <mergeCell ref="B684:B685"/>
    <mergeCell ref="B686:B687"/>
    <mergeCell ref="A658:A665"/>
    <mergeCell ref="B658:B659"/>
    <mergeCell ref="B660:B661"/>
    <mergeCell ref="B662:B663"/>
    <mergeCell ref="B664:B665"/>
    <mergeCell ref="A666:A671"/>
    <mergeCell ref="B666:B667"/>
    <mergeCell ref="B668:B669"/>
    <mergeCell ref="B670:B671"/>
    <mergeCell ref="A652:L652"/>
    <mergeCell ref="A653:L653"/>
    <mergeCell ref="A654:B654"/>
    <mergeCell ref="I654:I655"/>
    <mergeCell ref="A655:B655"/>
    <mergeCell ref="A656:B657"/>
    <mergeCell ref="A636:A647"/>
    <mergeCell ref="B636:B637"/>
    <mergeCell ref="B638:B639"/>
    <mergeCell ref="B640:B641"/>
    <mergeCell ref="B642:B643"/>
    <mergeCell ref="B644:B645"/>
    <mergeCell ref="B646:B647"/>
    <mergeCell ref="A620:A635"/>
    <mergeCell ref="B620:B621"/>
    <mergeCell ref="B622:B623"/>
    <mergeCell ref="B624:B625"/>
    <mergeCell ref="B626:B627"/>
    <mergeCell ref="B628:B629"/>
    <mergeCell ref="B630:B631"/>
    <mergeCell ref="B632:B633"/>
    <mergeCell ref="B634:B635"/>
    <mergeCell ref="B649:L650"/>
    <mergeCell ref="A604:A619"/>
    <mergeCell ref="B604:B605"/>
    <mergeCell ref="B606:B607"/>
    <mergeCell ref="B608:B609"/>
    <mergeCell ref="B610:B611"/>
    <mergeCell ref="B612:B613"/>
    <mergeCell ref="B614:B615"/>
    <mergeCell ref="B616:B617"/>
    <mergeCell ref="B618:B619"/>
    <mergeCell ref="A590:A597"/>
    <mergeCell ref="B590:B591"/>
    <mergeCell ref="B592:B593"/>
    <mergeCell ref="B594:B595"/>
    <mergeCell ref="B596:B597"/>
    <mergeCell ref="A598:A603"/>
    <mergeCell ref="B598:B599"/>
    <mergeCell ref="B600:B601"/>
    <mergeCell ref="B602:B603"/>
    <mergeCell ref="A584:L584"/>
    <mergeCell ref="A585:L585"/>
    <mergeCell ref="A586:B586"/>
    <mergeCell ref="H586:H587"/>
    <mergeCell ref="A587:B587"/>
    <mergeCell ref="A588:B589"/>
    <mergeCell ref="B566:B567"/>
    <mergeCell ref="B568:B569"/>
    <mergeCell ref="A570:A581"/>
    <mergeCell ref="B570:B571"/>
    <mergeCell ref="B572:B573"/>
    <mergeCell ref="B574:B575"/>
    <mergeCell ref="B576:B577"/>
    <mergeCell ref="B578:B579"/>
    <mergeCell ref="B580:B581"/>
    <mergeCell ref="B548:B549"/>
    <mergeCell ref="B550:B551"/>
    <mergeCell ref="B552:B553"/>
    <mergeCell ref="A554:A569"/>
    <mergeCell ref="B554:B555"/>
    <mergeCell ref="B556:B557"/>
    <mergeCell ref="B558:B559"/>
    <mergeCell ref="B560:B561"/>
    <mergeCell ref="B562:B563"/>
    <mergeCell ref="B564:B565"/>
    <mergeCell ref="A532:A537"/>
    <mergeCell ref="B532:B533"/>
    <mergeCell ref="B534:B535"/>
    <mergeCell ref="B536:B537"/>
    <mergeCell ref="A538:A553"/>
    <mergeCell ref="B538:B539"/>
    <mergeCell ref="B540:B541"/>
    <mergeCell ref="B542:B543"/>
    <mergeCell ref="B544:B545"/>
    <mergeCell ref="B546:B547"/>
    <mergeCell ref="A522:B523"/>
    <mergeCell ref="A524:A531"/>
    <mergeCell ref="B524:B525"/>
    <mergeCell ref="B526:B527"/>
    <mergeCell ref="B528:B529"/>
    <mergeCell ref="B530:B531"/>
    <mergeCell ref="A518:L518"/>
    <mergeCell ref="A519:L519"/>
    <mergeCell ref="A520:B520"/>
    <mergeCell ref="H520:H521"/>
    <mergeCell ref="I520:I521"/>
    <mergeCell ref="A521:B521"/>
    <mergeCell ref="B500:B501"/>
    <mergeCell ref="B502:B503"/>
    <mergeCell ref="A504:A515"/>
    <mergeCell ref="B504:B505"/>
    <mergeCell ref="B506:B507"/>
    <mergeCell ref="B508:B509"/>
    <mergeCell ref="B510:B511"/>
    <mergeCell ref="B512:B513"/>
    <mergeCell ref="B514:B515"/>
    <mergeCell ref="B482:B483"/>
    <mergeCell ref="B484:B485"/>
    <mergeCell ref="B486:B487"/>
    <mergeCell ref="A488:A503"/>
    <mergeCell ref="B488:B489"/>
    <mergeCell ref="B490:B491"/>
    <mergeCell ref="B492:B493"/>
    <mergeCell ref="B494:B495"/>
    <mergeCell ref="B496:B497"/>
    <mergeCell ref="B498:B499"/>
    <mergeCell ref="A466:A471"/>
    <mergeCell ref="B466:B467"/>
    <mergeCell ref="B468:B469"/>
    <mergeCell ref="B470:B471"/>
    <mergeCell ref="A472:A487"/>
    <mergeCell ref="B472:B473"/>
    <mergeCell ref="B474:B475"/>
    <mergeCell ref="B476:B477"/>
    <mergeCell ref="B478:B479"/>
    <mergeCell ref="B480:B481"/>
    <mergeCell ref="A454:L454"/>
    <mergeCell ref="A455:B455"/>
    <mergeCell ref="A456:B457"/>
    <mergeCell ref="A458:A465"/>
    <mergeCell ref="B458:B459"/>
    <mergeCell ref="B460:B461"/>
    <mergeCell ref="B462:B463"/>
    <mergeCell ref="B464:B465"/>
    <mergeCell ref="B436:B437"/>
    <mergeCell ref="B438:B439"/>
    <mergeCell ref="A440:A451"/>
    <mergeCell ref="B440:B441"/>
    <mergeCell ref="B442:B443"/>
    <mergeCell ref="B444:B445"/>
    <mergeCell ref="B446:B447"/>
    <mergeCell ref="B448:B449"/>
    <mergeCell ref="B450:B451"/>
    <mergeCell ref="B418:B419"/>
    <mergeCell ref="B420:B421"/>
    <mergeCell ref="B422:B423"/>
    <mergeCell ref="A424:A439"/>
    <mergeCell ref="B424:B425"/>
    <mergeCell ref="B426:B427"/>
    <mergeCell ref="B428:B429"/>
    <mergeCell ref="B430:B431"/>
    <mergeCell ref="B432:B433"/>
    <mergeCell ref="B434:B435"/>
    <mergeCell ref="A402:A407"/>
    <mergeCell ref="B402:B403"/>
    <mergeCell ref="B404:B405"/>
    <mergeCell ref="B406:B407"/>
    <mergeCell ref="A408:A423"/>
    <mergeCell ref="B408:B409"/>
    <mergeCell ref="B410:B411"/>
    <mergeCell ref="B412:B413"/>
    <mergeCell ref="B414:B415"/>
    <mergeCell ref="B416:B417"/>
    <mergeCell ref="A389:L389"/>
    <mergeCell ref="A390:L390"/>
    <mergeCell ref="A391:B391"/>
    <mergeCell ref="A392:B393"/>
    <mergeCell ref="A394:A401"/>
    <mergeCell ref="B394:B395"/>
    <mergeCell ref="B396:B397"/>
    <mergeCell ref="B398:B399"/>
    <mergeCell ref="B400:B401"/>
    <mergeCell ref="A375:A386"/>
    <mergeCell ref="B375:B376"/>
    <mergeCell ref="B377:B378"/>
    <mergeCell ref="B379:B380"/>
    <mergeCell ref="B381:B382"/>
    <mergeCell ref="B383:B384"/>
    <mergeCell ref="B385:B386"/>
    <mergeCell ref="A359:A374"/>
    <mergeCell ref="B359:B360"/>
    <mergeCell ref="B361:B362"/>
    <mergeCell ref="B363:B364"/>
    <mergeCell ref="B365:B366"/>
    <mergeCell ref="B367:B368"/>
    <mergeCell ref="B369:B370"/>
    <mergeCell ref="B371:B372"/>
    <mergeCell ref="B373:B374"/>
    <mergeCell ref="A343:A358"/>
    <mergeCell ref="B343:B344"/>
    <mergeCell ref="B345:B346"/>
    <mergeCell ref="B347:B348"/>
    <mergeCell ref="B349:B350"/>
    <mergeCell ref="B351:B352"/>
    <mergeCell ref="B353:B354"/>
    <mergeCell ref="B355:B356"/>
    <mergeCell ref="B357:B358"/>
    <mergeCell ref="A329:A336"/>
    <mergeCell ref="B329:B330"/>
    <mergeCell ref="B331:B332"/>
    <mergeCell ref="B333:B334"/>
    <mergeCell ref="B335:B336"/>
    <mergeCell ref="A337:A342"/>
    <mergeCell ref="B337:B338"/>
    <mergeCell ref="B339:B340"/>
    <mergeCell ref="B341:B342"/>
    <mergeCell ref="A324:L324"/>
    <mergeCell ref="A325:B325"/>
    <mergeCell ref="H325:H326"/>
    <mergeCell ref="I325:I326"/>
    <mergeCell ref="A326:B326"/>
    <mergeCell ref="A327:B328"/>
    <mergeCell ref="A310:A321"/>
    <mergeCell ref="B310:B311"/>
    <mergeCell ref="B312:B313"/>
    <mergeCell ref="B314:B315"/>
    <mergeCell ref="B316:B317"/>
    <mergeCell ref="B318:B319"/>
    <mergeCell ref="B320:B321"/>
    <mergeCell ref="A294:A309"/>
    <mergeCell ref="B294:B295"/>
    <mergeCell ref="B296:B297"/>
    <mergeCell ref="B298:B299"/>
    <mergeCell ref="B300:B301"/>
    <mergeCell ref="B302:B303"/>
    <mergeCell ref="B304:B305"/>
    <mergeCell ref="B306:B307"/>
    <mergeCell ref="B308:B309"/>
    <mergeCell ref="A278:A293"/>
    <mergeCell ref="B278:B279"/>
    <mergeCell ref="B280:B281"/>
    <mergeCell ref="B282:B283"/>
    <mergeCell ref="B284:B285"/>
    <mergeCell ref="B286:B287"/>
    <mergeCell ref="B288:B289"/>
    <mergeCell ref="B290:B291"/>
    <mergeCell ref="B292:B293"/>
    <mergeCell ref="A264:A271"/>
    <mergeCell ref="B264:B265"/>
    <mergeCell ref="B266:B267"/>
    <mergeCell ref="B268:B269"/>
    <mergeCell ref="B270:B271"/>
    <mergeCell ref="A272:A277"/>
    <mergeCell ref="B272:B273"/>
    <mergeCell ref="B274:B275"/>
    <mergeCell ref="B276:B277"/>
    <mergeCell ref="A259:L259"/>
    <mergeCell ref="A260:B260"/>
    <mergeCell ref="G260:G261"/>
    <mergeCell ref="H260:H261"/>
    <mergeCell ref="A261:B261"/>
    <mergeCell ref="A262:B263"/>
    <mergeCell ref="B241:B242"/>
    <mergeCell ref="B243:B244"/>
    <mergeCell ref="A245:A256"/>
    <mergeCell ref="B245:B246"/>
    <mergeCell ref="B247:B248"/>
    <mergeCell ref="B249:B250"/>
    <mergeCell ref="B251:B252"/>
    <mergeCell ref="B253:B254"/>
    <mergeCell ref="B255:B256"/>
    <mergeCell ref="B223:B224"/>
    <mergeCell ref="B225:B226"/>
    <mergeCell ref="B227:B228"/>
    <mergeCell ref="A229:A244"/>
    <mergeCell ref="B229:B230"/>
    <mergeCell ref="B231:B232"/>
    <mergeCell ref="B233:B234"/>
    <mergeCell ref="B235:B236"/>
    <mergeCell ref="B237:B238"/>
    <mergeCell ref="B239:B240"/>
    <mergeCell ref="A207:A212"/>
    <mergeCell ref="B207:B208"/>
    <mergeCell ref="B209:B210"/>
    <mergeCell ref="B211:B212"/>
    <mergeCell ref="A213:A228"/>
    <mergeCell ref="B213:B214"/>
    <mergeCell ref="B215:B216"/>
    <mergeCell ref="B217:B218"/>
    <mergeCell ref="B219:B220"/>
    <mergeCell ref="B221:B222"/>
    <mergeCell ref="A195:L195"/>
    <mergeCell ref="A196:B196"/>
    <mergeCell ref="A197:B198"/>
    <mergeCell ref="A199:A206"/>
    <mergeCell ref="B199:B200"/>
    <mergeCell ref="B201:B202"/>
    <mergeCell ref="B203:B204"/>
    <mergeCell ref="B205:B206"/>
    <mergeCell ref="B177:B178"/>
    <mergeCell ref="B179:B180"/>
    <mergeCell ref="A181:A192"/>
    <mergeCell ref="B181:B182"/>
    <mergeCell ref="B183:B184"/>
    <mergeCell ref="B185:B186"/>
    <mergeCell ref="B187:B188"/>
    <mergeCell ref="B189:B190"/>
    <mergeCell ref="B191:B192"/>
    <mergeCell ref="B159:B160"/>
    <mergeCell ref="B161:B162"/>
    <mergeCell ref="B163:B164"/>
    <mergeCell ref="A165:A180"/>
    <mergeCell ref="B165:B166"/>
    <mergeCell ref="B167:B168"/>
    <mergeCell ref="B169:B170"/>
    <mergeCell ref="B171:B172"/>
    <mergeCell ref="B173:B174"/>
    <mergeCell ref="B175:B176"/>
    <mergeCell ref="A143:A148"/>
    <mergeCell ref="B143:B144"/>
    <mergeCell ref="B145:B146"/>
    <mergeCell ref="B147:B148"/>
    <mergeCell ref="A149:A164"/>
    <mergeCell ref="B149:B150"/>
    <mergeCell ref="B151:B152"/>
    <mergeCell ref="B153:B154"/>
    <mergeCell ref="B155:B156"/>
    <mergeCell ref="B157:B158"/>
    <mergeCell ref="A131:L131"/>
    <mergeCell ref="A132:B132"/>
    <mergeCell ref="A133:B134"/>
    <mergeCell ref="A135:A142"/>
    <mergeCell ref="B135:B136"/>
    <mergeCell ref="B137:B138"/>
    <mergeCell ref="B139:B140"/>
    <mergeCell ref="B141:B142"/>
    <mergeCell ref="A117:A128"/>
    <mergeCell ref="B117:B118"/>
    <mergeCell ref="B119:B120"/>
    <mergeCell ref="B121:B122"/>
    <mergeCell ref="B123:B124"/>
    <mergeCell ref="B125:B126"/>
    <mergeCell ref="B127:B128"/>
    <mergeCell ref="A101:A116"/>
    <mergeCell ref="B101:B102"/>
    <mergeCell ref="B103:B104"/>
    <mergeCell ref="B105:B106"/>
    <mergeCell ref="B107:B108"/>
    <mergeCell ref="B109:B110"/>
    <mergeCell ref="B111:B112"/>
    <mergeCell ref="B113:B114"/>
    <mergeCell ref="B115:B116"/>
    <mergeCell ref="A85:A100"/>
    <mergeCell ref="B85:B86"/>
    <mergeCell ref="B87:B88"/>
    <mergeCell ref="B89:B90"/>
    <mergeCell ref="B91:B92"/>
    <mergeCell ref="B93:B94"/>
    <mergeCell ref="B95:B96"/>
    <mergeCell ref="B97:B98"/>
    <mergeCell ref="B99:B100"/>
    <mergeCell ref="A71:A78"/>
    <mergeCell ref="B71:B72"/>
    <mergeCell ref="B73:B74"/>
    <mergeCell ref="B75:B76"/>
    <mergeCell ref="B77:B78"/>
    <mergeCell ref="A79:A84"/>
    <mergeCell ref="B79:B80"/>
    <mergeCell ref="B81:B82"/>
    <mergeCell ref="B83:B84"/>
    <mergeCell ref="A66:L66"/>
    <mergeCell ref="A67:B67"/>
    <mergeCell ref="H67:H68"/>
    <mergeCell ref="I67:I68"/>
    <mergeCell ref="A68:B68"/>
    <mergeCell ref="A69:B70"/>
    <mergeCell ref="B48:B49"/>
    <mergeCell ref="B50:B51"/>
    <mergeCell ref="A52:A63"/>
    <mergeCell ref="B52:B53"/>
    <mergeCell ref="B54:B55"/>
    <mergeCell ref="B56:B57"/>
    <mergeCell ref="B58:B59"/>
    <mergeCell ref="B60:B61"/>
    <mergeCell ref="B62:B63"/>
    <mergeCell ref="B30:B31"/>
    <mergeCell ref="B32:B33"/>
    <mergeCell ref="B34:B35"/>
    <mergeCell ref="A36:A51"/>
    <mergeCell ref="B36:B37"/>
    <mergeCell ref="B38:B39"/>
    <mergeCell ref="B40:B41"/>
    <mergeCell ref="B42:B43"/>
    <mergeCell ref="B44:B45"/>
    <mergeCell ref="B46:B47"/>
    <mergeCell ref="A14:A19"/>
    <mergeCell ref="B14:B15"/>
    <mergeCell ref="B16:B17"/>
    <mergeCell ref="B18:B19"/>
    <mergeCell ref="A20:A35"/>
    <mergeCell ref="B20:B21"/>
    <mergeCell ref="B22:B23"/>
    <mergeCell ref="B24:B25"/>
    <mergeCell ref="B26:B27"/>
    <mergeCell ref="B28:B29"/>
    <mergeCell ref="A1:L1"/>
    <mergeCell ref="A2:L2"/>
    <mergeCell ref="A3:B3"/>
    <mergeCell ref="A4:B5"/>
    <mergeCell ref="A6:A13"/>
    <mergeCell ref="B6:B7"/>
    <mergeCell ref="B8:B9"/>
    <mergeCell ref="B10:B11"/>
    <mergeCell ref="B12:B13"/>
    <mergeCell ref="O3608:O3609"/>
    <mergeCell ref="P3608:P3609"/>
    <mergeCell ref="Q3608:Q3609"/>
    <mergeCell ref="R3608:R3609"/>
    <mergeCell ref="S3608:S3609"/>
    <mergeCell ref="T3608:T3609"/>
    <mergeCell ref="U3608:U3609"/>
    <mergeCell ref="V3608:V3609"/>
    <mergeCell ref="W3608:W3609"/>
    <mergeCell ref="X3608:X3609"/>
    <mergeCell ref="O3742:O3743"/>
    <mergeCell ref="P3742:P3743"/>
    <mergeCell ref="Q3742:Q3743"/>
    <mergeCell ref="R3742:R3743"/>
    <mergeCell ref="S3742:S3743"/>
    <mergeCell ref="T3742:T3743"/>
    <mergeCell ref="U3742:U3743"/>
    <mergeCell ref="V3742:V3743"/>
    <mergeCell ref="W3742:W3743"/>
    <mergeCell ref="X3742:X3743"/>
    <mergeCell ref="M3808:M3809"/>
    <mergeCell ref="N3808:N3809"/>
    <mergeCell ref="O3808:O3809"/>
    <mergeCell ref="P3808:P3809"/>
    <mergeCell ref="Q3808:Q3809"/>
    <mergeCell ref="R3808:R3809"/>
    <mergeCell ref="O4004:O4005"/>
    <mergeCell ref="P4004:P4005"/>
    <mergeCell ref="Q4004:Q4005"/>
    <mergeCell ref="R4004:R4005"/>
    <mergeCell ref="S4004:S4005"/>
    <mergeCell ref="T4004:T4005"/>
    <mergeCell ref="U4004:U4005"/>
    <mergeCell ref="V4004:V4005"/>
    <mergeCell ref="W4004:W4005"/>
    <mergeCell ref="X4004:X4005"/>
    <mergeCell ref="B3732:L3733"/>
    <mergeCell ref="B3866:L3867"/>
    <mergeCell ref="A3735:L3735"/>
    <mergeCell ref="A3736:L3736"/>
    <mergeCell ref="A3737:B3737"/>
    <mergeCell ref="C3737:C3738"/>
    <mergeCell ref="D3737:D3738"/>
    <mergeCell ref="E3737:E3738"/>
    <mergeCell ref="F3737:F3738"/>
    <mergeCell ref="G3737:G3738"/>
    <mergeCell ref="H3737:H3738"/>
    <mergeCell ref="I3737:I3738"/>
    <mergeCell ref="J3737:J3738"/>
    <mergeCell ref="K3737:K3738"/>
    <mergeCell ref="L3737:L3738"/>
    <mergeCell ref="B3783:B3784"/>
  </mergeCells>
  <phoneticPr fontId="15"/>
  <pageMargins left="0.6692913385826772" right="0.6692913385826772" top="0.70866141732283472" bottom="0.47244094488188981" header="0.31496062992125984" footer="0.47244094488188981"/>
  <pageSetup paperSize="9" scale="96" firstPageNumber="20" pageOrder="overThenDown" orientation="portrait" useFirstPageNumber="1" verticalDpi="300" r:id="rId1"/>
  <headerFooter differentOddEven="1">
    <oddHeader>&amp;L&amp;"HG丸ｺﾞｼｯｸM-PRO,標準"１．属性別集計表</oddHeader>
    <oddFooter>&amp;C&amp;"HG丸ｺﾞｼｯｸM-PRO,標準"&amp;10&amp;P</oddFooter>
    <evenHeader>&amp;R&amp;"HG丸ｺﾞｼｯｸM-PRO,標準"１．属性別集計表</evenHeader>
    <evenFooter>&amp;C&amp;"HG丸ｺﾞｼｯｸM-PRO,標準"&amp;10&amp;P</evenFooter>
    <firstFooter>&amp;C&amp;"HG丸ｺﾞｼｯｸM-PRO,標準"&amp;10&amp;P</firstFooter>
  </headerFooter>
  <rowBreaks count="62" manualBreakCount="62">
    <brk id="64" max="16383" man="1"/>
    <brk id="129" max="11" man="1"/>
    <brk id="193" max="11" man="1"/>
    <brk id="257" max="16383" man="1"/>
    <brk id="322" max="16383" man="1"/>
    <brk id="387" max="16383" man="1"/>
    <brk id="452" max="11" man="1"/>
    <brk id="516" max="11" man="1"/>
    <brk id="582" max="16383" man="1"/>
    <brk id="650" max="11" man="1"/>
    <brk id="718" max="11" man="1"/>
    <brk id="783" max="11" man="1"/>
    <brk id="848" max="16383" man="1"/>
    <brk id="913" max="16383" man="1"/>
    <brk id="978" max="16383" man="1"/>
    <brk id="1043" max="16383" man="1"/>
    <brk id="1108" max="16383" man="1"/>
    <brk id="1173" max="16383" man="1"/>
    <brk id="1238" max="16383" man="1"/>
    <brk id="1303" max="16383" man="1"/>
    <brk id="1371" max="16383" man="1"/>
    <brk id="1508" max="16383" man="1"/>
    <brk id="1574" max="16383" man="1"/>
    <brk id="1640" max="16383" man="1"/>
    <brk id="1706" max="11" man="1"/>
    <brk id="1772" max="16383" man="1"/>
    <brk id="1838" max="16383" man="1"/>
    <brk id="1903" max="16383" man="1"/>
    <brk id="1969" max="16383" man="1"/>
    <brk id="2034" max="16383" man="1"/>
    <brk id="2100" max="16383" man="1"/>
    <brk id="2165" max="16383" man="1"/>
    <brk id="2231" max="16383" man="1"/>
    <brk id="2296" max="16383" man="1"/>
    <brk id="2361" max="16383" man="1"/>
    <brk id="2426" max="16383" man="1"/>
    <brk id="2491" max="16383" man="1"/>
    <brk id="2556" max="16383" man="1"/>
    <brk id="2621" max="16383" man="1"/>
    <brk id="2686" max="16383" man="1"/>
    <brk id="2752" max="11" man="1"/>
    <brk id="2817" max="11" man="1"/>
    <brk id="2882" max="11" man="1"/>
    <brk id="2947" max="11" man="1"/>
    <brk id="3012" max="16383" man="1"/>
    <brk id="3078" max="16383" man="1"/>
    <brk id="3143" max="11" man="1"/>
    <brk id="3208" max="11" man="1"/>
    <brk id="3273" max="11" man="1"/>
    <brk id="3338" max="11" man="1"/>
    <brk id="3403" max="11" man="1"/>
    <brk id="3468" max="11" man="1"/>
    <brk id="3533" max="11" man="1"/>
    <brk id="3599" max="11" man="1"/>
    <brk id="3665" max="11" man="1"/>
    <brk id="3733" max="16383" man="1"/>
    <brk id="3799" max="11" man="1"/>
    <brk id="3867" max="16383" man="1"/>
    <brk id="3932" max="16383" man="1"/>
    <brk id="3997" max="11" man="1"/>
    <brk id="4062" max="11" man="1"/>
    <brk id="412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R2集計(属性別)</vt:lpstr>
      <vt:lpstr>'R2集計(属性別)'!Print_Area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2021-03-01T05:08:56Z</cp:lastPrinted>
  <dcterms:created xsi:type="dcterms:W3CDTF">2014-10-17T08:37:47Z</dcterms:created>
  <dcterms:modified xsi:type="dcterms:W3CDTF">2021-03-01T06:03:44Z</dcterms:modified>
</cp:coreProperties>
</file>