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00"/>
  </bookViews>
  <sheets>
    <sheet name="提案見積書別紙（予定売却電気料金総額）" sheetId="3" r:id="rId1"/>
    <sheet name="提案見積書別紙（予定調達電気料金総額）" sheetId="1" r:id="rId2"/>
  </sheets>
  <definedNames>
    <definedName name="_xlnm.Print_Titles" localSheetId="1">'提案見積書別紙（予定調達電気料金総額）'!$A:$F,'提案見積書別紙（予定調達電気料金総額）'!$1:$2</definedName>
    <definedName name="_xlnm.Print_Area" localSheetId="1">'提案見積書別紙（予定調達電気料金総額）'!$A$1:$Z$47</definedName>
    <definedName name="_xlnm._FilterDatabase" localSheetId="1" hidden="1">'提案見積書別紙（予定調達電気料金総額）'!$B$1:$B$24</definedName>
    <definedName name="_xlnm.Print_Area" localSheetId="0">'提案見積書別紙（予定売却電気料金総額）'!$A$1:$X$36</definedName>
    <definedName name="_xlnm._FilterDatabase" localSheetId="0" hidden="1">'提案見積書別紙（予定売却電気料金総額）'!$A$1:$A$14</definedName>
    <definedName name="_xlnm.Print_Titles" localSheetId="0">'提案見積書別紙（予定売却電気料金総額）'!$A:$E,'提案見積書別紙（予定売却電気料金総額）'!$1:$2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<sst xmlns="http://schemas.openxmlformats.org/spreadsheetml/2006/main" xmlns:r="http://schemas.openxmlformats.org/officeDocument/2006/relationships" count="91" uniqueCount="91">
  <si>
    <t>弘前地区環境整備センター発電所</t>
    <rPh sb="0" eb="8">
      <t>ヒロサキチクカンキョウ</t>
    </rPh>
    <rPh sb="12" eb="15">
      <t>ハツデ</t>
    </rPh>
    <phoneticPr fontId="3"/>
  </si>
  <si>
    <t>ピーク時間</t>
    <rPh sb="3" eb="5">
      <t>ジカン</t>
    </rPh>
    <phoneticPr fontId="3"/>
  </si>
  <si>
    <t>非FIT</t>
    <rPh sb="0" eb="1">
      <t>ヒ</t>
    </rPh>
    <phoneticPr fontId="3"/>
  </si>
  <si>
    <t>※ 令和6年10月から南部清掃工場への自己託送を開始しています。</t>
    <rPh sb="2" eb="4">
      <t>レイワ</t>
    </rPh>
    <rPh sb="5" eb="6">
      <t>ネン</t>
    </rPh>
    <rPh sb="8" eb="9">
      <t>ガツ</t>
    </rPh>
    <rPh sb="11" eb="17">
      <t>ナンブセイ</t>
    </rPh>
    <rPh sb="19" eb="23">
      <t>ジコタ</t>
    </rPh>
    <rPh sb="24" eb="26">
      <t>カイシ</t>
    </rPh>
    <phoneticPr fontId="3"/>
  </si>
  <si>
    <t>（３）年間経費は、売却電気料金合計から、経費として差し引くことを希望する額があれば記入し、（３）年間経費についての補足説明欄にその内容を記入すること。</t>
    <rPh sb="3" eb="7">
      <t>ネンカン</t>
    </rPh>
    <rPh sb="9" eb="11">
      <t>バイキャク</t>
    </rPh>
    <rPh sb="11" eb="15">
      <t>デンキ</t>
    </rPh>
    <rPh sb="15" eb="17">
      <t>ゴウケイ</t>
    </rPh>
    <rPh sb="20" eb="22">
      <t>ケイヒ</t>
    </rPh>
    <rPh sb="25" eb="26">
      <t>サ</t>
    </rPh>
    <rPh sb="27" eb="28">
      <t>ヒ</t>
    </rPh>
    <rPh sb="32" eb="34">
      <t>キボウ</t>
    </rPh>
    <rPh sb="36" eb="37">
      <t>ガク</t>
    </rPh>
    <rPh sb="41" eb="43">
      <t>キニュウ</t>
    </rPh>
    <rPh sb="65" eb="67">
      <t>ナイヨウ</t>
    </rPh>
    <rPh sb="68" eb="70">
      <t>キニュウ</t>
    </rPh>
    <phoneticPr fontId="3"/>
  </si>
  <si>
    <t>夏季昼間</t>
    <rPh sb="0" eb="2">
      <t>カキ</t>
    </rPh>
    <rPh sb="2" eb="4">
      <t>ヒルマ</t>
    </rPh>
    <phoneticPr fontId="3"/>
  </si>
  <si>
    <t>※（様式10）提案見積書の「（１）予定売却電気料金総額」に転記する。</t>
    <rPh sb="25" eb="27">
      <t>ソウガク</t>
    </rPh>
    <rPh sb="29" eb="31">
      <t>テンキ</t>
    </rPh>
    <phoneticPr fontId="3"/>
  </si>
  <si>
    <t>夜間</t>
    <rPh sb="0" eb="2">
      <t>ヤカン</t>
    </rPh>
    <phoneticPr fontId="3"/>
  </si>
  <si>
    <t>南部清掃工場</t>
  </si>
  <si>
    <t>計</t>
    <rPh sb="0" eb="1">
      <t>ケイ</t>
    </rPh>
    <phoneticPr fontId="3"/>
  </si>
  <si>
    <t>その他季昼間</t>
    <rPh sb="2" eb="3">
      <t>タ</t>
    </rPh>
    <rPh sb="3" eb="4">
      <t>キ</t>
    </rPh>
    <rPh sb="4" eb="6">
      <t>ヒルマ</t>
    </rPh>
    <phoneticPr fontId="3"/>
  </si>
  <si>
    <t>-</t>
  </si>
  <si>
    <t>（１）弘前地区環境整備センター 調達電気料金年額（円）　＝①基本料金年額＋②電力量料金年額</t>
    <rPh sb="3" eb="11">
      <t>ヒロサキチクカンキョウ</t>
    </rPh>
    <rPh sb="16" eb="18">
      <t>チョウタツ</t>
    </rPh>
    <rPh sb="18" eb="22">
      <t>デンキ</t>
    </rPh>
    <rPh sb="22" eb="24">
      <t>ネンガク</t>
    </rPh>
    <rPh sb="30" eb="34">
      <t>キホンリ</t>
    </rPh>
    <rPh sb="34" eb="36">
      <t>ネンガク</t>
    </rPh>
    <rPh sb="38" eb="41">
      <t>デン</t>
    </rPh>
    <rPh sb="41" eb="43">
      <t>リョウキン</t>
    </rPh>
    <rPh sb="43" eb="45">
      <t>ネンガク</t>
    </rPh>
    <phoneticPr fontId="3"/>
  </si>
  <si>
    <t>料金単価には、売却電力量の区分に応じた１kWhあたりの額を記入すること。小数点以下第４位までとし、消費税及び地方消費税相当額を含めた額を記入すること。</t>
    <rPh sb="0" eb="4">
      <t>リョウキ</t>
    </rPh>
    <rPh sb="27" eb="28">
      <t>ガク</t>
    </rPh>
    <rPh sb="29" eb="31">
      <t>キニュウ</t>
    </rPh>
    <rPh sb="36" eb="41">
      <t>ショウスウ</t>
    </rPh>
    <rPh sb="41" eb="42">
      <t>ダイ</t>
    </rPh>
    <rPh sb="43" eb="44">
      <t>イ</t>
    </rPh>
    <rPh sb="49" eb="52">
      <t>ショウヒゼイ</t>
    </rPh>
    <rPh sb="52" eb="53">
      <t>オヨ</t>
    </rPh>
    <rPh sb="54" eb="56">
      <t>チホウ</t>
    </rPh>
    <rPh sb="56" eb="62">
      <t>ショウヒゼ</t>
    </rPh>
    <rPh sb="63" eb="64">
      <t>フク</t>
    </rPh>
    <rPh sb="66" eb="67">
      <t>ガク</t>
    </rPh>
    <rPh sb="68" eb="70">
      <t>キニュウ</t>
    </rPh>
    <phoneticPr fontId="3"/>
  </si>
  <si>
    <t>夏季：７・８・９月
その他季：夏季以外（１・２・３・４・５・６・10・11・12月）
ピーク時間：夏季以外の毎日13時から16時まで（休日等は除く）
昼間時間：８時から22時まで（ピーク時間及び休日等は除く）
夜間：ピーク時間及び昼間時間以外
休日等：日曜日、「国民の祝日に関する法律」に規定する休日、
　　　　　　１月２～４日、５月１～２日、12月30～31日</t>
    <rPh sb="0" eb="2">
      <t>カキ</t>
    </rPh>
    <rPh sb="8" eb="9">
      <t>ガツ</t>
    </rPh>
    <rPh sb="12" eb="14">
      <t>タキ</t>
    </rPh>
    <rPh sb="15" eb="17">
      <t>カキ</t>
    </rPh>
    <rPh sb="17" eb="19">
      <t>イガイ</t>
    </rPh>
    <rPh sb="40" eb="41">
      <t>ガツ</t>
    </rPh>
    <rPh sb="46" eb="48">
      <t>ジカン</t>
    </rPh>
    <rPh sb="49" eb="51">
      <t>カキ</t>
    </rPh>
    <rPh sb="51" eb="53">
      <t>イガイ</t>
    </rPh>
    <rPh sb="54" eb="56">
      <t>マイニチ</t>
    </rPh>
    <rPh sb="58" eb="59">
      <t>ジ</t>
    </rPh>
    <rPh sb="63" eb="64">
      <t>ジ</t>
    </rPh>
    <rPh sb="67" eb="70">
      <t>キュウ</t>
    </rPh>
    <rPh sb="71" eb="72">
      <t>ノゾ</t>
    </rPh>
    <rPh sb="75" eb="77">
      <t>ヒルマ</t>
    </rPh>
    <rPh sb="77" eb="79">
      <t>ジカン</t>
    </rPh>
    <rPh sb="81" eb="82">
      <t>ジ</t>
    </rPh>
    <rPh sb="86" eb="87">
      <t>ジ</t>
    </rPh>
    <rPh sb="93" eb="95">
      <t>ジカン</t>
    </rPh>
    <rPh sb="95" eb="96">
      <t>オヨ</t>
    </rPh>
    <rPh sb="97" eb="100">
      <t>キュウ</t>
    </rPh>
    <rPh sb="101" eb="102">
      <t>ノゾ</t>
    </rPh>
    <rPh sb="105" eb="107">
      <t>ヤカン</t>
    </rPh>
    <rPh sb="111" eb="113">
      <t>ジカン</t>
    </rPh>
    <rPh sb="113" eb="114">
      <t>オヨ</t>
    </rPh>
    <rPh sb="115" eb="117">
      <t>ヒルマ</t>
    </rPh>
    <rPh sb="117" eb="119">
      <t>ジカン</t>
    </rPh>
    <rPh sb="119" eb="121">
      <t>イガイ</t>
    </rPh>
    <rPh sb="122" eb="125">
      <t>キュウ</t>
    </rPh>
    <rPh sb="126" eb="129">
      <t>ニチヨウビ</t>
    </rPh>
    <rPh sb="131" eb="133">
      <t>コクミン</t>
    </rPh>
    <rPh sb="134" eb="136">
      <t>シュクジツ</t>
    </rPh>
    <rPh sb="137" eb="138">
      <t>カン</t>
    </rPh>
    <rPh sb="140" eb="142">
      <t>ホウリツ</t>
    </rPh>
    <rPh sb="144" eb="146">
      <t>キテイ</t>
    </rPh>
    <rPh sb="148" eb="150">
      <t>キュウジツ</t>
    </rPh>
    <rPh sb="159" eb="160">
      <t>ガツ</t>
    </rPh>
    <rPh sb="163" eb="164">
      <t>ニチ</t>
    </rPh>
    <rPh sb="166" eb="167">
      <t>ガツ</t>
    </rPh>
    <rPh sb="170" eb="171">
      <t>ニチ</t>
    </rPh>
    <rPh sb="174" eb="175">
      <t>ガツ</t>
    </rPh>
    <rPh sb="180" eb="181">
      <t>ニチ</t>
    </rPh>
    <phoneticPr fontId="3"/>
  </si>
  <si>
    <t>①基本料金年額（円）（税込）</t>
    <rPh sb="1" eb="3">
      <t>キホン</t>
    </rPh>
    <rPh sb="5" eb="7">
      <t>ネンガク</t>
    </rPh>
    <rPh sb="8" eb="9">
      <t>エン</t>
    </rPh>
    <phoneticPr fontId="3"/>
  </si>
  <si>
    <t>No.</t>
  </si>
  <si>
    <t>※ No.1 弘前地区環境整備センターは予備電力（予備線）を含めた契約とします。</t>
    <rPh sb="7" eb="15">
      <t>ヒロサキチクカンキョウセイビ</t>
    </rPh>
    <rPh sb="20" eb="24">
      <t>ヨビデンリョク</t>
    </rPh>
    <rPh sb="25" eb="27">
      <t>ヨビ</t>
    </rPh>
    <rPh sb="27" eb="28">
      <t>セン</t>
    </rPh>
    <rPh sb="30" eb="31">
      <t>フク</t>
    </rPh>
    <rPh sb="33" eb="35">
      <t>ケイヤク</t>
    </rPh>
    <phoneticPr fontId="3"/>
  </si>
  <si>
    <t>データ種別</t>
    <rPh sb="3" eb="5">
      <t>シュベツ</t>
    </rPh>
    <phoneticPr fontId="3"/>
  </si>
  <si>
    <t>※ 発電設備はFITによる固定価格買取制度の期間が満了しています。</t>
    <rPh sb="2" eb="6">
      <t>ハツデ</t>
    </rPh>
    <rPh sb="13" eb="17">
      <t>コテイカ</t>
    </rPh>
    <rPh sb="17" eb="19">
      <t>カイトリ</t>
    </rPh>
    <rPh sb="19" eb="21">
      <t>セイド</t>
    </rPh>
    <rPh sb="22" eb="24">
      <t>キカン</t>
    </rPh>
    <rPh sb="25" eb="27">
      <t>マンリョウ</t>
    </rPh>
    <phoneticPr fontId="3"/>
  </si>
  <si>
    <t>区分には、事業者が調達電力量を供給するときの季節・時間帯を区別するための名称を記入すること。この名称が東北管内の旧一般送配電事業者が使用する名称と異なる場合は、区分についての補足説明欄に内容を記入すること。</t>
    <rPh sb="0" eb="2">
      <t>クブン</t>
    </rPh>
    <rPh sb="5" eb="8">
      <t>ジギョウシャ</t>
    </rPh>
    <rPh sb="9" eb="11">
      <t>チョウタツ</t>
    </rPh>
    <rPh sb="15" eb="17">
      <t>キョウキュウ</t>
    </rPh>
    <rPh sb="22" eb="24">
      <t>キセツ</t>
    </rPh>
    <rPh sb="25" eb="28">
      <t>ジカンタイ</t>
    </rPh>
    <rPh sb="29" eb="31">
      <t>クベツ</t>
    </rPh>
    <rPh sb="36" eb="38">
      <t>メイショウ</t>
    </rPh>
    <rPh sb="39" eb="41">
      <t>キニュウ</t>
    </rPh>
    <rPh sb="48" eb="50">
      <t>メイショウ</t>
    </rPh>
    <rPh sb="66" eb="68">
      <t>シヨウ</t>
    </rPh>
    <rPh sb="70" eb="72">
      <t>メイショウ</t>
    </rPh>
    <rPh sb="73" eb="74">
      <t>コト</t>
    </rPh>
    <rPh sb="76" eb="78">
      <t>バアイ</t>
    </rPh>
    <rPh sb="80" eb="82">
      <t>クブン</t>
    </rPh>
    <rPh sb="87" eb="92">
      <t>ホソクセツ</t>
    </rPh>
    <rPh sb="93" eb="95">
      <t>ナイヨウ</t>
    </rPh>
    <rPh sb="96" eb="98">
      <t>キニュウ</t>
    </rPh>
    <phoneticPr fontId="3"/>
  </si>
  <si>
    <t>（参考）現行契約種別</t>
    <rPh sb="1" eb="3">
      <t>サンコウ</t>
    </rPh>
    <rPh sb="4" eb="6">
      <t>ゲンコウ</t>
    </rPh>
    <rPh sb="6" eb="10">
      <t>ケイヤクシュベツ</t>
    </rPh>
    <phoneticPr fontId="3"/>
  </si>
  <si>
    <t>（１）弘前地区環境整備センター発電所</t>
    <rPh sb="3" eb="11">
      <t>ヒロサキチクカンキョウセイビ</t>
    </rPh>
    <rPh sb="15" eb="18">
      <t>ハツデ</t>
    </rPh>
    <phoneticPr fontId="3"/>
  </si>
  <si>
    <t>本様式を提出する用紙の大きさは、日本産業規格Ａ３判横長としてください。</t>
    <rPh sb="0" eb="1">
      <t>ホン</t>
    </rPh>
    <rPh sb="1" eb="3">
      <t>ヨウシキ</t>
    </rPh>
    <rPh sb="4" eb="6">
      <t>テイシュツ</t>
    </rPh>
    <rPh sb="24" eb="25">
      <t>バン</t>
    </rPh>
    <rPh sb="25" eb="26">
      <t>ヨコ</t>
    </rPh>
    <rPh sb="26" eb="27">
      <t>ナガ</t>
    </rPh>
    <phoneticPr fontId="3"/>
  </si>
  <si>
    <t>←左の色に塗りつぶし済みのセルのみ入力すること。</t>
    <rPh sb="1" eb="2">
      <t>ヒダリ</t>
    </rPh>
    <rPh sb="3" eb="4">
      <t>イロ</t>
    </rPh>
    <rPh sb="5" eb="6">
      <t>ヌ</t>
    </rPh>
    <rPh sb="10" eb="11">
      <t>ズ</t>
    </rPh>
    <rPh sb="17" eb="23">
      <t>ニュウリョク</t>
    </rPh>
    <phoneticPr fontId="3"/>
  </si>
  <si>
    <t>（様式10－１）　提案見積書別紙　予定売却電気料金総額に係る附属書（提案見積書積算内訳）</t>
    <rPh sb="14" eb="16">
      <t>ベッシ</t>
    </rPh>
    <rPh sb="17" eb="19">
      <t>ヨテイ</t>
    </rPh>
    <rPh sb="19" eb="21">
      <t>バイキャク</t>
    </rPh>
    <rPh sb="21" eb="25">
      <t>デンキ</t>
    </rPh>
    <rPh sb="25" eb="27">
      <t>ソウガク</t>
    </rPh>
    <rPh sb="28" eb="29">
      <t>カカ</t>
    </rPh>
    <rPh sb="30" eb="33">
      <t>フゾ</t>
    </rPh>
    <rPh sb="34" eb="36">
      <t>テイアン</t>
    </rPh>
    <rPh sb="36" eb="38">
      <t>ミツモリ</t>
    </rPh>
    <rPh sb="38" eb="39">
      <t>ショ</t>
    </rPh>
    <rPh sb="39" eb="43">
      <t>セキサンウチワケ</t>
    </rPh>
    <phoneticPr fontId="3"/>
  </si>
  <si>
    <t>弘前地区環境整備センター</t>
  </si>
  <si>
    <t>小計（全量）</t>
    <rPh sb="0" eb="2">
      <t>ショウケイ</t>
    </rPh>
    <rPh sb="3" eb="5">
      <t>ゼンリョウ</t>
    </rPh>
    <phoneticPr fontId="3"/>
  </si>
  <si>
    <t>（３）年間経費についての補足説明欄</t>
    <rPh sb="3" eb="5">
      <t>ネンカン</t>
    </rPh>
    <rPh sb="5" eb="7">
      <t>ケイヒ</t>
    </rPh>
    <rPh sb="12" eb="14">
      <t>ホソク</t>
    </rPh>
    <rPh sb="14" eb="16">
      <t>セツメイ</t>
    </rPh>
    <rPh sb="16" eb="17">
      <t>ラン</t>
    </rPh>
    <phoneticPr fontId="3"/>
  </si>
  <si>
    <t>注記</t>
    <rPh sb="0" eb="2">
      <t>チュウキ</t>
    </rPh>
    <phoneticPr fontId="3"/>
  </si>
  <si>
    <t>売却電気料金年額は、区分ごとの売却電力量に各区分に応じた料金単価を乗じて得た額を合計した額とする。この際、小数点以下の端数処理は行わない。</t>
    <rPh sb="6" eb="8">
      <t>ネンガク</t>
    </rPh>
    <rPh sb="40" eb="42">
      <t>ゴウケイ</t>
    </rPh>
    <rPh sb="44" eb="45">
      <t>ガク</t>
    </rPh>
    <rPh sb="51" eb="52">
      <t>サイ</t>
    </rPh>
    <rPh sb="53" eb="56">
      <t>ショウスウテン</t>
    </rPh>
    <rPh sb="56" eb="58">
      <t>イカ</t>
    </rPh>
    <rPh sb="59" eb="64">
      <t>ハスウショ</t>
    </rPh>
    <rPh sb="64" eb="65">
      <t>オコナ</t>
    </rPh>
    <phoneticPr fontId="3"/>
  </si>
  <si>
    <t>予定電力量（kWh）</t>
    <rPh sb="0" eb="2">
      <t>ヨテイ</t>
    </rPh>
    <rPh sb="2" eb="5">
      <t>デン</t>
    </rPh>
    <phoneticPr fontId="3"/>
  </si>
  <si>
    <t>発電施設名</t>
    <rPh sb="0" eb="5">
      <t>ハツデン</t>
    </rPh>
    <phoneticPr fontId="3"/>
  </si>
  <si>
    <t>見積額積算内訳</t>
    <rPh sb="0" eb="3">
      <t>ミツモ</t>
    </rPh>
    <rPh sb="3" eb="7">
      <t>セキサン</t>
    </rPh>
    <phoneticPr fontId="3"/>
  </si>
  <si>
    <t>塗りつぶし済みのセルのみ入力すること。</t>
    <rPh sb="0" eb="1">
      <t>ヌ</t>
    </rPh>
    <rPh sb="5" eb="7">
      <t>ズ</t>
    </rPh>
    <rPh sb="12" eb="18">
      <t>ニュウリョク</t>
    </rPh>
    <phoneticPr fontId="3"/>
  </si>
  <si>
    <t>料金単価（円/kWh）（税込）</t>
    <rPh sb="0" eb="4">
      <t>リョウキ</t>
    </rPh>
    <rPh sb="5" eb="6">
      <t>エン</t>
    </rPh>
    <rPh sb="12" eb="14">
      <t>ゼイコ</t>
    </rPh>
    <phoneticPr fontId="3"/>
  </si>
  <si>
    <t>区分</t>
    <rPh sb="0" eb="2">
      <t>クブン</t>
    </rPh>
    <phoneticPr fontId="3"/>
  </si>
  <si>
    <t>売却電力量年計（kWh）</t>
    <rPh sb="0" eb="2">
      <t>バイキャク</t>
    </rPh>
    <rPh sb="5" eb="6">
      <t>トシ</t>
    </rPh>
    <rPh sb="6" eb="7">
      <t>ケイ</t>
    </rPh>
    <phoneticPr fontId="3"/>
  </si>
  <si>
    <t>売却電気料金（円）（税込）</t>
    <rPh sb="0" eb="2">
      <t>バイキャク</t>
    </rPh>
    <phoneticPr fontId="3"/>
  </si>
  <si>
    <t>※</t>
  </si>
  <si>
    <t>バイオマス比率見込みは49.000％（令和２年度から令和６年度の年間実績の平均）とする。</t>
  </si>
  <si>
    <t>予定売却電力量</t>
    <rPh sb="0" eb="2">
      <t>ヨテイ</t>
    </rPh>
    <rPh sb="2" eb="4">
      <t>バイキャク</t>
    </rPh>
    <rPh sb="4" eb="7">
      <t>デンリョクリョウ</t>
    </rPh>
    <phoneticPr fontId="3"/>
  </si>
  <si>
    <t>仕様書を十分確認して売却電力量年計及び料金単価を設定すること。</t>
    <rPh sb="0" eb="3">
      <t>シヨウショ</t>
    </rPh>
    <rPh sb="4" eb="6">
      <t>ジュウブン</t>
    </rPh>
    <rPh sb="6" eb="8">
      <t>カクニン</t>
    </rPh>
    <rPh sb="10" eb="12">
      <t>バイキャク</t>
    </rPh>
    <rPh sb="12" eb="15">
      <t>デン</t>
    </rPh>
    <rPh sb="15" eb="16">
      <t>ネン</t>
    </rPh>
    <rPh sb="16" eb="17">
      <t>ケイ</t>
    </rPh>
    <rPh sb="17" eb="18">
      <t>オヨ</t>
    </rPh>
    <rPh sb="19" eb="21">
      <t>リョウキン</t>
    </rPh>
    <rPh sb="21" eb="23">
      <t>タンカ</t>
    </rPh>
    <rPh sb="24" eb="26">
      <t>セッテイ</t>
    </rPh>
    <phoneticPr fontId="3"/>
  </si>
  <si>
    <t>（３）年間経費（円）</t>
    <rPh sb="3" eb="7">
      <t>ネンカン</t>
    </rPh>
    <rPh sb="7" eb="9">
      <t>(エ</t>
    </rPh>
    <phoneticPr fontId="3"/>
  </si>
  <si>
    <t>（注）1</t>
    <rPh sb="1" eb="2">
      <t>チュウ</t>
    </rPh>
    <phoneticPr fontId="3"/>
  </si>
  <si>
    <t>本様式は事業者の責任において作成するものであることから、自動計算としている項目も含めて十分に確認すること。計算式に誤りがあっても、組合は一切の責任を負わない。</t>
    <rPh sb="0" eb="4">
      <t>ホンヨウ</t>
    </rPh>
    <rPh sb="4" eb="7">
      <t>ジギョウシャ</t>
    </rPh>
    <rPh sb="8" eb="16">
      <t>セキニンニオイテサクセイ</t>
    </rPh>
    <rPh sb="28" eb="32">
      <t>ジドウケイサン</t>
    </rPh>
    <rPh sb="40" eb="41">
      <t>フク</t>
    </rPh>
    <rPh sb="43" eb="45">
      <t>ジュウブン</t>
    </rPh>
    <rPh sb="46" eb="48">
      <t>カクニン</t>
    </rPh>
    <rPh sb="53" eb="56">
      <t>ケイサンシキ</t>
    </rPh>
    <rPh sb="57" eb="58">
      <t>アヤマ</t>
    </rPh>
    <rPh sb="65" eb="67">
      <t>クミアイ</t>
    </rPh>
    <rPh sb="68" eb="70">
      <t>イッサイ</t>
    </rPh>
    <rPh sb="71" eb="73">
      <t>セキニン</t>
    </rPh>
    <rPh sb="74" eb="75">
      <t>オ</t>
    </rPh>
    <phoneticPr fontId="3"/>
  </si>
  <si>
    <t>本様式は、提案見積書とともに提出すること。なお、本様式では積算内訳を示すことができない場合には、任意様式に積算の内訳を記入して、提案見積書とともに提出すること。</t>
    <rPh sb="0" eb="4">
      <t>ホンヨウ</t>
    </rPh>
    <rPh sb="5" eb="10">
      <t>テイアンミ</t>
    </rPh>
    <rPh sb="14" eb="16">
      <t>テイシュツ</t>
    </rPh>
    <rPh sb="24" eb="27">
      <t>ホンヨ</t>
    </rPh>
    <rPh sb="29" eb="34">
      <t>セキサンウ</t>
    </rPh>
    <rPh sb="34" eb="35">
      <t>シメ</t>
    </rPh>
    <rPh sb="43" eb="45">
      <t>バアイ</t>
    </rPh>
    <rPh sb="48" eb="53">
      <t>ニンイヨウ</t>
    </rPh>
    <rPh sb="53" eb="55">
      <t>セキサン</t>
    </rPh>
    <rPh sb="56" eb="58">
      <t>ウチワケ</t>
    </rPh>
    <rPh sb="59" eb="61">
      <t>キニュウ</t>
    </rPh>
    <rPh sb="64" eb="69">
      <t>テイアンミ</t>
    </rPh>
    <rPh sb="73" eb="75">
      <t>テイシュツ</t>
    </rPh>
    <phoneticPr fontId="3"/>
  </si>
  <si>
    <t>特別高圧電力B</t>
    <rPh sb="0" eb="4">
      <t>トクベツコウアツ</t>
    </rPh>
    <rPh sb="4" eb="6">
      <t>デンリョク</t>
    </rPh>
    <phoneticPr fontId="3"/>
  </si>
  <si>
    <t>区分についての補足説明欄</t>
    <rPh sb="0" eb="2">
      <t>クブン</t>
    </rPh>
    <rPh sb="7" eb="9">
      <t>ホソク</t>
    </rPh>
    <rPh sb="9" eb="11">
      <t>セツメイ</t>
    </rPh>
    <rPh sb="11" eb="12">
      <t>ラン</t>
    </rPh>
    <phoneticPr fontId="3"/>
  </si>
  <si>
    <t>区分には、事業者が売却電力量を調達するときの季節・時間帯を区別するための名称を記入すること。この名称が東北管内の旧一般送配電事業者が使用する名称と異なる場合は、区分についての補足説明欄に内容を記入すること。</t>
    <rPh sb="0" eb="2">
      <t>クブン</t>
    </rPh>
    <rPh sb="5" eb="8">
      <t>ジギョウシャ</t>
    </rPh>
    <rPh sb="22" eb="24">
      <t>キセツ</t>
    </rPh>
    <rPh sb="25" eb="28">
      <t>ジカンタイ</t>
    </rPh>
    <rPh sb="29" eb="31">
      <t>クベツ</t>
    </rPh>
    <rPh sb="36" eb="38">
      <t>メイショウ</t>
    </rPh>
    <rPh sb="39" eb="41">
      <t>キニュウ</t>
    </rPh>
    <rPh sb="48" eb="50">
      <t>メイショウ</t>
    </rPh>
    <rPh sb="66" eb="68">
      <t>シヨウ</t>
    </rPh>
    <rPh sb="70" eb="72">
      <t>メイショウ</t>
    </rPh>
    <rPh sb="73" eb="74">
      <t>コト</t>
    </rPh>
    <rPh sb="76" eb="78">
      <t>バアイ</t>
    </rPh>
    <rPh sb="80" eb="82">
      <t>クブン</t>
    </rPh>
    <rPh sb="87" eb="92">
      <t>ホソクセツ</t>
    </rPh>
    <rPh sb="93" eb="95">
      <t>ナイヨウ</t>
    </rPh>
    <rPh sb="96" eb="98">
      <t>キニュウ</t>
    </rPh>
    <phoneticPr fontId="3"/>
  </si>
  <si>
    <t>（２）売却電気料金年額合計（円）＝　①　（円未満端数切捨）</t>
    <rPh sb="3" eb="5">
      <t>バイキャク</t>
    </rPh>
    <rPh sb="5" eb="7">
      <t>デンキ</t>
    </rPh>
    <rPh sb="9" eb="11">
      <t>ネンガク</t>
    </rPh>
    <rPh sb="14" eb="15">
      <t>エン</t>
    </rPh>
    <phoneticPr fontId="3"/>
  </si>
  <si>
    <t>（３）調達電気料金年額合計は、各需要施設の調達電気料金年額を合計した額とし、小数点以下の端数を切り捨てる。</t>
    <rPh sb="3" eb="5">
      <t>チョウタツ</t>
    </rPh>
    <rPh sb="9" eb="11">
      <t>ネンガク</t>
    </rPh>
    <rPh sb="15" eb="16">
      <t>カク</t>
    </rPh>
    <rPh sb="16" eb="18">
      <t>ジュヨウ</t>
    </rPh>
    <rPh sb="18" eb="20">
      <t>シセツ</t>
    </rPh>
    <rPh sb="21" eb="23">
      <t>チョウタツ</t>
    </rPh>
    <rPh sb="23" eb="27">
      <t>デンキリョウキン</t>
    </rPh>
    <rPh sb="27" eb="29">
      <t>ネンガク</t>
    </rPh>
    <rPh sb="30" eb="32">
      <t>ゴウケイ</t>
    </rPh>
    <rPh sb="34" eb="35">
      <t>ガク</t>
    </rPh>
    <rPh sb="38" eb="41">
      <t>ショウスウテン</t>
    </rPh>
    <rPh sb="41" eb="43">
      <t>イカ</t>
    </rPh>
    <rPh sb="44" eb="46">
      <t>ハスウ</t>
    </rPh>
    <rPh sb="47" eb="48">
      <t>キ</t>
    </rPh>
    <rPh sb="49" eb="50">
      <t>ス</t>
    </rPh>
    <phoneticPr fontId="3"/>
  </si>
  <si>
    <t>バイオマス比率見込み（％）</t>
    <rPh sb="5" eb="7">
      <t>ヒ</t>
    </rPh>
    <rPh sb="7" eb="9">
      <t>ミコ</t>
    </rPh>
    <phoneticPr fontId="3"/>
  </si>
  <si>
    <t>（様式10－２）　提案見積書別紙　予定調達電気料金総額に係る附属書（提案見積書積算内訳）</t>
    <rPh sb="14" eb="16">
      <t>ベッシ</t>
    </rPh>
    <rPh sb="17" eb="19">
      <t>ヨテイ</t>
    </rPh>
    <rPh sb="19" eb="21">
      <t>チョウタツ</t>
    </rPh>
    <rPh sb="21" eb="25">
      <t>デンキ</t>
    </rPh>
    <rPh sb="25" eb="27">
      <t>ソウガク</t>
    </rPh>
    <rPh sb="28" eb="29">
      <t>カカ</t>
    </rPh>
    <rPh sb="30" eb="33">
      <t>フゾ</t>
    </rPh>
    <rPh sb="34" eb="36">
      <t>テイアン</t>
    </rPh>
    <rPh sb="36" eb="38">
      <t>ミツモリ</t>
    </rPh>
    <rPh sb="38" eb="39">
      <t>ショ</t>
    </rPh>
    <rPh sb="39" eb="43">
      <t>セキサンウチワケ</t>
    </rPh>
    <phoneticPr fontId="3"/>
  </si>
  <si>
    <t>①　売却電気料金年額（円）（税込）</t>
    <rPh sb="8" eb="10">
      <t>ネンガク</t>
    </rPh>
    <phoneticPr fontId="3"/>
  </si>
  <si>
    <t>（４）予定売却電気料金総額（円）＝｛（２）ー（３）｝×２</t>
    <rPh sb="3" eb="5">
      <t>ヨテイ</t>
    </rPh>
    <rPh sb="5" eb="7">
      <t>バイキャク</t>
    </rPh>
    <rPh sb="7" eb="11">
      <t>デンキ</t>
    </rPh>
    <rPh sb="11" eb="13">
      <t>ソウガク</t>
    </rPh>
    <rPh sb="13" eb="15">
      <t>(エ</t>
    </rPh>
    <phoneticPr fontId="3"/>
  </si>
  <si>
    <t>（２）売却電気料金年額合計は、発電施設の売却電気料金を合計した額とし、小数点以下の端数を切り捨てる。</t>
    <rPh sb="9" eb="11">
      <t>ネンガク</t>
    </rPh>
    <rPh sb="15" eb="17">
      <t>ハツデン</t>
    </rPh>
    <rPh sb="17" eb="19">
      <t>シセツ</t>
    </rPh>
    <rPh sb="20" eb="26">
      <t>バイキャク</t>
    </rPh>
    <rPh sb="27" eb="29">
      <t>ゴウケイ</t>
    </rPh>
    <rPh sb="31" eb="32">
      <t>ガク</t>
    </rPh>
    <rPh sb="35" eb="38">
      <t>ショウスウテン</t>
    </rPh>
    <rPh sb="38" eb="40">
      <t>イカ</t>
    </rPh>
    <rPh sb="41" eb="43">
      <t>ハスウ</t>
    </rPh>
    <rPh sb="44" eb="45">
      <t>キ</t>
    </rPh>
    <rPh sb="46" eb="47">
      <t>ス</t>
    </rPh>
    <phoneticPr fontId="3"/>
  </si>
  <si>
    <t>売却電力量年計には、区分ごとの売却電力量を記入すること。この際、区分ごとの合計は予定売却電力量（4,481,644kWh）と一致すること。</t>
    <rPh sb="5" eb="6">
      <t>トシ</t>
    </rPh>
    <rPh sb="6" eb="7">
      <t>ケイ</t>
    </rPh>
    <rPh sb="10" eb="12">
      <t>クブン</t>
    </rPh>
    <rPh sb="15" eb="17">
      <t>バイキャク</t>
    </rPh>
    <rPh sb="17" eb="20">
      <t>デン</t>
    </rPh>
    <rPh sb="21" eb="23">
      <t>キニュウ</t>
    </rPh>
    <rPh sb="30" eb="31">
      <t>サイ</t>
    </rPh>
    <rPh sb="32" eb="34">
      <t>クブン</t>
    </rPh>
    <rPh sb="37" eb="39">
      <t>ゴウケイ</t>
    </rPh>
    <rPh sb="40" eb="47">
      <t>ヨテイバイキ</t>
    </rPh>
    <rPh sb="62" eb="64">
      <t>イッチ</t>
    </rPh>
    <phoneticPr fontId="3"/>
  </si>
  <si>
    <t>需要施設名</t>
    <rPh sb="0" eb="4">
      <t>ジュヨ</t>
    </rPh>
    <rPh sb="4" eb="5">
      <t>メイ</t>
    </rPh>
    <phoneticPr fontId="3"/>
  </si>
  <si>
    <t>（４）予定売却電気料金総額は２年間の総額であり、この額を、（様式10）提案見積書の「（１）予定売却電気料金総額」に転記すること。</t>
    <rPh sb="11" eb="13">
      <t>ソウガク</t>
    </rPh>
    <rPh sb="15" eb="17">
      <t>ネン</t>
    </rPh>
    <rPh sb="18" eb="20">
      <t>ソウガク</t>
    </rPh>
    <rPh sb="26" eb="27">
      <t>ガク</t>
    </rPh>
    <rPh sb="53" eb="55">
      <t>ソウガク</t>
    </rPh>
    <phoneticPr fontId="3"/>
  </si>
  <si>
    <t>電力供給</t>
    <rPh sb="0" eb="4">
      <t>デンリ</t>
    </rPh>
    <phoneticPr fontId="3"/>
  </si>
  <si>
    <t>本様式において、各需要施設の基本料金を算出する力率は100％とする。</t>
    <rPh sb="0" eb="4">
      <t>ホンヨウ</t>
    </rPh>
    <rPh sb="8" eb="9">
      <t>カク</t>
    </rPh>
    <rPh sb="9" eb="14">
      <t>ジュヨウ</t>
    </rPh>
    <rPh sb="14" eb="18">
      <t>キホンリ</t>
    </rPh>
    <rPh sb="19" eb="21">
      <t>サンシュツ</t>
    </rPh>
    <rPh sb="23" eb="25">
      <t>リキリツ</t>
    </rPh>
    <phoneticPr fontId="3"/>
  </si>
  <si>
    <t>予定調達電力量</t>
    <rPh sb="0" eb="7">
      <t>ヨテイチョウタ</t>
    </rPh>
    <phoneticPr fontId="3"/>
  </si>
  <si>
    <t>高圧季節別時間帯別S</t>
  </si>
  <si>
    <t>負荷追随供給分</t>
  </si>
  <si>
    <t>調達電力量年計には、区分ごとの調達電力量を記入すること。この際、各需要施設の区分ごとの合計は予定調達電力量と一致すること。</t>
    <rPh sb="0" eb="2">
      <t>チョウタツ</t>
    </rPh>
    <rPh sb="5" eb="6">
      <t>トシ</t>
    </rPh>
    <rPh sb="6" eb="7">
      <t>ケイ</t>
    </rPh>
    <rPh sb="10" eb="12">
      <t>クブン</t>
    </rPh>
    <rPh sb="15" eb="17">
      <t>チョウタツ</t>
    </rPh>
    <rPh sb="17" eb="20">
      <t>デン</t>
    </rPh>
    <rPh sb="21" eb="23">
      <t>キニュウ</t>
    </rPh>
    <rPh sb="30" eb="31">
      <t>サイ</t>
    </rPh>
    <rPh sb="38" eb="40">
      <t>クブン</t>
    </rPh>
    <rPh sb="43" eb="45">
      <t>ゴウケイ</t>
    </rPh>
    <rPh sb="46" eb="48">
      <t>ヨテイ</t>
    </rPh>
    <rPh sb="48" eb="50">
      <t>チョウタツ</t>
    </rPh>
    <rPh sb="50" eb="53">
      <t>デンリョクリョウ</t>
    </rPh>
    <rPh sb="54" eb="56">
      <t>イッチ</t>
    </rPh>
    <phoneticPr fontId="3"/>
  </si>
  <si>
    <t>料金単価には、調達電力量の区分に応じた１kWhあたりの額を記入すること。小数点以下第４位までとし、消費税及び地方消費税相当額を含めた額を記入すること。</t>
    <rPh sb="0" eb="4">
      <t>リョウキ</t>
    </rPh>
    <rPh sb="7" eb="9">
      <t>チョウタツ</t>
    </rPh>
    <rPh sb="27" eb="28">
      <t>ガク</t>
    </rPh>
    <rPh sb="29" eb="31">
      <t>キニュウ</t>
    </rPh>
    <rPh sb="36" eb="41">
      <t>ショウスウ</t>
    </rPh>
    <rPh sb="41" eb="42">
      <t>ダイ</t>
    </rPh>
    <rPh sb="43" eb="44">
      <t>イ</t>
    </rPh>
    <rPh sb="49" eb="52">
      <t>ショウヒゼイ</t>
    </rPh>
    <rPh sb="52" eb="53">
      <t>オヨ</t>
    </rPh>
    <rPh sb="54" eb="56">
      <t>チホウ</t>
    </rPh>
    <rPh sb="56" eb="62">
      <t>ショウヒゼ</t>
    </rPh>
    <rPh sb="63" eb="64">
      <t>フク</t>
    </rPh>
    <rPh sb="66" eb="67">
      <t>ガク</t>
    </rPh>
    <rPh sb="68" eb="70">
      <t>キニュウ</t>
    </rPh>
    <phoneticPr fontId="3"/>
  </si>
  <si>
    <t>（２）南部清掃工場 調達電気料金年額（円）　＝①基本料金年額＋②電力量料金年額</t>
    <rPh sb="3" eb="9">
      <t>ナンブセイ</t>
    </rPh>
    <rPh sb="10" eb="12">
      <t>チョウタツ</t>
    </rPh>
    <rPh sb="12" eb="16">
      <t>デンキ</t>
    </rPh>
    <rPh sb="16" eb="18">
      <t>ネンガク</t>
    </rPh>
    <rPh sb="24" eb="28">
      <t>キホンリ</t>
    </rPh>
    <rPh sb="28" eb="30">
      <t>ネンガク</t>
    </rPh>
    <rPh sb="32" eb="35">
      <t>デン</t>
    </rPh>
    <rPh sb="35" eb="37">
      <t>リョウキン</t>
    </rPh>
    <rPh sb="37" eb="39">
      <t>ネンガク</t>
    </rPh>
    <phoneticPr fontId="3"/>
  </si>
  <si>
    <t>調達電気料金年額は、区分ごとの調達電力量に各区分に応じた料金単価を乗じて得た額を合計した額とする。この際、小数点以下の端数処理は行わない。</t>
    <rPh sb="0" eb="2">
      <t>チョウタツ</t>
    </rPh>
    <rPh sb="6" eb="8">
      <t>ネンガク</t>
    </rPh>
    <rPh sb="15" eb="17">
      <t>チョウタツ</t>
    </rPh>
    <rPh sb="40" eb="42">
      <t>ゴウケイ</t>
    </rPh>
    <rPh sb="44" eb="45">
      <t>ガク</t>
    </rPh>
    <rPh sb="51" eb="52">
      <t>サイ</t>
    </rPh>
    <rPh sb="53" eb="56">
      <t>ショウスウテン</t>
    </rPh>
    <rPh sb="56" eb="58">
      <t>イカ</t>
    </rPh>
    <rPh sb="59" eb="64">
      <t>ハスウショ</t>
    </rPh>
    <rPh sb="64" eb="65">
      <t>オコナ</t>
    </rPh>
    <phoneticPr fontId="3"/>
  </si>
  <si>
    <t>（４）年間経費は、経費として上乗せすることを希望する額があれば記入し、（４）年間経費についての補足説明欄にその内容を記入すること。</t>
    <rPh sb="3" eb="7">
      <t>ネンカン</t>
    </rPh>
    <rPh sb="9" eb="11">
      <t>ケイヒ</t>
    </rPh>
    <rPh sb="14" eb="16">
      <t>ウワノ</t>
    </rPh>
    <rPh sb="22" eb="24">
      <t>キボウ</t>
    </rPh>
    <rPh sb="26" eb="27">
      <t>ガク</t>
    </rPh>
    <rPh sb="31" eb="33">
      <t>キニュウ</t>
    </rPh>
    <rPh sb="55" eb="57">
      <t>ナイヨウ</t>
    </rPh>
    <rPh sb="58" eb="60">
      <t>キニュウ</t>
    </rPh>
    <phoneticPr fontId="3"/>
  </si>
  <si>
    <t>（５）予定調達電気料金総額は２年間の総額であり、この額を、（様式10）提案見積書の「（２）予定調達電気料金総額」に転記すること。</t>
    <rPh sb="5" eb="7">
      <t>チョウタツ</t>
    </rPh>
    <rPh sb="11" eb="13">
      <t>ソウガク</t>
    </rPh>
    <rPh sb="15" eb="17">
      <t>ネン</t>
    </rPh>
    <rPh sb="18" eb="20">
      <t>ソウガク</t>
    </rPh>
    <rPh sb="26" eb="27">
      <t>ガク</t>
    </rPh>
    <rPh sb="47" eb="49">
      <t>チョウタツ</t>
    </rPh>
    <rPh sb="53" eb="55">
      <t>ソウガク</t>
    </rPh>
    <phoneticPr fontId="3"/>
  </si>
  <si>
    <t>本様式においては、料金単価や年間経費に、燃料費調整額、離島ユニバーサル調整額及び市場価格調整額並びに再生可能エネルギー発電促進賦課金は含めないこと。</t>
    <rPh sb="0" eb="4">
      <t>ホンヨウ</t>
    </rPh>
    <rPh sb="9" eb="14">
      <t>リョウキン</t>
    </rPh>
    <rPh sb="14" eb="18">
      <t>ネンカン</t>
    </rPh>
    <rPh sb="47" eb="48">
      <t>ナラ</t>
    </rPh>
    <rPh sb="50" eb="54">
      <t>サイセイカノウ</t>
    </rPh>
    <rPh sb="59" eb="61">
      <t>ハツデン</t>
    </rPh>
    <rPh sb="61" eb="63">
      <t>ソクシン</t>
    </rPh>
    <rPh sb="63" eb="66">
      <t>フカキン</t>
    </rPh>
    <rPh sb="67" eb="68">
      <t>フク</t>
    </rPh>
    <phoneticPr fontId="3"/>
  </si>
  <si>
    <t>仕様書を十分確認して基本料金単価、調達電力量年計及び電力量料金単価を設定すること。</t>
    <rPh sb="0" eb="3">
      <t>シヨウショ</t>
    </rPh>
    <rPh sb="4" eb="6">
      <t>ジュウブン</t>
    </rPh>
    <rPh sb="6" eb="8">
      <t>カクニン</t>
    </rPh>
    <rPh sb="10" eb="16">
      <t>キホンリョウ</t>
    </rPh>
    <rPh sb="17" eb="19">
      <t>チョウタツ</t>
    </rPh>
    <rPh sb="19" eb="22">
      <t>デン</t>
    </rPh>
    <rPh sb="22" eb="23">
      <t>ネン</t>
    </rPh>
    <rPh sb="23" eb="24">
      <t>ケイ</t>
    </rPh>
    <rPh sb="24" eb="25">
      <t>オヨ</t>
    </rPh>
    <rPh sb="26" eb="29">
      <t>デン</t>
    </rPh>
    <rPh sb="29" eb="31">
      <t>リョウキン</t>
    </rPh>
    <rPh sb="31" eb="33">
      <t>タンカ</t>
    </rPh>
    <rPh sb="34" eb="36">
      <t>セッテイ</t>
    </rPh>
    <phoneticPr fontId="3"/>
  </si>
  <si>
    <t>契約電力（kW）</t>
    <rPh sb="0" eb="4">
      <t>ケイヤク</t>
    </rPh>
    <phoneticPr fontId="3"/>
  </si>
  <si>
    <t>夏季</t>
    <rPh sb="0" eb="2">
      <t>カキ</t>
    </rPh>
    <phoneticPr fontId="3"/>
  </si>
  <si>
    <t>その他季</t>
    <rPh sb="2" eb="4">
      <t>タキ</t>
    </rPh>
    <phoneticPr fontId="3"/>
  </si>
  <si>
    <t>見積額積算内訳</t>
    <rPh sb="0" eb="3">
      <t>ミツモ</t>
    </rPh>
    <rPh sb="3" eb="5">
      <t>セキサン</t>
    </rPh>
    <rPh sb="5" eb="7">
      <t>ウチワケ</t>
    </rPh>
    <phoneticPr fontId="3"/>
  </si>
  <si>
    <t>（３）調達電気料金年額合計（円）（円未満端数切捨）＝（１）＋（２）</t>
    <rPh sb="3" eb="5">
      <t>チョウタツ</t>
    </rPh>
    <rPh sb="5" eb="9">
      <t>デンキ</t>
    </rPh>
    <rPh sb="9" eb="11">
      <t>ネンガク</t>
    </rPh>
    <rPh sb="11" eb="13">
      <t>ゴウケイ</t>
    </rPh>
    <rPh sb="13" eb="15">
      <t>(エ</t>
    </rPh>
    <rPh sb="17" eb="20">
      <t>エンミ</t>
    </rPh>
    <rPh sb="20" eb="22">
      <t>ハスウ</t>
    </rPh>
    <rPh sb="22" eb="24">
      <t>キリス</t>
    </rPh>
    <phoneticPr fontId="3"/>
  </si>
  <si>
    <t>（４）年間経費（円）</t>
    <rPh sb="3" eb="7">
      <t>ネンカン</t>
    </rPh>
    <rPh sb="7" eb="9">
      <t>(エ</t>
    </rPh>
    <phoneticPr fontId="3"/>
  </si>
  <si>
    <t>（５）予定調達電気料金総額（円）＝｛（３）＋（４）｝×２</t>
    <rPh sb="3" eb="5">
      <t>ヨテイ</t>
    </rPh>
    <rPh sb="5" eb="7">
      <t>チョウタツ</t>
    </rPh>
    <rPh sb="7" eb="11">
      <t>デンキ</t>
    </rPh>
    <rPh sb="11" eb="13">
      <t>ソウガク</t>
    </rPh>
    <rPh sb="13" eb="15">
      <t>(エ</t>
    </rPh>
    <phoneticPr fontId="3"/>
  </si>
  <si>
    <t>① 基本料金</t>
    <rPh sb="2" eb="6">
      <t>キホンリ</t>
    </rPh>
    <phoneticPr fontId="3"/>
  </si>
  <si>
    <t>② 電力量料金</t>
    <rPh sb="2" eb="5">
      <t>デン</t>
    </rPh>
    <rPh sb="5" eb="7">
      <t>リョウキン</t>
    </rPh>
    <phoneticPr fontId="3"/>
  </si>
  <si>
    <t>※（様式10）提案見積書の「（２）予定調達電気料金総額」に転記する。</t>
    <rPh sb="19" eb="21">
      <t>チョウタツ</t>
    </rPh>
    <rPh sb="25" eb="27">
      <t>ソウガク</t>
    </rPh>
    <rPh sb="29" eb="31">
      <t>テンキ</t>
    </rPh>
    <phoneticPr fontId="3"/>
  </si>
  <si>
    <t>小計</t>
    <rPh sb="0" eb="2">
      <t>ショウケイ</t>
    </rPh>
    <phoneticPr fontId="3"/>
  </si>
  <si>
    <t>内訳</t>
    <rPh sb="0" eb="2">
      <t>ウチワケ</t>
    </rPh>
    <phoneticPr fontId="3"/>
  </si>
  <si>
    <t>力率（％）</t>
    <rPh sb="0" eb="2">
      <t>リキリツ</t>
    </rPh>
    <phoneticPr fontId="3"/>
  </si>
  <si>
    <t>（４）年間経費についての補足説明欄</t>
    <rPh sb="3" eb="7">
      <t>ネンカン</t>
    </rPh>
    <rPh sb="12" eb="14">
      <t>ホソク</t>
    </rPh>
    <rPh sb="14" eb="16">
      <t>セツメイ</t>
    </rPh>
    <rPh sb="16" eb="17">
      <t>ラン</t>
    </rPh>
    <phoneticPr fontId="3"/>
  </si>
  <si>
    <t>契約電力年計（kW）</t>
    <rPh sb="0" eb="2">
      <t>ケイヤク</t>
    </rPh>
    <rPh sb="4" eb="5">
      <t>トシ</t>
    </rPh>
    <rPh sb="5" eb="6">
      <t>ケイ</t>
    </rPh>
    <phoneticPr fontId="3"/>
  </si>
  <si>
    <t>調達電力量年計（kWh）</t>
    <rPh sb="0" eb="2">
      <t>チョウタツ</t>
    </rPh>
    <rPh sb="5" eb="6">
      <t>トシ</t>
    </rPh>
    <rPh sb="6" eb="7">
      <t>ケイ</t>
    </rPh>
    <phoneticPr fontId="3"/>
  </si>
  <si>
    <t>料金単価（円/kW）（税込）</t>
    <rPh sb="0" eb="4">
      <t>リョウキ</t>
    </rPh>
    <rPh sb="5" eb="6">
      <t>エン</t>
    </rPh>
    <rPh sb="11" eb="13">
      <t>ゼイコ</t>
    </rPh>
    <phoneticPr fontId="3"/>
  </si>
  <si>
    <t>②電力量料金年額（円）（税込）</t>
    <rPh sb="1" eb="4">
      <t>デン</t>
    </rPh>
    <rPh sb="6" eb="8">
      <t>ネンガク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</si>
</sst>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Red]\-#,##0\ "/>
    <numFmt numFmtId="177" formatCode="#,##0_);[Red]\(#,##0\)"/>
    <numFmt numFmtId="178" formatCode="0.000%"/>
    <numFmt numFmtId="179" formatCode="#,##0.0000_ ;[Red]\-#,##0.0000\ "/>
    <numFmt numFmtId="180" formatCode="#,##0.0000_);[Red]\(#,##0.0000\)"/>
  </numFmts>
  <fonts count="14">
    <font>
      <sz val="11"/>
      <color auto="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8"/>
      <color theme="1"/>
      <name val="Meiryo UI"/>
      <family val="3"/>
    </font>
    <font>
      <sz val="12"/>
      <color theme="1"/>
      <name val="Meiryo UI"/>
      <family val="3"/>
    </font>
    <font>
      <sz val="9"/>
      <color theme="1"/>
      <name val="Meiryo UI"/>
      <family val="3"/>
    </font>
    <font>
      <sz val="9"/>
      <color auto="1"/>
      <name val="Meiryo UI"/>
      <family val="3"/>
    </font>
    <font>
      <sz val="8"/>
      <color auto="1"/>
      <name val="Meiryo UI"/>
      <family val="3"/>
    </font>
    <font>
      <b/>
      <sz val="9"/>
      <color rgb="FFFF0000"/>
      <name val="Meiryo UI"/>
      <family val="3"/>
    </font>
    <font>
      <b/>
      <sz val="8"/>
      <color rgb="FFFF0000"/>
      <name val="Meiryo UI"/>
      <family val="3"/>
    </font>
    <font>
      <sz val="8"/>
      <color rgb="FFFF0000"/>
      <name val="Meiryo UI"/>
      <family val="3"/>
    </font>
    <font>
      <b/>
      <sz val="9"/>
      <color auto="1"/>
      <name val="Meiryo UI"/>
      <family val="3"/>
    </font>
    <font>
      <sz val="8"/>
      <color theme="0"/>
      <name val="Meiryo UI"/>
      <family val="3"/>
    </font>
  </fonts>
  <fills count="5">
    <fill>
      <patternFill patternType="none"/>
    </fill>
    <fill>
      <patternFill patternType="gray125"/>
    </fill>
    <fill>
      <patternFill patternType="solid">
        <fgColor rgb="FFFFFF00"/>
        <bgColor indexed="64"/>
      </patternFill>
    </fill>
    <fill>
      <patternFill patternType="solid">
        <fgColor theme="5" tint="0.8"/>
        <bgColor indexed="64"/>
      </patternFill>
    </fill>
    <fill>
      <patternFill patternType="solid">
        <fgColor theme="0"/>
        <bgColor indexed="64"/>
      </patternFill>
    </fill>
  </fills>
  <borders count="119">
    <border>
      <left/>
      <right/>
      <top/>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hair">
        <color indexed="64"/>
      </right>
      <top style="medium">
        <color indexed="64"/>
      </top>
      <bottom style="medium">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style="thin">
        <color indexed="64"/>
      </top>
      <bottom style="medium">
        <color indexed="64"/>
      </bottom>
      <diagonal/>
    </border>
    <border>
      <left/>
      <right/>
      <top style="double">
        <color indexed="64"/>
      </top>
      <bottom/>
      <diagonal/>
    </border>
    <border>
      <left/>
      <right/>
      <top/>
      <bottom style="double">
        <color indexed="64"/>
      </bottom>
      <diagonal/>
    </border>
    <border>
      <left style="hair">
        <color indexed="64"/>
      </left>
      <right/>
      <top style="medium">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diagonal/>
    </border>
  </borders>
  <cellStyleXfs count="19">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0" fontId="2" fillId="0" borderId="0"/>
    <xf numFmtId="0" fontId="1" fillId="0" borderId="0">
      <alignment vertical="center"/>
    </xf>
    <xf numFmtId="0" fontId="1" fillId="0" borderId="0">
      <alignment vertical="center"/>
    </xf>
    <xf numFmtId="0" fontId="1" fillId="0" borderId="0">
      <alignment vertical="center"/>
    </xf>
  </cellStyleXfs>
  <cellXfs count="230">
    <xf numFmtId="0" fontId="0" fillId="0" borderId="0" xfId="0"/>
    <xf numFmtId="0" fontId="4" fillId="0" borderId="0" xfId="17" applyFont="1" applyFill="1" applyAlignment="1">
      <alignment vertical="center" shrinkToFit="1"/>
    </xf>
    <xf numFmtId="0" fontId="4" fillId="0" borderId="0" xfId="17" applyFont="1" applyFill="1" applyAlignment="1">
      <alignment vertical="center"/>
    </xf>
    <xf numFmtId="0" fontId="4" fillId="0" borderId="0" xfId="17" applyFont="1" applyFill="1">
      <alignment vertical="center"/>
    </xf>
    <xf numFmtId="0" fontId="5" fillId="0" borderId="0" xfId="17" applyFont="1" applyFill="1">
      <alignment vertical="center"/>
    </xf>
    <xf numFmtId="0" fontId="4" fillId="0" borderId="1" xfId="17" applyFont="1" applyFill="1" applyBorder="1" applyAlignment="1">
      <alignment horizontal="left" vertical="center"/>
    </xf>
    <xf numFmtId="0" fontId="4" fillId="0" borderId="2" xfId="17" applyFont="1" applyFill="1" applyBorder="1" applyAlignment="1">
      <alignment horizontal="left" vertical="center"/>
    </xf>
    <xf numFmtId="0" fontId="4" fillId="0" borderId="3" xfId="17" applyFont="1" applyFill="1" applyBorder="1" applyAlignment="1">
      <alignment horizontal="left" vertical="center"/>
    </xf>
    <xf numFmtId="0" fontId="4" fillId="0" borderId="4" xfId="17" applyFont="1" applyFill="1" applyBorder="1" applyAlignment="1">
      <alignment horizontal="left" vertical="center"/>
    </xf>
    <xf numFmtId="0" fontId="4" fillId="0" borderId="5" xfId="17" applyFont="1" applyFill="1" applyBorder="1" applyAlignment="1">
      <alignment horizontal="left" vertical="center"/>
    </xf>
    <xf numFmtId="0" fontId="4" fillId="0" borderId="6" xfId="17" applyFont="1" applyFill="1" applyBorder="1" applyAlignment="1">
      <alignment horizontal="left" vertical="center" shrinkToFit="1"/>
    </xf>
    <xf numFmtId="0" fontId="4" fillId="0" borderId="7" xfId="17" applyFont="1" applyFill="1" applyBorder="1" applyAlignment="1">
      <alignment horizontal="left" vertical="center" shrinkToFit="1"/>
    </xf>
    <xf numFmtId="0" fontId="4" fillId="0" borderId="8" xfId="17" applyFont="1" applyFill="1" applyBorder="1" applyAlignment="1">
      <alignment horizontal="left" vertical="center" shrinkToFit="1"/>
    </xf>
    <xf numFmtId="0" fontId="4" fillId="0" borderId="9" xfId="17" applyFont="1" applyFill="1" applyBorder="1" applyAlignment="1">
      <alignment horizontal="left" vertical="center" shrinkToFit="1"/>
    </xf>
    <xf numFmtId="0" fontId="4" fillId="0" borderId="10" xfId="17" applyFont="1" applyFill="1" applyBorder="1" applyAlignment="1">
      <alignment horizontal="left" vertical="center"/>
    </xf>
    <xf numFmtId="0" fontId="4" fillId="0" borderId="11" xfId="17" applyFont="1" applyFill="1" applyBorder="1" applyAlignment="1">
      <alignment horizontal="left" vertical="center" wrapText="1" indent="1" shrinkToFit="1"/>
    </xf>
    <xf numFmtId="0" fontId="4" fillId="0" borderId="12" xfId="17" applyFont="1" applyFill="1" applyBorder="1" applyAlignment="1">
      <alignment horizontal="left" vertical="center" indent="1" shrinkToFit="1"/>
    </xf>
    <xf numFmtId="0" fontId="4" fillId="0" borderId="13" xfId="17" applyFont="1" applyFill="1" applyBorder="1" applyAlignment="1">
      <alignment horizontal="left" vertical="center" indent="1" shrinkToFit="1"/>
    </xf>
    <xf numFmtId="0" fontId="6" fillId="0" borderId="0" xfId="17" applyFont="1" applyFill="1" applyAlignment="1">
      <alignment horizontal="right" vertical="center"/>
    </xf>
    <xf numFmtId="0" fontId="4" fillId="0" borderId="14" xfId="17" applyFont="1" applyFill="1" applyBorder="1" applyAlignment="1">
      <alignment horizontal="left" vertical="center" shrinkToFit="1"/>
    </xf>
    <xf numFmtId="0" fontId="4" fillId="0" borderId="15" xfId="17" applyFont="1" applyFill="1" applyBorder="1" applyAlignment="1">
      <alignment horizontal="left" vertical="center" shrinkToFit="1"/>
    </xf>
    <xf numFmtId="0" fontId="4" fillId="0" borderId="16" xfId="17" applyFont="1" applyFill="1" applyBorder="1" applyAlignment="1">
      <alignment horizontal="left" vertical="center" shrinkToFit="1"/>
    </xf>
    <xf numFmtId="0" fontId="4" fillId="0" borderId="17" xfId="17" applyFont="1" applyFill="1" applyBorder="1" applyAlignment="1">
      <alignment horizontal="left" vertical="center" shrinkToFit="1"/>
    </xf>
    <xf numFmtId="0" fontId="4" fillId="0" borderId="18" xfId="17" applyFont="1" applyFill="1" applyBorder="1" applyAlignment="1">
      <alignment horizontal="left" vertical="center" shrinkToFit="1"/>
    </xf>
    <xf numFmtId="0" fontId="4" fillId="0" borderId="19" xfId="17" applyFont="1" applyFill="1" applyBorder="1" applyAlignment="1">
      <alignment horizontal="left" vertical="center" shrinkToFit="1"/>
    </xf>
    <xf numFmtId="0" fontId="4" fillId="0" borderId="0" xfId="17" applyFont="1" applyFill="1" applyAlignment="1">
      <alignment horizontal="right" vertical="center" shrinkToFit="1"/>
    </xf>
    <xf numFmtId="0" fontId="4" fillId="0" borderId="20" xfId="17" applyFont="1" applyFill="1" applyBorder="1" applyAlignment="1">
      <alignment horizontal="left" vertical="center" indent="1" shrinkToFit="1"/>
    </xf>
    <xf numFmtId="0" fontId="4" fillId="0" borderId="0" xfId="17" applyFont="1" applyFill="1" applyBorder="1" applyAlignment="1">
      <alignment horizontal="left" vertical="center" indent="1" shrinkToFit="1"/>
    </xf>
    <xf numFmtId="0" fontId="4" fillId="0" borderId="21" xfId="17" applyFont="1" applyFill="1" applyBorder="1" applyAlignment="1">
      <alignment horizontal="left" vertical="center" indent="1" shrinkToFit="1"/>
    </xf>
    <xf numFmtId="0" fontId="6" fillId="0" borderId="0" xfId="17" applyFont="1" applyFill="1">
      <alignment vertical="center"/>
    </xf>
    <xf numFmtId="0" fontId="4" fillId="0" borderId="22" xfId="17" applyFont="1" applyFill="1" applyBorder="1" applyAlignment="1">
      <alignment vertical="center"/>
    </xf>
    <xf numFmtId="0" fontId="4" fillId="0" borderId="23" xfId="17" applyFont="1" applyFill="1" applyBorder="1" applyAlignment="1">
      <alignment horizontal="left" vertical="center"/>
    </xf>
    <xf numFmtId="0" fontId="4" fillId="0" borderId="24" xfId="17" applyFont="1" applyFill="1" applyBorder="1" applyAlignment="1">
      <alignment horizontal="left" vertical="center"/>
    </xf>
    <xf numFmtId="0" fontId="4" fillId="0" borderId="25" xfId="17" applyFont="1" applyFill="1" applyBorder="1" applyAlignment="1">
      <alignment horizontal="left" vertical="center"/>
    </xf>
    <xf numFmtId="0" fontId="4" fillId="0" borderId="26" xfId="17" applyFont="1" applyFill="1" applyBorder="1" applyAlignment="1">
      <alignment horizontal="left" vertical="center"/>
    </xf>
    <xf numFmtId="0" fontId="4" fillId="0" borderId="19" xfId="17" applyFont="1" applyFill="1" applyBorder="1" applyAlignment="1">
      <alignment horizontal="left" vertical="center"/>
    </xf>
    <xf numFmtId="0" fontId="4" fillId="0" borderId="0" xfId="17" applyFont="1" applyFill="1" applyAlignment="1">
      <alignment horizontal="right" vertical="center"/>
    </xf>
    <xf numFmtId="0" fontId="4" fillId="0" borderId="27" xfId="17" applyFont="1" applyFill="1" applyBorder="1" applyAlignment="1">
      <alignment vertical="center" shrinkToFit="1"/>
    </xf>
    <xf numFmtId="0" fontId="4" fillId="0" borderId="28" xfId="17" applyFont="1" applyFill="1" applyBorder="1" applyAlignment="1">
      <alignment horizontal="left" vertical="center" shrinkToFit="1"/>
    </xf>
    <xf numFmtId="0" fontId="4" fillId="0" borderId="29" xfId="17" applyFont="1" applyFill="1" applyBorder="1" applyAlignment="1">
      <alignment horizontal="left" vertical="center" shrinkToFit="1"/>
    </xf>
    <xf numFmtId="0" fontId="4" fillId="0" borderId="30" xfId="17" applyFont="1" applyFill="1" applyBorder="1" applyAlignment="1">
      <alignment horizontal="left" vertical="center" shrinkToFit="1"/>
    </xf>
    <xf numFmtId="0" fontId="4" fillId="0" borderId="31" xfId="17" applyFont="1" applyFill="1" applyBorder="1" applyAlignment="1">
      <alignment horizontal="left" vertical="center" shrinkToFit="1"/>
    </xf>
    <xf numFmtId="0" fontId="4" fillId="0" borderId="32" xfId="17" applyFont="1" applyFill="1" applyBorder="1" applyAlignment="1">
      <alignment horizontal="left" vertical="center" shrinkToFit="1"/>
    </xf>
    <xf numFmtId="0" fontId="4" fillId="0" borderId="33" xfId="17" applyFont="1" applyFill="1" applyBorder="1" applyAlignment="1">
      <alignment horizontal="left" vertical="center" indent="1" shrinkToFit="1"/>
    </xf>
    <xf numFmtId="0" fontId="4" fillId="0" borderId="34" xfId="17" applyFont="1" applyFill="1" applyBorder="1" applyAlignment="1">
      <alignment horizontal="left" vertical="center" indent="1" shrinkToFit="1"/>
    </xf>
    <xf numFmtId="0" fontId="4" fillId="0" borderId="35" xfId="17" applyFont="1" applyFill="1" applyBorder="1" applyAlignment="1">
      <alignment horizontal="left" vertical="center" indent="1" shrinkToFit="1"/>
    </xf>
    <xf numFmtId="0" fontId="4" fillId="0" borderId="36" xfId="17" applyFont="1" applyFill="1" applyBorder="1" applyAlignment="1">
      <alignment horizontal="right" vertical="center" shrinkToFit="1"/>
    </xf>
    <xf numFmtId="176" fontId="4" fillId="0" borderId="7" xfId="17" applyNumberFormat="1" applyFont="1" applyFill="1" applyBorder="1" applyAlignment="1">
      <alignment horizontal="right" vertical="center" shrinkToFit="1"/>
    </xf>
    <xf numFmtId="176" fontId="4" fillId="0" borderId="37" xfId="17" applyNumberFormat="1" applyFont="1" applyFill="1" applyBorder="1" applyAlignment="1">
      <alignment horizontal="right" vertical="center" shrinkToFit="1"/>
    </xf>
    <xf numFmtId="176" fontId="4" fillId="0" borderId="38" xfId="17" applyNumberFormat="1" applyFont="1" applyFill="1" applyBorder="1" applyAlignment="1">
      <alignment horizontal="right" vertical="center" shrinkToFit="1"/>
    </xf>
    <xf numFmtId="176" fontId="4" fillId="0" borderId="39" xfId="17" applyNumberFormat="1" applyFont="1" applyFill="1" applyBorder="1" applyAlignment="1">
      <alignment horizontal="right" vertical="center" shrinkToFit="1"/>
    </xf>
    <xf numFmtId="176" fontId="4" fillId="0" borderId="40" xfId="17" applyNumberFormat="1" applyFont="1" applyFill="1" applyBorder="1" applyAlignment="1">
      <alignment horizontal="right" vertical="center" shrinkToFit="1"/>
    </xf>
    <xf numFmtId="0" fontId="4" fillId="0" borderId="14" xfId="17" applyFont="1" applyFill="1" applyBorder="1" applyAlignment="1">
      <alignment horizontal="right" vertical="center" shrinkToFit="1"/>
    </xf>
    <xf numFmtId="176" fontId="4" fillId="0" borderId="16" xfId="17" applyNumberFormat="1" applyFont="1" applyFill="1" applyBorder="1" applyAlignment="1">
      <alignment horizontal="right" vertical="center" shrinkToFit="1"/>
    </xf>
    <xf numFmtId="176" fontId="4" fillId="0" borderId="17" xfId="17" applyNumberFormat="1" applyFont="1" applyFill="1" applyBorder="1" applyAlignment="1">
      <alignment horizontal="right" vertical="center" shrinkToFit="1"/>
    </xf>
    <xf numFmtId="176" fontId="4" fillId="0" borderId="41" xfId="17" applyNumberFormat="1" applyFont="1" applyFill="1" applyBorder="1" applyAlignment="1">
      <alignment horizontal="right" vertical="center" shrinkToFit="1"/>
    </xf>
    <xf numFmtId="176" fontId="4" fillId="0" borderId="42" xfId="17" applyNumberFormat="1" applyFont="1" applyFill="1" applyBorder="1" applyAlignment="1">
      <alignment horizontal="right" vertical="center" shrinkToFit="1"/>
    </xf>
    <xf numFmtId="176" fontId="4" fillId="0" borderId="43" xfId="17" applyNumberFormat="1" applyFont="1" applyFill="1" applyBorder="1" applyAlignment="1">
      <alignment horizontal="right" vertical="center" shrinkToFit="1"/>
    </xf>
    <xf numFmtId="0" fontId="4" fillId="0" borderId="44" xfId="17" applyFont="1" applyFill="1" applyBorder="1" applyAlignment="1">
      <alignment horizontal="center" vertical="center"/>
    </xf>
    <xf numFmtId="177" fontId="4" fillId="0" borderId="45" xfId="17" applyNumberFormat="1" applyFont="1" applyFill="1" applyBorder="1" applyAlignment="1">
      <alignment horizontal="right" vertical="center" shrinkToFit="1"/>
    </xf>
    <xf numFmtId="176" fontId="4" fillId="0" borderId="45" xfId="17" applyNumberFormat="1" applyFont="1" applyFill="1" applyBorder="1" applyAlignment="1">
      <alignment horizontal="right" vertical="center" shrinkToFit="1"/>
    </xf>
    <xf numFmtId="176" fontId="4" fillId="0" borderId="46" xfId="17" applyNumberFormat="1" applyFont="1" applyFill="1" applyBorder="1" applyAlignment="1">
      <alignment horizontal="right" vertical="center" shrinkToFit="1"/>
    </xf>
    <xf numFmtId="176" fontId="4" fillId="0" borderId="47" xfId="17" applyNumberFormat="1" applyFont="1" applyFill="1" applyBorder="1" applyAlignment="1">
      <alignment horizontal="right" vertical="center" shrinkToFit="1"/>
    </xf>
    <xf numFmtId="176" fontId="4" fillId="0" borderId="48" xfId="17" applyNumberFormat="1" applyFont="1" applyFill="1" applyBorder="1" applyAlignment="1">
      <alignment horizontal="right" vertical="center" shrinkToFit="1"/>
    </xf>
    <xf numFmtId="178" fontId="4" fillId="0" borderId="49" xfId="0" applyNumberFormat="1" applyFont="1" applyFill="1" applyBorder="1" applyAlignment="1">
      <alignment horizontal="right" vertical="center" shrinkToFit="1"/>
    </xf>
    <xf numFmtId="0" fontId="4" fillId="0" borderId="1" xfId="17" applyFont="1" applyFill="1" applyBorder="1" applyAlignment="1">
      <alignment horizontal="centerContinuous" vertical="center"/>
    </xf>
    <xf numFmtId="0" fontId="6" fillId="0" borderId="50" xfId="17" applyNumberFormat="1" applyFont="1" applyFill="1" applyBorder="1" applyAlignment="1">
      <alignment vertical="center"/>
    </xf>
    <xf numFmtId="0" fontId="4" fillId="0" borderId="51" xfId="17" applyNumberFormat="1" applyFont="1" applyFill="1" applyBorder="1" applyAlignment="1">
      <alignment horizontal="right" vertical="center" shrinkToFit="1"/>
    </xf>
    <xf numFmtId="0" fontId="4" fillId="0" borderId="52" xfId="17" applyNumberFormat="1" applyFont="1" applyFill="1" applyBorder="1" applyAlignment="1">
      <alignment horizontal="right" vertical="center" shrinkToFit="1"/>
    </xf>
    <xf numFmtId="0" fontId="6" fillId="0" borderId="0" xfId="17" applyFont="1" applyFill="1" applyAlignment="1">
      <alignment vertical="center"/>
    </xf>
    <xf numFmtId="176" fontId="7" fillId="0" borderId="0" xfId="17" applyNumberFormat="1" applyFont="1" applyBorder="1">
      <alignment vertical="center"/>
    </xf>
    <xf numFmtId="0" fontId="4" fillId="2" borderId="0" xfId="0" applyFont="1" applyFill="1"/>
    <xf numFmtId="0" fontId="4" fillId="0" borderId="53" xfId="17" applyFont="1" applyFill="1" applyBorder="1" applyAlignment="1">
      <alignment horizontal="centerContinuous" vertical="center"/>
    </xf>
    <xf numFmtId="0" fontId="4" fillId="0" borderId="54" xfId="17" applyNumberFormat="1" applyFont="1" applyFill="1" applyBorder="1" applyAlignment="1">
      <alignment vertical="center"/>
    </xf>
    <xf numFmtId="0" fontId="4" fillId="0" borderId="0" xfId="17" applyNumberFormat="1" applyFont="1" applyFill="1" applyBorder="1" applyAlignment="1">
      <alignment horizontal="right" vertical="center" shrinkToFit="1"/>
    </xf>
    <xf numFmtId="0" fontId="8" fillId="0" borderId="55" xfId="17" applyNumberFormat="1" applyFont="1" applyBorder="1" applyAlignment="1">
      <alignment horizontal="centerContinuous" vertical="center" shrinkToFit="1"/>
    </xf>
    <xf numFmtId="0" fontId="8" fillId="0" borderId="56" xfId="17" applyNumberFormat="1" applyFont="1" applyBorder="1" applyAlignment="1">
      <alignment horizontal="center" vertical="center" shrinkToFit="1"/>
    </xf>
    <xf numFmtId="0" fontId="8" fillId="0" borderId="57" xfId="17" applyNumberFormat="1" applyFont="1" applyFill="1" applyBorder="1" applyAlignment="1">
      <alignment horizontal="center" vertical="center" shrinkToFit="1"/>
    </xf>
    <xf numFmtId="0" fontId="9" fillId="0" borderId="0" xfId="17" applyFont="1" applyFill="1">
      <alignment vertical="center"/>
    </xf>
    <xf numFmtId="0" fontId="4" fillId="0" borderId="0" xfId="0" applyFont="1"/>
    <xf numFmtId="0" fontId="8" fillId="0" borderId="54" xfId="17" applyNumberFormat="1" applyFont="1" applyFill="1" applyBorder="1" applyAlignment="1">
      <alignment vertical="center"/>
    </xf>
    <xf numFmtId="0" fontId="8" fillId="0" borderId="29" xfId="17" applyNumberFormat="1" applyFont="1" applyBorder="1" applyAlignment="1">
      <alignment horizontal="centerContinuous" vertical="center" shrinkToFit="1"/>
    </xf>
    <xf numFmtId="0" fontId="8" fillId="0" borderId="58" xfId="17" applyNumberFormat="1" applyFont="1" applyBorder="1" applyAlignment="1">
      <alignment horizontal="centerContinuous" vertical="center" shrinkToFit="1"/>
    </xf>
    <xf numFmtId="0" fontId="8" fillId="2" borderId="59" xfId="17" applyNumberFormat="1" applyFont="1" applyFill="1" applyBorder="1" applyAlignment="1">
      <alignment horizontal="left" vertical="center" shrinkToFit="1"/>
    </xf>
    <xf numFmtId="0" fontId="8" fillId="2" borderId="60" xfId="17" applyNumberFormat="1" applyFont="1" applyFill="1" applyBorder="1" applyAlignment="1">
      <alignment horizontal="left" vertical="center" shrinkToFit="1"/>
    </xf>
    <xf numFmtId="0" fontId="8" fillId="2" borderId="61" xfId="17" applyNumberFormat="1" applyFont="1" applyFill="1" applyBorder="1" applyAlignment="1">
      <alignment horizontal="left" vertical="center" shrinkToFit="1"/>
    </xf>
    <xf numFmtId="0" fontId="8" fillId="2" borderId="62" xfId="17" applyNumberFormat="1" applyFont="1" applyFill="1" applyBorder="1" applyAlignment="1">
      <alignment horizontal="left" vertical="center" shrinkToFit="1"/>
    </xf>
    <xf numFmtId="0" fontId="8" fillId="0" borderId="0" xfId="17" applyFont="1" applyFill="1" applyAlignment="1">
      <alignment vertical="center"/>
    </xf>
    <xf numFmtId="0" fontId="4" fillId="0" borderId="0" xfId="17" applyFont="1" applyFill="1" applyBorder="1">
      <alignment vertical="center"/>
    </xf>
    <xf numFmtId="0" fontId="4" fillId="2" borderId="11" xfId="17" applyFont="1" applyFill="1" applyBorder="1" applyAlignment="1">
      <alignment horizontal="left" vertical="center" wrapText="1" indent="1" shrinkToFit="1"/>
    </xf>
    <xf numFmtId="0" fontId="4" fillId="2" borderId="12" xfId="17" applyFont="1" applyFill="1" applyBorder="1" applyAlignment="1">
      <alignment horizontal="left" vertical="center" indent="1" shrinkToFit="1"/>
    </xf>
    <xf numFmtId="0" fontId="4" fillId="2" borderId="13" xfId="17" applyFont="1" applyFill="1" applyBorder="1" applyAlignment="1">
      <alignment horizontal="left" vertical="center" indent="1" shrinkToFit="1"/>
    </xf>
    <xf numFmtId="0" fontId="10" fillId="0" borderId="63" xfId="17" applyNumberFormat="1" applyFont="1" applyFill="1" applyBorder="1" applyAlignment="1">
      <alignment vertical="center"/>
    </xf>
    <xf numFmtId="0" fontId="8" fillId="0" borderId="64" xfId="17" applyNumberFormat="1" applyFont="1" applyFill="1" applyBorder="1" applyAlignment="1">
      <alignment horizontal="right" vertical="center" shrinkToFit="1"/>
    </xf>
    <xf numFmtId="177" fontId="8" fillId="0" borderId="64" xfId="17" applyNumberFormat="1" applyFont="1" applyFill="1" applyBorder="1" applyAlignment="1">
      <alignment horizontal="right" vertical="center" shrinkToFit="1"/>
    </xf>
    <xf numFmtId="176" fontId="8" fillId="2" borderId="65" xfId="17" applyNumberFormat="1" applyFont="1" applyFill="1" applyBorder="1" applyAlignment="1">
      <alignment horizontal="right" vertical="center" shrinkToFit="1"/>
    </xf>
    <xf numFmtId="176" fontId="8" fillId="2" borderId="66" xfId="17" applyNumberFormat="1" applyFont="1" applyFill="1" applyBorder="1" applyAlignment="1">
      <alignment horizontal="right" vertical="center" shrinkToFit="1"/>
    </xf>
    <xf numFmtId="176" fontId="8" fillId="2" borderId="67" xfId="17" applyNumberFormat="1" applyFont="1" applyFill="1" applyBorder="1" applyAlignment="1">
      <alignment horizontal="right" vertical="center" shrinkToFit="1"/>
    </xf>
    <xf numFmtId="176" fontId="11" fillId="0" borderId="54" xfId="17" applyNumberFormat="1" applyFont="1" applyFill="1" applyBorder="1" applyAlignment="1">
      <alignment vertical="center" shrinkToFit="1"/>
    </xf>
    <xf numFmtId="176" fontId="11" fillId="0" borderId="0" xfId="17" applyNumberFormat="1" applyFont="1" applyFill="1" applyAlignment="1">
      <alignment vertical="center" shrinkToFit="1"/>
    </xf>
    <xf numFmtId="0" fontId="8" fillId="0" borderId="0" xfId="17" applyFont="1" applyFill="1">
      <alignment vertical="center"/>
    </xf>
    <xf numFmtId="0" fontId="4" fillId="2" borderId="20" xfId="17" applyFont="1" applyFill="1" applyBorder="1" applyAlignment="1">
      <alignment horizontal="left" vertical="center" indent="1" shrinkToFit="1"/>
    </xf>
    <xf numFmtId="0" fontId="4" fillId="2" borderId="0" xfId="17" applyFont="1" applyFill="1" applyBorder="1" applyAlignment="1">
      <alignment horizontal="left" vertical="center" indent="1" shrinkToFit="1"/>
    </xf>
    <xf numFmtId="0" fontId="4" fillId="2" borderId="21" xfId="17" applyFont="1" applyFill="1" applyBorder="1" applyAlignment="1">
      <alignment horizontal="left" vertical="center" indent="1" shrinkToFit="1"/>
    </xf>
    <xf numFmtId="0" fontId="7" fillId="0" borderId="68" xfId="17" applyNumberFormat="1" applyFont="1" applyFill="1" applyBorder="1" applyAlignment="1">
      <alignment horizontal="right" vertical="center"/>
    </xf>
    <xf numFmtId="179" fontId="8" fillId="2" borderId="65" xfId="17" applyNumberFormat="1" applyFont="1" applyFill="1" applyBorder="1" applyAlignment="1">
      <alignment horizontal="right" vertical="center" shrinkToFit="1"/>
    </xf>
    <xf numFmtId="179" fontId="8" fillId="2" borderId="66" xfId="17" applyNumberFormat="1" applyFont="1" applyFill="1" applyBorder="1" applyAlignment="1">
      <alignment horizontal="right" vertical="center" shrinkToFit="1"/>
    </xf>
    <xf numFmtId="179" fontId="8" fillId="2" borderId="67" xfId="17" applyNumberFormat="1" applyFont="1" applyFill="1" applyBorder="1" applyAlignment="1">
      <alignment horizontal="right" vertical="center" shrinkToFit="1"/>
    </xf>
    <xf numFmtId="176" fontId="8" fillId="0" borderId="69" xfId="17" applyNumberFormat="1" applyFont="1" applyFill="1" applyBorder="1" applyAlignment="1">
      <alignment vertical="center"/>
    </xf>
    <xf numFmtId="176" fontId="8" fillId="0" borderId="0" xfId="17" applyNumberFormat="1" applyFont="1" applyFill="1" applyAlignment="1">
      <alignment vertical="center"/>
    </xf>
    <xf numFmtId="0" fontId="4" fillId="0" borderId="70" xfId="17" applyFont="1" applyFill="1" applyBorder="1" applyAlignment="1">
      <alignment horizontal="centerContinuous" vertical="center"/>
    </xf>
    <xf numFmtId="179" fontId="7" fillId="0" borderId="71" xfId="17" applyNumberFormat="1" applyFont="1" applyFill="1" applyBorder="1" applyAlignment="1">
      <alignment horizontal="right" vertical="center" shrinkToFit="1"/>
    </xf>
    <xf numFmtId="0" fontId="8" fillId="0" borderId="72" xfId="17" applyNumberFormat="1" applyFont="1" applyFill="1" applyBorder="1" applyAlignment="1">
      <alignment horizontal="right" vertical="center" shrinkToFit="1"/>
    </xf>
    <xf numFmtId="180" fontId="8" fillId="0" borderId="73" xfId="17" applyNumberFormat="1" applyFont="1" applyFill="1" applyBorder="1" applyAlignment="1">
      <alignment horizontal="right" vertical="center" shrinkToFit="1"/>
    </xf>
    <xf numFmtId="179" fontId="8" fillId="0" borderId="74" xfId="17" applyNumberFormat="1" applyFont="1" applyFill="1" applyBorder="1" applyAlignment="1">
      <alignment horizontal="right" vertical="center" shrinkToFit="1"/>
    </xf>
    <xf numFmtId="179" fontId="8" fillId="0" borderId="75" xfId="17" applyNumberFormat="1" applyFont="1" applyFill="1" applyBorder="1" applyAlignment="1">
      <alignment horizontal="right" vertical="center" shrinkToFit="1"/>
    </xf>
    <xf numFmtId="179" fontId="8" fillId="0" borderId="76" xfId="17" applyNumberFormat="1" applyFont="1" applyFill="1" applyBorder="1" applyAlignment="1">
      <alignment horizontal="right" vertical="center" shrinkToFit="1"/>
    </xf>
    <xf numFmtId="179" fontId="8" fillId="0" borderId="77" xfId="17" applyNumberFormat="1" applyFont="1" applyFill="1" applyBorder="1" applyAlignment="1">
      <alignment horizontal="right" vertical="center" shrinkToFit="1"/>
    </xf>
    <xf numFmtId="176" fontId="7" fillId="0" borderId="71" xfId="17" applyNumberFormat="1" applyFont="1" applyFill="1" applyBorder="1" applyAlignment="1">
      <alignment horizontal="right" vertical="center" shrinkToFit="1"/>
    </xf>
    <xf numFmtId="176" fontId="7" fillId="2" borderId="71" xfId="17" applyNumberFormat="1" applyFont="1" applyFill="1" applyBorder="1" applyAlignment="1">
      <alignment horizontal="right" vertical="center" shrinkToFit="1"/>
    </xf>
    <xf numFmtId="176" fontId="12" fillId="0" borderId="78" xfId="17" applyNumberFormat="1" applyFont="1" applyFill="1" applyBorder="1" applyAlignment="1">
      <alignment horizontal="right" vertical="center" shrinkToFit="1"/>
    </xf>
    <xf numFmtId="0" fontId="4" fillId="2" borderId="33" xfId="17" applyFont="1" applyFill="1" applyBorder="1" applyAlignment="1">
      <alignment horizontal="left" vertical="center" indent="1" shrinkToFit="1"/>
    </xf>
    <xf numFmtId="0" fontId="4" fillId="2" borderId="34" xfId="17" applyFont="1" applyFill="1" applyBorder="1" applyAlignment="1">
      <alignment horizontal="left" vertical="center" indent="1" shrinkToFit="1"/>
    </xf>
    <xf numFmtId="0" fontId="4" fillId="2" borderId="35" xfId="17" applyFont="1" applyFill="1" applyBorder="1" applyAlignment="1">
      <alignment horizontal="left" vertical="center" indent="1" shrinkToFit="1"/>
    </xf>
    <xf numFmtId="0" fontId="4" fillId="0" borderId="79" xfId="16" applyFont="1" applyFill="1" applyBorder="1" applyAlignment="1">
      <alignment vertical="center" shrinkToFit="1"/>
    </xf>
    <xf numFmtId="0" fontId="4" fillId="0" borderId="3" xfId="16" applyFont="1" applyFill="1" applyBorder="1" applyAlignment="1">
      <alignment vertical="center" shrinkToFit="1"/>
    </xf>
    <xf numFmtId="0" fontId="4" fillId="0" borderId="80" xfId="16" applyFont="1" applyFill="1" applyBorder="1" applyAlignment="1">
      <alignment vertical="center" shrinkToFit="1"/>
    </xf>
    <xf numFmtId="0" fontId="4" fillId="0" borderId="81" xfId="16" applyFont="1" applyFill="1" applyBorder="1" applyAlignment="1">
      <alignment vertical="center" shrinkToFit="1"/>
    </xf>
    <xf numFmtId="0" fontId="4" fillId="0" borderId="4" xfId="16" applyFont="1" applyFill="1" applyBorder="1" applyAlignment="1">
      <alignment vertical="center" shrinkToFit="1"/>
    </xf>
    <xf numFmtId="0" fontId="13" fillId="0" borderId="0" xfId="16" applyFont="1" applyFill="1">
      <alignment vertical="center"/>
    </xf>
    <xf numFmtId="0" fontId="4" fillId="0" borderId="82" xfId="16" applyFont="1" applyFill="1" applyBorder="1" applyAlignment="1">
      <alignment horizontal="left" vertical="center"/>
    </xf>
    <xf numFmtId="0" fontId="4" fillId="0" borderId="83" xfId="16" applyFont="1" applyFill="1" applyBorder="1" applyAlignment="1">
      <alignment horizontal="left" vertical="center"/>
    </xf>
    <xf numFmtId="0" fontId="4" fillId="0" borderId="8" xfId="16" applyFont="1" applyFill="1" applyBorder="1" applyAlignment="1">
      <alignment horizontal="left" vertical="center"/>
    </xf>
    <xf numFmtId="0" fontId="4" fillId="0" borderId="9" xfId="16" applyFont="1" applyFill="1" applyBorder="1" applyAlignment="1">
      <alignment horizontal="left" vertical="center"/>
    </xf>
    <xf numFmtId="0" fontId="4" fillId="0" borderId="84" xfId="16" applyFont="1" applyFill="1" applyBorder="1" applyAlignment="1">
      <alignment horizontal="left" vertical="center"/>
    </xf>
    <xf numFmtId="0" fontId="4" fillId="0" borderId="56" xfId="16" applyFont="1" applyFill="1" applyBorder="1" applyAlignment="1">
      <alignment horizontal="left" vertical="center"/>
    </xf>
    <xf numFmtId="0" fontId="4" fillId="0" borderId="57" xfId="16" applyFont="1" applyFill="1" applyBorder="1" applyAlignment="1">
      <alignment horizontal="left" vertical="center"/>
    </xf>
    <xf numFmtId="0" fontId="4" fillId="0" borderId="63" xfId="16" applyFont="1" applyFill="1" applyBorder="1" applyAlignment="1">
      <alignment horizontal="left" vertical="center" shrinkToFit="1"/>
    </xf>
    <xf numFmtId="0" fontId="4" fillId="0" borderId="84" xfId="16" applyFont="1" applyFill="1" applyBorder="1" applyAlignment="1">
      <alignment horizontal="left" vertical="center" shrinkToFit="1"/>
    </xf>
    <xf numFmtId="0" fontId="4" fillId="0" borderId="85" xfId="16" applyFont="1" applyFill="1" applyBorder="1" applyAlignment="1">
      <alignment horizontal="left" vertical="center" shrinkToFit="1"/>
    </xf>
    <xf numFmtId="0" fontId="4" fillId="0" borderId="86" xfId="16" applyFont="1" applyFill="1" applyBorder="1" applyAlignment="1">
      <alignment horizontal="left" vertical="center" shrinkToFit="1"/>
    </xf>
    <xf numFmtId="0" fontId="4" fillId="0" borderId="87" xfId="16" applyFont="1" applyFill="1" applyBorder="1" applyAlignment="1">
      <alignment horizontal="left" vertical="center" shrinkToFit="1"/>
    </xf>
    <xf numFmtId="0" fontId="4" fillId="0" borderId="63" xfId="16" applyFont="1" applyFill="1" applyBorder="1" applyAlignment="1">
      <alignment horizontal="left" vertical="center"/>
    </xf>
    <xf numFmtId="0" fontId="4" fillId="0" borderId="88" xfId="16" applyFont="1" applyFill="1" applyBorder="1" applyAlignment="1">
      <alignment horizontal="left" vertical="center"/>
    </xf>
    <xf numFmtId="0" fontId="4" fillId="0" borderId="89" xfId="16" applyFont="1" applyFill="1" applyBorder="1" applyAlignment="1">
      <alignment horizontal="left" vertical="center"/>
    </xf>
    <xf numFmtId="0" fontId="4" fillId="0" borderId="0" xfId="16" applyFont="1" applyFill="1" applyBorder="1" applyAlignment="1">
      <alignment horizontal="left" vertical="center"/>
    </xf>
    <xf numFmtId="0" fontId="4" fillId="0" borderId="90" xfId="16" applyFont="1" applyFill="1" applyBorder="1" applyAlignment="1">
      <alignment horizontal="left" vertical="center"/>
    </xf>
    <xf numFmtId="0" fontId="4" fillId="0" borderId="91" xfId="16" applyFont="1" applyFill="1" applyBorder="1" applyAlignment="1">
      <alignment horizontal="left" vertical="center"/>
    </xf>
    <xf numFmtId="0" fontId="4" fillId="0" borderId="85" xfId="16" applyFont="1" applyFill="1" applyBorder="1" applyAlignment="1">
      <alignment horizontal="left" vertical="center"/>
    </xf>
    <xf numFmtId="0" fontId="4" fillId="0" borderId="92" xfId="16" applyFont="1" applyFill="1" applyBorder="1" applyAlignment="1">
      <alignment horizontal="left" vertical="center"/>
    </xf>
    <xf numFmtId="0" fontId="4" fillId="0" borderId="93" xfId="16" applyFont="1" applyFill="1" applyBorder="1" applyAlignment="1">
      <alignment horizontal="left" vertical="center" shrinkToFit="1"/>
    </xf>
    <xf numFmtId="0" fontId="4" fillId="0" borderId="59" xfId="16" applyFont="1" applyFill="1" applyBorder="1" applyAlignment="1">
      <alignment horizontal="left" vertical="center" shrinkToFit="1"/>
    </xf>
    <xf numFmtId="0" fontId="4" fillId="0" borderId="61" xfId="16" applyFont="1" applyFill="1" applyBorder="1" applyAlignment="1">
      <alignment horizontal="left" vertical="center" shrinkToFit="1"/>
    </xf>
    <xf numFmtId="0" fontId="4" fillId="0" borderId="94" xfId="16" applyFont="1" applyFill="1" applyBorder="1" applyAlignment="1">
      <alignment horizontal="left" vertical="center" shrinkToFit="1"/>
    </xf>
    <xf numFmtId="176" fontId="4" fillId="0" borderId="95" xfId="16" applyNumberFormat="1" applyFont="1" applyFill="1" applyBorder="1" applyAlignment="1">
      <alignment horizontal="right" vertical="center" shrinkToFit="1"/>
    </xf>
    <xf numFmtId="176" fontId="4" fillId="0" borderId="96" xfId="16" applyNumberFormat="1" applyFont="1" applyFill="1" applyBorder="1" applyAlignment="1">
      <alignment horizontal="right" vertical="center" shrinkToFit="1"/>
    </xf>
    <xf numFmtId="176" fontId="4" fillId="0" borderId="97" xfId="16" applyNumberFormat="1" applyFont="1" applyFill="1" applyBorder="1" applyAlignment="1">
      <alignment horizontal="right" vertical="center" shrinkToFit="1"/>
    </xf>
    <xf numFmtId="176" fontId="4" fillId="0" borderId="98" xfId="16" applyNumberFormat="1" applyFont="1" applyFill="1" applyBorder="1" applyAlignment="1">
      <alignment horizontal="right" vertical="center" shrinkToFit="1"/>
    </xf>
    <xf numFmtId="176" fontId="4" fillId="0" borderId="15" xfId="16" applyNumberFormat="1" applyFont="1" applyFill="1" applyBorder="1" applyAlignment="1">
      <alignment horizontal="right" vertical="center" shrinkToFit="1"/>
    </xf>
    <xf numFmtId="176" fontId="4" fillId="0" borderId="99" xfId="16" applyNumberFormat="1" applyFont="1" applyFill="1" applyBorder="1" applyAlignment="1">
      <alignment horizontal="right" vertical="center" shrinkToFit="1"/>
    </xf>
    <xf numFmtId="176" fontId="4" fillId="0" borderId="100" xfId="16" applyNumberFormat="1" applyFont="1" applyFill="1" applyBorder="1" applyAlignment="1">
      <alignment horizontal="right" vertical="center" shrinkToFit="1"/>
    </xf>
    <xf numFmtId="176" fontId="4" fillId="0" borderId="101" xfId="16" applyNumberFormat="1" applyFont="1" applyFill="1" applyBorder="1" applyAlignment="1">
      <alignment horizontal="right" vertical="center" shrinkToFit="1"/>
    </xf>
    <xf numFmtId="176" fontId="4" fillId="0" borderId="102" xfId="16" applyNumberFormat="1" applyFont="1" applyFill="1" applyBorder="1" applyAlignment="1">
      <alignment horizontal="right" vertical="center" shrinkToFit="1"/>
    </xf>
    <xf numFmtId="176" fontId="4" fillId="0" borderId="103" xfId="16" applyNumberFormat="1" applyFont="1" applyFill="1" applyBorder="1" applyAlignment="1">
      <alignment horizontal="right" vertical="center" shrinkToFit="1"/>
    </xf>
    <xf numFmtId="176" fontId="4" fillId="0" borderId="104" xfId="16" applyNumberFormat="1" applyFont="1" applyFill="1" applyBorder="1" applyAlignment="1">
      <alignment horizontal="right" vertical="center" shrinkToFit="1"/>
    </xf>
    <xf numFmtId="176" fontId="4" fillId="0" borderId="105" xfId="16" applyNumberFormat="1" applyFont="1" applyFill="1" applyBorder="1" applyAlignment="1">
      <alignment horizontal="right" vertical="center" shrinkToFit="1"/>
    </xf>
    <xf numFmtId="176" fontId="8" fillId="0" borderId="50" xfId="18" applyNumberFormat="1" applyFont="1" applyBorder="1" applyAlignment="1">
      <alignment vertical="center"/>
    </xf>
    <xf numFmtId="0" fontId="4" fillId="0" borderId="51" xfId="16" applyFont="1" applyFill="1" applyBorder="1" applyAlignment="1">
      <alignment horizontal="center" vertical="center" shrinkToFit="1"/>
    </xf>
    <xf numFmtId="0" fontId="8" fillId="0" borderId="51" xfId="18" applyFont="1" applyBorder="1" applyAlignment="1">
      <alignment horizontal="center" vertical="center"/>
    </xf>
    <xf numFmtId="0" fontId="8" fillId="0" borderId="3" xfId="18" applyFont="1" applyFill="1" applyBorder="1" applyAlignment="1">
      <alignment horizontal="left" vertical="center" shrinkToFit="1"/>
    </xf>
    <xf numFmtId="0" fontId="8" fillId="0" borderId="80" xfId="18" applyFont="1" applyFill="1" applyBorder="1" applyAlignment="1">
      <alignment horizontal="left" vertical="center" shrinkToFit="1"/>
    </xf>
    <xf numFmtId="176" fontId="8" fillId="0" borderId="2" xfId="18" applyNumberFormat="1" applyFont="1" applyBorder="1" applyAlignment="1">
      <alignment vertical="center"/>
    </xf>
    <xf numFmtId="0" fontId="8" fillId="0" borderId="4" xfId="18" applyFont="1" applyFill="1" applyBorder="1" applyAlignment="1">
      <alignment horizontal="left" vertical="center" shrinkToFit="1"/>
    </xf>
    <xf numFmtId="176" fontId="7" fillId="0" borderId="54" xfId="18" applyNumberFormat="1" applyFont="1" applyBorder="1" applyAlignment="1">
      <alignment vertical="center"/>
    </xf>
    <xf numFmtId="176" fontId="7" fillId="0" borderId="0" xfId="18" applyNumberFormat="1" applyFont="1" applyBorder="1" applyAlignment="1">
      <alignment vertical="center"/>
    </xf>
    <xf numFmtId="0" fontId="4" fillId="3" borderId="0" xfId="16" applyFont="1" applyFill="1">
      <alignment vertical="center"/>
    </xf>
    <xf numFmtId="0" fontId="8" fillId="0" borderId="63" xfId="18" applyFont="1" applyBorder="1">
      <alignment vertical="center"/>
    </xf>
    <xf numFmtId="0" fontId="4" fillId="0" borderId="84" xfId="16" applyFont="1" applyFill="1" applyBorder="1" applyAlignment="1">
      <alignment vertical="center"/>
    </xf>
    <xf numFmtId="0" fontId="4" fillId="0" borderId="9" xfId="16" applyFont="1" applyFill="1" applyBorder="1" applyAlignment="1">
      <alignment vertical="center" shrinkToFit="1"/>
    </xf>
    <xf numFmtId="0" fontId="8" fillId="0" borderId="84" xfId="18" applyFont="1" applyBorder="1" applyAlignment="1">
      <alignment vertical="center"/>
    </xf>
    <xf numFmtId="0" fontId="4" fillId="0" borderId="8" xfId="16" applyFont="1" applyFill="1" applyBorder="1" applyAlignment="1">
      <alignment vertical="center" shrinkToFit="1"/>
    </xf>
    <xf numFmtId="0" fontId="8" fillId="0" borderId="106" xfId="18" applyFont="1" applyFill="1" applyBorder="1" applyAlignment="1">
      <alignment horizontal="center" vertical="center" shrinkToFit="1"/>
    </xf>
    <xf numFmtId="0" fontId="8" fillId="0" borderId="107" xfId="18" applyFont="1" applyBorder="1">
      <alignment vertical="center"/>
    </xf>
    <xf numFmtId="0" fontId="8" fillId="0" borderId="54" xfId="18" applyFont="1" applyBorder="1">
      <alignment vertical="center"/>
    </xf>
    <xf numFmtId="0" fontId="8" fillId="0" borderId="0" xfId="18" applyFont="1" applyBorder="1">
      <alignment vertical="center"/>
    </xf>
    <xf numFmtId="0" fontId="4" fillId="0" borderId="85" xfId="16" applyFont="1" applyFill="1" applyBorder="1" applyAlignment="1">
      <alignment vertical="center"/>
    </xf>
    <xf numFmtId="0" fontId="4" fillId="0" borderId="108" xfId="16" applyFont="1" applyFill="1" applyBorder="1" applyAlignment="1">
      <alignment vertical="center" shrinkToFit="1"/>
    </xf>
    <xf numFmtId="0" fontId="8" fillId="0" borderId="85" xfId="18" applyFont="1" applyBorder="1" applyAlignment="1">
      <alignment vertical="center"/>
    </xf>
    <xf numFmtId="0" fontId="8" fillId="0" borderId="109" xfId="18" applyFont="1" applyFill="1" applyBorder="1" applyAlignment="1">
      <alignment horizontal="center" vertical="center" shrinkToFit="1"/>
    </xf>
    <xf numFmtId="9" fontId="8" fillId="4" borderId="64" xfId="1" applyFont="1" applyFill="1" applyBorder="1" applyAlignment="1">
      <alignment horizontal="right" vertical="center" shrinkToFit="1"/>
    </xf>
    <xf numFmtId="0" fontId="8" fillId="0" borderId="28" xfId="18" applyFont="1" applyBorder="1" applyAlignment="1">
      <alignment horizontal="centerContinuous" vertical="center"/>
    </xf>
    <xf numFmtId="0" fontId="8" fillId="3" borderId="110" xfId="18" applyFont="1" applyFill="1" applyBorder="1" applyAlignment="1">
      <alignment horizontal="left" vertical="center" shrinkToFit="1"/>
    </xf>
    <xf numFmtId="0" fontId="8" fillId="3" borderId="60" xfId="18" applyFont="1" applyFill="1" applyBorder="1" applyAlignment="1">
      <alignment horizontal="left" vertical="center" shrinkToFit="1"/>
    </xf>
    <xf numFmtId="0" fontId="8" fillId="3" borderId="111" xfId="18" applyFont="1" applyFill="1" applyBorder="1" applyAlignment="1">
      <alignment horizontal="left" vertical="center" shrinkToFit="1"/>
    </xf>
    <xf numFmtId="0" fontId="8" fillId="3" borderId="59" xfId="18" applyFont="1" applyFill="1" applyBorder="1" applyAlignment="1">
      <alignment horizontal="left" vertical="center" shrinkToFit="1"/>
    </xf>
    <xf numFmtId="0" fontId="8" fillId="3" borderId="62" xfId="18" applyFont="1" applyFill="1" applyBorder="1" applyAlignment="1">
      <alignment horizontal="left" vertical="center" shrinkToFit="1"/>
    </xf>
    <xf numFmtId="0" fontId="4" fillId="3" borderId="11" xfId="18" applyFont="1" applyFill="1" applyBorder="1" applyAlignment="1">
      <alignment horizontal="left" vertical="center" wrapText="1" indent="1" shrinkToFit="1"/>
    </xf>
    <xf numFmtId="0" fontId="4" fillId="3" borderId="12" xfId="18" applyFont="1" applyFill="1" applyBorder="1" applyAlignment="1">
      <alignment horizontal="left" vertical="center" indent="1" shrinkToFit="1"/>
    </xf>
    <xf numFmtId="0" fontId="4" fillId="3" borderId="13" xfId="18" applyFont="1" applyFill="1" applyBorder="1" applyAlignment="1">
      <alignment horizontal="left" vertical="center" indent="1" shrinkToFit="1"/>
    </xf>
    <xf numFmtId="176" fontId="10" fillId="0" borderId="63" xfId="18" applyNumberFormat="1" applyFont="1" applyBorder="1" applyAlignment="1">
      <alignment horizontal="center" vertical="center" shrinkToFit="1"/>
    </xf>
    <xf numFmtId="176" fontId="8" fillId="0" borderId="64" xfId="18" applyNumberFormat="1" applyFont="1" applyFill="1" applyBorder="1" applyAlignment="1">
      <alignment horizontal="right" vertical="center" shrinkToFit="1"/>
    </xf>
    <xf numFmtId="176" fontId="8" fillId="3" borderId="112" xfId="18" applyNumberFormat="1" applyFont="1" applyFill="1" applyBorder="1" applyAlignment="1">
      <alignment horizontal="right" vertical="center" shrinkToFit="1"/>
    </xf>
    <xf numFmtId="176" fontId="8" fillId="3" borderId="65" xfId="18" applyNumberFormat="1" applyFont="1" applyFill="1" applyBorder="1" applyAlignment="1">
      <alignment horizontal="right" vertical="center" shrinkToFit="1"/>
    </xf>
    <xf numFmtId="176" fontId="8" fillId="3" borderId="113" xfId="18" applyNumberFormat="1" applyFont="1" applyFill="1" applyBorder="1" applyAlignment="1">
      <alignment horizontal="right" vertical="center" shrinkToFit="1"/>
    </xf>
    <xf numFmtId="176" fontId="10" fillId="0" borderId="107" xfId="18" applyNumberFormat="1" applyFont="1" applyBorder="1" applyAlignment="1">
      <alignment horizontal="center" vertical="center" shrinkToFit="1"/>
    </xf>
    <xf numFmtId="176" fontId="8" fillId="3" borderId="67" xfId="18" applyNumberFormat="1" applyFont="1" applyFill="1" applyBorder="1" applyAlignment="1">
      <alignment horizontal="right" vertical="center" shrinkToFit="1"/>
    </xf>
    <xf numFmtId="176" fontId="10" fillId="0" borderId="54" xfId="18" applyNumberFormat="1" applyFont="1" applyBorder="1" applyAlignment="1">
      <alignment horizontal="center" vertical="center" shrinkToFit="1"/>
    </xf>
    <xf numFmtId="176" fontId="10" fillId="0" borderId="0" xfId="18" applyNumberFormat="1" applyFont="1" applyBorder="1" applyAlignment="1">
      <alignment horizontal="center" vertical="center" shrinkToFit="1"/>
    </xf>
    <xf numFmtId="0" fontId="4" fillId="3" borderId="20" xfId="18" applyFont="1" applyFill="1" applyBorder="1" applyAlignment="1">
      <alignment horizontal="left" vertical="center" indent="1" shrinkToFit="1"/>
    </xf>
    <xf numFmtId="0" fontId="4" fillId="3" borderId="0" xfId="18" applyFont="1" applyFill="1" applyBorder="1" applyAlignment="1">
      <alignment horizontal="left" vertical="center" indent="1" shrinkToFit="1"/>
    </xf>
    <xf numFmtId="0" fontId="4" fillId="3" borderId="21" xfId="18" applyFont="1" applyFill="1" applyBorder="1" applyAlignment="1">
      <alignment horizontal="left" vertical="center" indent="1" shrinkToFit="1"/>
    </xf>
    <xf numFmtId="176" fontId="8" fillId="0" borderId="63" xfId="18" applyNumberFormat="1" applyFont="1" applyBorder="1" applyAlignment="1">
      <alignment horizontal="right" vertical="center"/>
    </xf>
    <xf numFmtId="179" fontId="8" fillId="3" borderId="113" xfId="18" applyNumberFormat="1" applyFont="1" applyFill="1" applyBorder="1" applyAlignment="1">
      <alignment horizontal="right" vertical="center" shrinkToFit="1"/>
    </xf>
    <xf numFmtId="179" fontId="8" fillId="3" borderId="112" xfId="18" applyNumberFormat="1" applyFont="1" applyFill="1" applyBorder="1" applyAlignment="1">
      <alignment horizontal="right" vertical="center" shrinkToFit="1"/>
    </xf>
    <xf numFmtId="179" fontId="8" fillId="3" borderId="65" xfId="18" applyNumberFormat="1" applyFont="1" applyFill="1" applyBorder="1" applyAlignment="1">
      <alignment horizontal="right" vertical="center" shrinkToFit="1"/>
    </xf>
    <xf numFmtId="176" fontId="8" fillId="0" borderId="107" xfId="18" applyNumberFormat="1" applyFont="1" applyBorder="1" applyAlignment="1">
      <alignment horizontal="right" vertical="center"/>
    </xf>
    <xf numFmtId="179" fontId="8" fillId="3" borderId="67" xfId="18" applyNumberFormat="1" applyFont="1" applyFill="1" applyBorder="1" applyAlignment="1">
      <alignment horizontal="right" vertical="center" shrinkToFit="1"/>
    </xf>
    <xf numFmtId="176" fontId="8" fillId="0" borderId="69" xfId="18" applyNumberFormat="1" applyFont="1" applyBorder="1" applyAlignment="1">
      <alignment horizontal="right" vertical="center"/>
    </xf>
    <xf numFmtId="176" fontId="8" fillId="0" borderId="114" xfId="18" applyNumberFormat="1" applyFont="1" applyBorder="1" applyAlignment="1">
      <alignment horizontal="right" vertical="center"/>
    </xf>
    <xf numFmtId="177" fontId="8" fillId="0" borderId="72" xfId="18" applyNumberFormat="1" applyFont="1" applyBorder="1" applyAlignment="1">
      <alignment horizontal="right" vertical="center" shrinkToFit="1"/>
    </xf>
    <xf numFmtId="179" fontId="8" fillId="0" borderId="115" xfId="18" applyNumberFormat="1" applyFont="1" applyFill="1" applyBorder="1" applyAlignment="1">
      <alignment horizontal="right" vertical="center" shrinkToFit="1"/>
    </xf>
    <xf numFmtId="177" fontId="8" fillId="0" borderId="116" xfId="18" applyNumberFormat="1" applyFont="1" applyBorder="1" applyAlignment="1">
      <alignment horizontal="right" vertical="center" shrinkToFit="1"/>
    </xf>
    <xf numFmtId="180" fontId="8" fillId="0" borderId="72" xfId="18" applyNumberFormat="1" applyFont="1" applyFill="1" applyBorder="1" applyAlignment="1">
      <alignment horizontal="right" vertical="center" shrinkToFit="1"/>
    </xf>
    <xf numFmtId="179" fontId="8" fillId="0" borderId="117" xfId="18" applyNumberFormat="1" applyFont="1" applyBorder="1" applyAlignment="1">
      <alignment horizontal="right" vertical="center" shrinkToFit="1"/>
    </xf>
    <xf numFmtId="176" fontId="7" fillId="0" borderId="118" xfId="18" applyNumberFormat="1" applyFont="1" applyBorder="1" applyAlignment="1">
      <alignment horizontal="right" vertical="center" shrinkToFit="1"/>
    </xf>
    <xf numFmtId="176" fontId="7" fillId="3" borderId="118" xfId="18" applyNumberFormat="1" applyFont="1" applyFill="1" applyBorder="1" applyAlignment="1">
      <alignment horizontal="right" vertical="center" shrinkToFit="1"/>
    </xf>
    <xf numFmtId="176" fontId="7" fillId="0" borderId="78" xfId="18" applyNumberFormat="1" applyFont="1" applyBorder="1" applyAlignment="1">
      <alignment horizontal="right" vertical="center" shrinkToFit="1"/>
    </xf>
    <xf numFmtId="0" fontId="4" fillId="3" borderId="33" xfId="18" applyFont="1" applyFill="1" applyBorder="1" applyAlignment="1">
      <alignment horizontal="left" vertical="center" indent="1" shrinkToFit="1"/>
    </xf>
    <xf numFmtId="0" fontId="4" fillId="3" borderId="34" xfId="18" applyFont="1" applyFill="1" applyBorder="1" applyAlignment="1">
      <alignment horizontal="left" vertical="center" indent="1" shrinkToFit="1"/>
    </xf>
    <xf numFmtId="0" fontId="4" fillId="3" borderId="35" xfId="18" applyFont="1" applyFill="1" applyBorder="1" applyAlignment="1">
      <alignment horizontal="left" vertical="center" indent="1" shrinkToFit="1"/>
    </xf>
  </cellXfs>
  <cellStyles count="19">
    <cellStyle name="パーセント_様式10－２　提案見積書別紙　予定調達電気料金総額に係る附属書（提案見積書積算内訳）" xfId="1"/>
    <cellStyle name="桁区切り_05_電力受給調書②(30分毎)" xfId="2"/>
    <cellStyle name="桁区切り_【送付】明細案_弘前地区環境整備センター_202405_202406050945" xfId="3"/>
    <cellStyle name="桁区切り_発電側課金反映後_明細案_弘前地区環境整備センター_202404_202405071306" xfId="4"/>
    <cellStyle name="桁区切り_発電側課金反映後_明細案_弘前地区環境整備センター_202406_202407031059(1)" xfId="5"/>
    <cellStyle name="桁区切り_発電側課金反映後_明細案_弘前地区環境整備センター_202407_202408050955" xfId="6"/>
    <cellStyle name="桁区切り_発電側課金反映後_明細案_弘前地区環境整備センター_202408_202409040928" xfId="7"/>
    <cellStyle name="桁区切り_発電側課金反映後_明細案_弘前地区環境整備センター_202409_202410031046" xfId="8"/>
    <cellStyle name="桁区切り_発電側課金反映後_明細案_弘前地区環境整備センター_202410_202411060932" xfId="9"/>
    <cellStyle name="桁区切り_発電側課金反映後_明細案_弘前地区環境整備センター_202411_202412040921" xfId="10"/>
    <cellStyle name="桁区切り_発電側課金反映後_明細案_弘前地区環境整備センター_202412_202501080910" xfId="11"/>
    <cellStyle name="桁区切り_発電側課金反映後_明細案_弘前地区環境整備センター_202501_202502050928" xfId="12"/>
    <cellStyle name="桁区切り_発電側課金反映後_明細案_弘前地区環境整備センター_202502_202503050932" xfId="13"/>
    <cellStyle name="桁区切り_発電側課金反映後_明細案_弘前地区環境整備センター_202503_202504030940" xfId="14"/>
    <cellStyle name="標準" xfId="0" builtinId="0"/>
    <cellStyle name="標準_2024年度明細（余剰電力量）" xfId="15"/>
    <cellStyle name="標準_様式10－２　提案見積書別紙　予定調達電気料金総額に係る附属書（提案見積書積算内訳）" xfId="16"/>
    <cellStyle name="標準_電力需給調書_様式" xfId="17"/>
    <cellStyle name="標準_電力需給調書_様式_様式10－２　提案見積書別紙　予定調達電気料金総額に係る附属書（提案見積書積算内訳）" xfId="18"/>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X36"/>
  <sheetViews>
    <sheetView tabSelected="1" workbookViewId="0">
      <pane xSplit="5" ySplit="2" topLeftCell="F3" activePane="bottomRight" state="frozen"/>
      <selection pane="topRight"/>
      <selection pane="bottomLeft"/>
      <selection pane="bottomRight"/>
    </sheetView>
  </sheetViews>
  <sheetFormatPr defaultRowHeight="19.5" customHeight="1"/>
  <cols>
    <col min="1" max="1" width="2.625" style="1" customWidth="1"/>
    <col min="2" max="3" width="15.625" style="1" customWidth="1"/>
    <col min="4" max="4" width="2.625" style="2" customWidth="1"/>
    <col min="5" max="5" width="12.625" style="3" customWidth="1"/>
    <col min="6" max="17" width="8.125" style="3" customWidth="1"/>
    <col min="18" max="18" width="9.625" style="3" customWidth="1"/>
    <col min="19" max="20" width="5.625" style="3" customWidth="1"/>
    <col min="21" max="24" width="18.125" style="3" customWidth="1"/>
    <col min="25" max="16383" width="9" style="3" customWidth="1"/>
    <col min="16384" max="16384" width="9" style="3"/>
  </cols>
  <sheetData>
    <row r="1" spans="1:24" ht="19.5" customHeight="1">
      <c r="A1" s="4" t="s">
        <v>25</v>
      </c>
      <c r="E1" s="1"/>
      <c r="S1" s="36" t="s">
        <v>39</v>
      </c>
      <c r="T1" s="71"/>
      <c r="U1" s="79" t="s">
        <v>24</v>
      </c>
      <c r="V1" s="79"/>
    </row>
    <row r="2" spans="1:24" ht="19.5" customHeight="1">
      <c r="A2" s="5" t="s">
        <v>32</v>
      </c>
      <c r="B2" s="9"/>
      <c r="C2" s="19"/>
      <c r="D2" s="30" t="s">
        <v>18</v>
      </c>
      <c r="E2" s="37"/>
      <c r="F2" s="46" t="str">
        <v>R8.4</v>
      </c>
      <c r="G2" s="52" t="str">
        <v>R8.5</v>
      </c>
      <c r="H2" s="52" t="str">
        <v>R8.6</v>
      </c>
      <c r="I2" s="52" t="str">
        <v>R8.7</v>
      </c>
      <c r="J2" s="52" t="str">
        <v>R8.8</v>
      </c>
      <c r="K2" s="52" t="str">
        <v>R8.9</v>
      </c>
      <c r="L2" s="52" t="str">
        <v>R8.10</v>
      </c>
      <c r="M2" s="52" t="str">
        <v>R8.11</v>
      </c>
      <c r="N2" s="52" t="str">
        <v>R8.12</v>
      </c>
      <c r="O2" s="52" t="str">
        <v>R9.1</v>
      </c>
      <c r="P2" s="52" t="str">
        <v>R9.2</v>
      </c>
      <c r="Q2" s="52" t="str">
        <v>R9.3</v>
      </c>
      <c r="R2" s="58" t="s">
        <v>9</v>
      </c>
      <c r="S2" s="65" t="s">
        <v>33</v>
      </c>
      <c r="T2" s="72"/>
      <c r="U2" s="72"/>
      <c r="V2" s="72"/>
      <c r="W2" s="72"/>
      <c r="X2" s="110"/>
    </row>
    <row r="3" spans="1:24" ht="19.5" customHeight="1">
      <c r="A3" s="6" t="s">
        <v>0</v>
      </c>
      <c r="B3" s="10"/>
      <c r="C3" s="20"/>
      <c r="D3" s="31"/>
      <c r="E3" s="38"/>
      <c r="F3" s="47"/>
      <c r="G3" s="53"/>
      <c r="H3" s="53"/>
      <c r="I3" s="53"/>
      <c r="J3" s="53"/>
      <c r="K3" s="53"/>
      <c r="L3" s="53"/>
      <c r="M3" s="53"/>
      <c r="N3" s="53"/>
      <c r="O3" s="53"/>
      <c r="P3" s="53"/>
      <c r="Q3" s="53"/>
      <c r="R3" s="59"/>
      <c r="S3" s="66" t="s">
        <v>22</v>
      </c>
      <c r="T3" s="73"/>
      <c r="U3" s="80"/>
      <c r="V3" s="92"/>
      <c r="W3" s="104" t="s">
        <v>54</v>
      </c>
      <c r="X3" s="111">
        <f>+SUM(X5)</f>
        <v>0</v>
      </c>
    </row>
    <row r="4" spans="1:24" ht="19.5" customHeight="1">
      <c r="A4" s="7"/>
      <c r="B4" s="11" t="s">
        <v>41</v>
      </c>
      <c r="C4" s="21" t="s">
        <v>2</v>
      </c>
      <c r="D4" s="32" t="s">
        <v>31</v>
      </c>
      <c r="E4" s="38"/>
      <c r="F4" s="47">
        <f t="shared" ref="F4:Q4" si="0">SUM(F6:F9)</f>
        <v>399873</v>
      </c>
      <c r="G4" s="53">
        <f t="shared" si="0"/>
        <v>556783</v>
      </c>
      <c r="H4" s="53">
        <f t="shared" si="0"/>
        <v>159386</v>
      </c>
      <c r="I4" s="53">
        <f t="shared" si="0"/>
        <v>622213</v>
      </c>
      <c r="J4" s="53">
        <f t="shared" si="0"/>
        <v>535798</v>
      </c>
      <c r="K4" s="53">
        <f t="shared" si="0"/>
        <v>636383</v>
      </c>
      <c r="L4" s="53">
        <f t="shared" si="0"/>
        <v>106272</v>
      </c>
      <c r="M4" s="53">
        <f t="shared" si="0"/>
        <v>779645</v>
      </c>
      <c r="N4" s="53">
        <f t="shared" si="0"/>
        <v>118550</v>
      </c>
      <c r="O4" s="53">
        <f t="shared" si="0"/>
        <v>242884</v>
      </c>
      <c r="P4" s="53">
        <f t="shared" si="0"/>
        <v>100464</v>
      </c>
      <c r="Q4" s="53">
        <f t="shared" si="0"/>
        <v>223393</v>
      </c>
      <c r="R4" s="60">
        <f>SUM(F4:Q4)</f>
        <v>4481644</v>
      </c>
      <c r="S4" s="67"/>
      <c r="T4" s="74"/>
      <c r="U4" s="81"/>
      <c r="V4" s="93" t="s">
        <v>37</v>
      </c>
      <c r="W4" s="93" t="s">
        <v>35</v>
      </c>
      <c r="X4" s="112" t="s">
        <v>38</v>
      </c>
    </row>
    <row r="5" spans="1:24" ht="19.5" customHeight="1">
      <c r="A5" s="7"/>
      <c r="B5" s="12"/>
      <c r="C5" s="22"/>
      <c r="D5" s="33"/>
      <c r="E5" s="39"/>
      <c r="F5" s="48"/>
      <c r="G5" s="54"/>
      <c r="H5" s="54"/>
      <c r="I5" s="54"/>
      <c r="J5" s="54"/>
      <c r="K5" s="54"/>
      <c r="L5" s="54"/>
      <c r="M5" s="54"/>
      <c r="N5" s="54"/>
      <c r="O5" s="54"/>
      <c r="P5" s="54"/>
      <c r="Q5" s="54"/>
      <c r="R5" s="61"/>
      <c r="S5" s="67"/>
      <c r="T5" s="75" t="s">
        <v>27</v>
      </c>
      <c r="U5" s="82"/>
      <c r="V5" s="94" t="str">
        <f>IF(+SUM(V6:V10)&lt;&gt;R4,"Error!予定電力量と不一致",+SUM(V6:V9))</f>
        <v>Error!予定電力量と不一致</v>
      </c>
      <c r="W5" s="94" t="s">
        <v>11</v>
      </c>
      <c r="X5" s="113">
        <f>+SUM(X6:X10)</f>
        <v>0</v>
      </c>
    </row>
    <row r="6" spans="1:24" ht="19.5" customHeight="1">
      <c r="A6" s="7"/>
      <c r="B6" s="12"/>
      <c r="C6" s="22"/>
      <c r="D6" s="33"/>
      <c r="E6" s="40" t="s">
        <v>1</v>
      </c>
      <c r="F6" s="49">
        <v>0</v>
      </c>
      <c r="G6" s="55">
        <v>0</v>
      </c>
      <c r="H6" s="55">
        <v>0</v>
      </c>
      <c r="I6" s="55">
        <v>54366</v>
      </c>
      <c r="J6" s="55">
        <v>44988</v>
      </c>
      <c r="K6" s="55">
        <v>59934</v>
      </c>
      <c r="L6" s="55">
        <v>0</v>
      </c>
      <c r="M6" s="55">
        <v>0</v>
      </c>
      <c r="N6" s="55">
        <v>0</v>
      </c>
      <c r="O6" s="55">
        <v>0</v>
      </c>
      <c r="P6" s="55">
        <v>0</v>
      </c>
      <c r="Q6" s="55">
        <v>0</v>
      </c>
      <c r="R6" s="62">
        <f>SUM(F6:Q6)</f>
        <v>159288</v>
      </c>
      <c r="S6" s="67"/>
      <c r="T6" s="76"/>
      <c r="U6" s="83"/>
      <c r="V6" s="95"/>
      <c r="W6" s="105"/>
      <c r="X6" s="114">
        <f>+V6*W6</f>
        <v>0</v>
      </c>
    </row>
    <row r="7" spans="1:24" ht="19.5" customHeight="1">
      <c r="A7" s="7"/>
      <c r="B7" s="12"/>
      <c r="C7" s="22"/>
      <c r="D7" s="33"/>
      <c r="E7" s="40" t="s">
        <v>5</v>
      </c>
      <c r="F7" s="49">
        <v>0</v>
      </c>
      <c r="G7" s="55">
        <v>0</v>
      </c>
      <c r="H7" s="55">
        <v>0</v>
      </c>
      <c r="I7" s="55">
        <v>235477</v>
      </c>
      <c r="J7" s="55">
        <v>193118</v>
      </c>
      <c r="K7" s="55">
        <v>248093</v>
      </c>
      <c r="L7" s="55">
        <v>0</v>
      </c>
      <c r="M7" s="55">
        <v>0</v>
      </c>
      <c r="N7" s="55">
        <v>0</v>
      </c>
      <c r="O7" s="55">
        <v>0</v>
      </c>
      <c r="P7" s="55">
        <v>0</v>
      </c>
      <c r="Q7" s="55">
        <v>0</v>
      </c>
      <c r="R7" s="62">
        <f>SUM(F7:Q7)</f>
        <v>676688</v>
      </c>
      <c r="S7" s="67"/>
      <c r="T7" s="76"/>
      <c r="U7" s="84"/>
      <c r="V7" s="95"/>
      <c r="W7" s="105"/>
      <c r="X7" s="115">
        <f>+V7*W7</f>
        <v>0</v>
      </c>
    </row>
    <row r="8" spans="1:24" ht="19.5" customHeight="1">
      <c r="A8" s="7"/>
      <c r="B8" s="12"/>
      <c r="C8" s="22"/>
      <c r="D8" s="33"/>
      <c r="E8" s="40" t="s">
        <v>10</v>
      </c>
      <c r="F8" s="49">
        <v>182937</v>
      </c>
      <c r="G8" s="55">
        <v>243713</v>
      </c>
      <c r="H8" s="55">
        <v>75266</v>
      </c>
      <c r="I8" s="55">
        <v>0</v>
      </c>
      <c r="J8" s="55">
        <v>0</v>
      </c>
      <c r="K8" s="55">
        <v>0</v>
      </c>
      <c r="L8" s="55">
        <v>55722</v>
      </c>
      <c r="M8" s="55">
        <v>339951</v>
      </c>
      <c r="N8" s="55">
        <v>38626</v>
      </c>
      <c r="O8" s="55">
        <v>92946</v>
      </c>
      <c r="P8" s="55">
        <v>36036</v>
      </c>
      <c r="Q8" s="55">
        <v>81303</v>
      </c>
      <c r="R8" s="62">
        <f>SUM(F8:Q8)</f>
        <v>1146500</v>
      </c>
      <c r="S8" s="67"/>
      <c r="T8" s="76" t="s">
        <v>36</v>
      </c>
      <c r="U8" s="84"/>
      <c r="V8" s="95"/>
      <c r="W8" s="105"/>
      <c r="X8" s="115">
        <f>+V8*W8</f>
        <v>0</v>
      </c>
    </row>
    <row r="9" spans="1:24" ht="19.5" customHeight="1">
      <c r="A9" s="7"/>
      <c r="B9" s="13"/>
      <c r="C9" s="23"/>
      <c r="D9" s="34"/>
      <c r="E9" s="41" t="s">
        <v>7</v>
      </c>
      <c r="F9" s="50">
        <v>216936</v>
      </c>
      <c r="G9" s="56">
        <v>313070</v>
      </c>
      <c r="H9" s="56">
        <v>84120</v>
      </c>
      <c r="I9" s="56">
        <v>332370</v>
      </c>
      <c r="J9" s="56">
        <v>297692</v>
      </c>
      <c r="K9" s="56">
        <v>328356</v>
      </c>
      <c r="L9" s="56">
        <v>50550</v>
      </c>
      <c r="M9" s="56">
        <v>439694</v>
      </c>
      <c r="N9" s="56">
        <v>79924</v>
      </c>
      <c r="O9" s="56">
        <v>149938</v>
      </c>
      <c r="P9" s="56">
        <v>64428</v>
      </c>
      <c r="Q9" s="56">
        <v>142090</v>
      </c>
      <c r="R9" s="63">
        <f>SUM(F9:Q9)</f>
        <v>2499168</v>
      </c>
      <c r="S9" s="67"/>
      <c r="T9" s="76"/>
      <c r="U9" s="85"/>
      <c r="V9" s="96"/>
      <c r="W9" s="106"/>
      <c r="X9" s="116">
        <f>+V9*W9</f>
        <v>0</v>
      </c>
    </row>
    <row r="10" spans="1:24" ht="19.5" customHeight="1">
      <c r="A10" s="8"/>
      <c r="B10" s="14" t="s">
        <v>52</v>
      </c>
      <c r="C10" s="24"/>
      <c r="D10" s="35"/>
      <c r="E10" s="42"/>
      <c r="F10" s="51" t="s">
        <v>11</v>
      </c>
      <c r="G10" s="57" t="s">
        <v>11</v>
      </c>
      <c r="H10" s="57" t="s">
        <v>11</v>
      </c>
      <c r="I10" s="57" t="s">
        <v>11</v>
      </c>
      <c r="J10" s="57" t="s">
        <v>11</v>
      </c>
      <c r="K10" s="57" t="s">
        <v>11</v>
      </c>
      <c r="L10" s="57" t="s">
        <v>11</v>
      </c>
      <c r="M10" s="57" t="s">
        <v>11</v>
      </c>
      <c r="N10" s="57" t="s">
        <v>11</v>
      </c>
      <c r="O10" s="57" t="s">
        <v>11</v>
      </c>
      <c r="P10" s="57" t="s">
        <v>11</v>
      </c>
      <c r="Q10" s="57" t="s">
        <v>11</v>
      </c>
      <c r="R10" s="64">
        <v>0.49</v>
      </c>
      <c r="S10" s="68"/>
      <c r="T10" s="77"/>
      <c r="U10" s="86"/>
      <c r="V10" s="97"/>
      <c r="W10" s="107"/>
      <c r="X10" s="117">
        <f>+V10*W10</f>
        <v>0</v>
      </c>
    </row>
    <row r="11" spans="1:24" ht="19.5" customHeight="1">
      <c r="S11" s="69" t="s">
        <v>50</v>
      </c>
      <c r="T11" s="2"/>
      <c r="U11" s="87"/>
      <c r="V11" s="98"/>
      <c r="W11" s="108"/>
      <c r="X11" s="118">
        <f>+ROUNDDOWN(+X3,0)</f>
        <v>0</v>
      </c>
    </row>
    <row r="12" spans="1:24" ht="19.5" customHeight="1">
      <c r="A12" s="3" t="s">
        <v>19</v>
      </c>
      <c r="S12" s="69" t="s">
        <v>43</v>
      </c>
      <c r="T12" s="2"/>
      <c r="U12" s="87"/>
      <c r="V12" s="99"/>
      <c r="W12" s="109"/>
      <c r="X12" s="119"/>
    </row>
    <row r="13" spans="1:24" ht="19.5" customHeight="1">
      <c r="A13" s="3"/>
      <c r="B13" s="3"/>
      <c r="S13" s="70" t="s">
        <v>55</v>
      </c>
      <c r="T13" s="2"/>
      <c r="U13" s="2"/>
      <c r="V13" s="87"/>
      <c r="W13" s="87"/>
      <c r="X13" s="120">
        <f>(+X11-X12)*2</f>
        <v>0</v>
      </c>
    </row>
    <row r="14" spans="1:24" ht="19.5" customHeight="1">
      <c r="A14" s="3"/>
      <c r="B14" s="3"/>
      <c r="C14" s="25"/>
      <c r="D14" s="36"/>
      <c r="E14" s="25"/>
      <c r="T14" s="78" t="s">
        <v>6</v>
      </c>
      <c r="U14" s="25"/>
      <c r="V14" s="100"/>
      <c r="W14" s="100"/>
      <c r="X14" s="100"/>
    </row>
    <row r="15" spans="1:24" ht="19.5" customHeight="1"/>
    <row r="16" spans="1:24" ht="19.5" customHeight="1">
      <c r="B16" s="1" t="s">
        <v>29</v>
      </c>
      <c r="U16" s="88" t="s">
        <v>48</v>
      </c>
    </row>
    <row r="17" spans="2:24" ht="19.5" customHeight="1">
      <c r="B17" s="15" t="s">
        <v>14</v>
      </c>
      <c r="C17" s="26"/>
      <c r="D17" s="26"/>
      <c r="E17" s="43"/>
      <c r="U17" s="89"/>
      <c r="V17" s="101"/>
      <c r="W17" s="101"/>
      <c r="X17" s="121"/>
    </row>
    <row r="18" spans="2:24" ht="19.5" customHeight="1">
      <c r="B18" s="16"/>
      <c r="C18" s="27"/>
      <c r="D18" s="27"/>
      <c r="E18" s="44"/>
      <c r="U18" s="90"/>
      <c r="V18" s="102"/>
      <c r="W18" s="102"/>
      <c r="X18" s="122"/>
    </row>
    <row r="19" spans="2:24" ht="19.5" customHeight="1">
      <c r="B19" s="16"/>
      <c r="C19" s="27"/>
      <c r="D19" s="27"/>
      <c r="E19" s="44"/>
      <c r="U19" s="90"/>
      <c r="V19" s="102"/>
      <c r="W19" s="102"/>
      <c r="X19" s="122"/>
    </row>
    <row r="20" spans="2:24" ht="19.5" customHeight="1">
      <c r="B20" s="16"/>
      <c r="C20" s="27"/>
      <c r="D20" s="27"/>
      <c r="E20" s="44"/>
      <c r="U20" s="90"/>
      <c r="V20" s="102"/>
      <c r="W20" s="102"/>
      <c r="X20" s="122"/>
    </row>
    <row r="21" spans="2:24" ht="19.5" customHeight="1">
      <c r="B21" s="16"/>
      <c r="C21" s="27"/>
      <c r="D21" s="27"/>
      <c r="E21" s="44"/>
      <c r="U21" s="90"/>
      <c r="V21" s="102"/>
      <c r="W21" s="102"/>
      <c r="X21" s="122"/>
    </row>
    <row r="22" spans="2:24" ht="19.5" customHeight="1">
      <c r="B22" s="17"/>
      <c r="C22" s="28"/>
      <c r="D22" s="28"/>
      <c r="E22" s="45"/>
      <c r="U22" s="91"/>
      <c r="V22" s="103"/>
      <c r="W22" s="103"/>
      <c r="X22" s="123"/>
    </row>
    <row r="23" spans="2:24" ht="19.5" customHeight="1"/>
    <row r="24" spans="2:24" ht="19.5" customHeight="1">
      <c r="B24" s="18" t="s">
        <v>44</v>
      </c>
      <c r="C24" s="29" t="s">
        <v>34</v>
      </c>
      <c r="U24" s="88" t="s">
        <v>28</v>
      </c>
    </row>
    <row r="25" spans="2:24" ht="19.5" customHeight="1">
      <c r="B25" s="18">
        <v>2</v>
      </c>
      <c r="C25" s="29" t="s">
        <v>45</v>
      </c>
      <c r="U25" s="89"/>
      <c r="V25" s="101"/>
      <c r="W25" s="101"/>
      <c r="X25" s="121"/>
    </row>
    <row r="26" spans="2:24" ht="19.5" customHeight="1">
      <c r="B26" s="18">
        <v>3</v>
      </c>
      <c r="C26" s="29" t="s">
        <v>46</v>
      </c>
      <c r="U26" s="90"/>
      <c r="V26" s="102"/>
      <c r="W26" s="102"/>
      <c r="X26" s="122"/>
    </row>
    <row r="27" spans="2:24" ht="19.5" customHeight="1">
      <c r="B27" s="18">
        <v>4</v>
      </c>
      <c r="C27" s="29" t="s">
        <v>40</v>
      </c>
      <c r="U27" s="90"/>
      <c r="V27" s="102"/>
      <c r="W27" s="102"/>
      <c r="X27" s="122"/>
    </row>
    <row r="28" spans="2:24" ht="19.5" customHeight="1">
      <c r="B28" s="18">
        <v>5</v>
      </c>
      <c r="C28" s="3" t="s">
        <v>49</v>
      </c>
      <c r="U28" s="90"/>
      <c r="V28" s="102"/>
      <c r="W28" s="102"/>
      <c r="X28" s="122"/>
    </row>
    <row r="29" spans="2:24" ht="19.5" customHeight="1">
      <c r="B29" s="18">
        <v>6</v>
      </c>
      <c r="C29" s="29" t="s">
        <v>57</v>
      </c>
      <c r="U29" s="90"/>
      <c r="V29" s="102"/>
      <c r="W29" s="102"/>
      <c r="X29" s="122"/>
    </row>
    <row r="30" spans="2:24" ht="19.5" customHeight="1">
      <c r="B30" s="18">
        <v>7</v>
      </c>
      <c r="C30" s="29" t="s">
        <v>13</v>
      </c>
      <c r="U30" s="91"/>
      <c r="V30" s="103"/>
      <c r="W30" s="103"/>
      <c r="X30" s="123"/>
    </row>
    <row r="31" spans="2:24" ht="19.5" customHeight="1">
      <c r="B31" s="18">
        <v>8</v>
      </c>
      <c r="C31" s="29" t="s">
        <v>30</v>
      </c>
    </row>
    <row r="32" spans="2:24" ht="19.5" customHeight="1">
      <c r="B32" s="18">
        <v>9</v>
      </c>
      <c r="C32" s="29" t="s">
        <v>56</v>
      </c>
    </row>
    <row r="33" spans="2:3" ht="19.5" customHeight="1">
      <c r="B33" s="18">
        <v>10</v>
      </c>
      <c r="C33" s="29" t="s">
        <v>4</v>
      </c>
    </row>
    <row r="34" spans="2:3" ht="19.5" customHeight="1">
      <c r="B34" s="18">
        <v>11</v>
      </c>
      <c r="C34" s="29" t="s">
        <v>59</v>
      </c>
    </row>
    <row r="35" spans="2:3" ht="19.5" customHeight="1">
      <c r="B35" s="1">
        <v>12</v>
      </c>
      <c r="C35" s="29" t="s">
        <v>42</v>
      </c>
    </row>
    <row r="36" spans="2:3" ht="19.5" customHeight="1">
      <c r="B36" s="1">
        <v>13</v>
      </c>
      <c r="C36" s="29" t="s">
        <v>23</v>
      </c>
    </row>
  </sheetData>
  <mergeCells count="3">
    <mergeCell ref="B17:E22"/>
    <mergeCell ref="U17:X22"/>
    <mergeCell ref="U25:X30"/>
  </mergeCells>
  <phoneticPr fontId="3"/>
  <pageMargins left="0.78740157480314954" right="0.78740157480314954" top="0.98425196850393704" bottom="0.59055118110236227" header="0.31496062992125984" footer="0.31496062992125984"/>
  <pageSetup paperSize="8" scale="80"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Z47"/>
  <sheetViews>
    <sheetView workbookViewId="0">
      <pane xSplit="6" ySplit="2" topLeftCell="G3" activePane="bottomRight" state="frozen"/>
      <selection pane="topRight"/>
      <selection pane="bottomLeft"/>
      <selection pane="bottomRight"/>
    </sheetView>
  </sheetViews>
  <sheetFormatPr defaultRowHeight="19.5" customHeight="1"/>
  <cols>
    <col min="1" max="1" width="2.625" style="3" customWidth="1"/>
    <col min="2" max="2" width="2.625" style="1" customWidth="1"/>
    <col min="3" max="4" width="15.625" style="1" customWidth="1"/>
    <col min="5" max="5" width="2.625" style="2" customWidth="1"/>
    <col min="6" max="6" width="12.625" style="3" customWidth="1"/>
    <col min="7" max="18" width="8.125" style="3" customWidth="1"/>
    <col min="19" max="19" width="9.625" style="3" customWidth="1"/>
    <col min="20" max="22" width="5.625" style="3" customWidth="1"/>
    <col min="23" max="26" width="18.125" style="3" customWidth="1"/>
    <col min="27" max="16384" width="9" style="3" customWidth="1"/>
  </cols>
  <sheetData>
    <row r="1" spans="1:26" ht="19.5" customHeight="1">
      <c r="A1" s="4" t="s">
        <v>53</v>
      </c>
      <c r="B1" s="4"/>
      <c r="F1" s="1"/>
      <c r="T1" s="36" t="s">
        <v>39</v>
      </c>
      <c r="U1" s="175"/>
      <c r="V1" s="3" t="s">
        <v>24</v>
      </c>
    </row>
    <row r="2" spans="1:26" ht="19.5" customHeight="1">
      <c r="A2" s="124" t="s">
        <v>16</v>
      </c>
      <c r="B2" s="130" t="s">
        <v>58</v>
      </c>
      <c r="C2" s="9"/>
      <c r="D2" s="19" t="s">
        <v>21</v>
      </c>
      <c r="E2" s="30" t="s">
        <v>18</v>
      </c>
      <c r="F2" s="37"/>
      <c r="G2" s="46" t="str">
        <v>R8.4</v>
      </c>
      <c r="H2" s="52" t="str">
        <v>R8.5</v>
      </c>
      <c r="I2" s="52" t="str">
        <v>R8.6</v>
      </c>
      <c r="J2" s="52" t="str">
        <v>R8.7</v>
      </c>
      <c r="K2" s="52" t="str">
        <v>R8.8</v>
      </c>
      <c r="L2" s="52" t="str">
        <v>R8.9</v>
      </c>
      <c r="M2" s="52" t="str">
        <v>R8.10</v>
      </c>
      <c r="N2" s="52" t="str">
        <v>R8.11</v>
      </c>
      <c r="O2" s="52" t="str">
        <v>R8.12</v>
      </c>
      <c r="P2" s="52" t="str">
        <v>R9.1</v>
      </c>
      <c r="Q2" s="52" t="str">
        <v>R9.2</v>
      </c>
      <c r="R2" s="52" t="str">
        <v>R9.3</v>
      </c>
      <c r="S2" s="58" t="s">
        <v>9</v>
      </c>
      <c r="T2" s="65" t="s">
        <v>76</v>
      </c>
      <c r="U2" s="72"/>
      <c r="V2" s="72"/>
      <c r="W2" s="72"/>
      <c r="X2" s="72"/>
      <c r="Y2" s="72"/>
      <c r="Z2" s="110"/>
    </row>
    <row r="3" spans="1:26" ht="19.5" customHeight="1">
      <c r="A3" s="125">
        <v>1</v>
      </c>
      <c r="B3" s="131" t="s">
        <v>26</v>
      </c>
      <c r="C3" s="137"/>
      <c r="D3" s="137"/>
      <c r="E3" s="142"/>
      <c r="F3" s="150"/>
      <c r="G3" s="154"/>
      <c r="H3" s="158"/>
      <c r="I3" s="158"/>
      <c r="J3" s="158"/>
      <c r="K3" s="158"/>
      <c r="L3" s="158"/>
      <c r="M3" s="158"/>
      <c r="N3" s="158"/>
      <c r="O3" s="158"/>
      <c r="P3" s="158"/>
      <c r="Q3" s="158"/>
      <c r="R3" s="158"/>
      <c r="S3" s="162"/>
      <c r="T3" s="166" t="s">
        <v>12</v>
      </c>
      <c r="U3" s="176"/>
      <c r="V3" s="176"/>
      <c r="W3" s="176"/>
      <c r="X3" s="199"/>
      <c r="Y3" s="211"/>
      <c r="Z3" s="111">
        <f>+Z5+Z7</f>
        <v>0</v>
      </c>
    </row>
    <row r="4" spans="1:26" ht="19.5" customHeight="1">
      <c r="A4" s="125"/>
      <c r="B4" s="132"/>
      <c r="C4" s="138" t="s">
        <v>60</v>
      </c>
      <c r="D4" s="21" t="s">
        <v>47</v>
      </c>
      <c r="E4" s="32" t="s">
        <v>73</v>
      </c>
      <c r="F4" s="38"/>
      <c r="G4" s="47">
        <v>1800</v>
      </c>
      <c r="H4" s="53">
        <v>1800</v>
      </c>
      <c r="I4" s="53">
        <v>1800</v>
      </c>
      <c r="J4" s="53">
        <v>1800</v>
      </c>
      <c r="K4" s="53">
        <v>1800</v>
      </c>
      <c r="L4" s="53">
        <v>1800</v>
      </c>
      <c r="M4" s="53">
        <v>1800</v>
      </c>
      <c r="N4" s="53">
        <v>1800</v>
      </c>
      <c r="O4" s="53">
        <v>1800</v>
      </c>
      <c r="P4" s="53">
        <v>1800</v>
      </c>
      <c r="Q4" s="53">
        <v>1800</v>
      </c>
      <c r="R4" s="53">
        <v>1800</v>
      </c>
      <c r="S4" s="60">
        <f>SUM(G4:R4)</f>
        <v>21600</v>
      </c>
      <c r="T4" s="167"/>
      <c r="U4" s="177" t="s">
        <v>80</v>
      </c>
      <c r="V4" s="185"/>
      <c r="W4" s="94" t="s">
        <v>85</v>
      </c>
      <c r="X4" s="94" t="s">
        <v>87</v>
      </c>
      <c r="Y4" s="94" t="s">
        <v>89</v>
      </c>
      <c r="Z4" s="219" t="s">
        <v>15</v>
      </c>
    </row>
    <row r="5" spans="1:26" ht="19.5" customHeight="1">
      <c r="A5" s="125"/>
      <c r="B5" s="132"/>
      <c r="C5" s="12" t="s">
        <v>62</v>
      </c>
      <c r="D5" s="22"/>
      <c r="E5" s="143"/>
      <c r="F5" s="151"/>
      <c r="G5" s="155"/>
      <c r="H5" s="159"/>
      <c r="I5" s="159"/>
      <c r="J5" s="159"/>
      <c r="K5" s="159"/>
      <c r="L5" s="159"/>
      <c r="M5" s="159"/>
      <c r="N5" s="159"/>
      <c r="O5" s="159"/>
      <c r="P5" s="159"/>
      <c r="Q5" s="159"/>
      <c r="R5" s="159"/>
      <c r="S5" s="163"/>
      <c r="T5" s="167"/>
      <c r="U5" s="178"/>
      <c r="V5" s="186"/>
      <c r="W5" s="189">
        <v>1</v>
      </c>
      <c r="X5" s="200">
        <f>+S4</f>
        <v>21600</v>
      </c>
      <c r="Y5" s="212"/>
      <c r="Z5" s="220">
        <f>+X5*Y5*(1.85-W5)</f>
        <v>0</v>
      </c>
    </row>
    <row r="6" spans="1:26" ht="19.5" customHeight="1">
      <c r="A6" s="125"/>
      <c r="B6" s="132"/>
      <c r="C6" s="12"/>
      <c r="D6" s="22"/>
      <c r="E6" s="144" t="s">
        <v>31</v>
      </c>
      <c r="F6" s="152"/>
      <c r="G6" s="156">
        <f t="shared" ref="G6:R6" si="0">+SUM(G8:G11)</f>
        <v>360</v>
      </c>
      <c r="H6" s="160">
        <f t="shared" si="0"/>
        <v>372</v>
      </c>
      <c r="I6" s="160">
        <f t="shared" si="0"/>
        <v>360</v>
      </c>
      <c r="J6" s="160">
        <f t="shared" si="0"/>
        <v>372</v>
      </c>
      <c r="K6" s="160">
        <f t="shared" si="0"/>
        <v>372</v>
      </c>
      <c r="L6" s="160">
        <f t="shared" si="0"/>
        <v>235828</v>
      </c>
      <c r="M6" s="160">
        <f t="shared" si="0"/>
        <v>277822</v>
      </c>
      <c r="N6" s="160">
        <f t="shared" si="0"/>
        <v>372</v>
      </c>
      <c r="O6" s="160">
        <f t="shared" si="0"/>
        <v>372</v>
      </c>
      <c r="P6" s="160">
        <f t="shared" si="0"/>
        <v>372</v>
      </c>
      <c r="Q6" s="160">
        <f t="shared" si="0"/>
        <v>336</v>
      </c>
      <c r="R6" s="160">
        <f t="shared" si="0"/>
        <v>372</v>
      </c>
      <c r="S6" s="164">
        <f>SUM(G6:R6)</f>
        <v>517310</v>
      </c>
      <c r="T6" s="168"/>
      <c r="U6" s="179" t="s">
        <v>81</v>
      </c>
      <c r="V6" s="187"/>
      <c r="W6" s="190"/>
      <c r="X6" s="94" t="s">
        <v>88</v>
      </c>
      <c r="Y6" s="94" t="s">
        <v>35</v>
      </c>
      <c r="Z6" s="221" t="s">
        <v>90</v>
      </c>
    </row>
    <row r="7" spans="1:26" ht="19.5" customHeight="1">
      <c r="A7" s="125"/>
      <c r="B7" s="132"/>
      <c r="C7" s="12"/>
      <c r="D7" s="22"/>
      <c r="E7" s="33"/>
      <c r="F7" s="39"/>
      <c r="G7" s="48"/>
      <c r="H7" s="54"/>
      <c r="I7" s="54"/>
      <c r="J7" s="54"/>
      <c r="K7" s="54"/>
      <c r="L7" s="54"/>
      <c r="M7" s="54"/>
      <c r="N7" s="54"/>
      <c r="O7" s="54"/>
      <c r="P7" s="54"/>
      <c r="Q7" s="54"/>
      <c r="R7" s="54"/>
      <c r="S7" s="61"/>
      <c r="T7" s="167"/>
      <c r="U7" s="180"/>
      <c r="V7" s="75" t="s">
        <v>83</v>
      </c>
      <c r="W7" s="82"/>
      <c r="X7" s="94" t="str">
        <f>IF(+SUM(X8:X11)&lt;&gt;S6,"Error!予定電力量と不一致",+SUM(X8:X11))</f>
        <v>Error!予定電力量と不一致</v>
      </c>
      <c r="Y7" s="94" t="s">
        <v>11</v>
      </c>
      <c r="Z7" s="222">
        <f>+SUM(Z8:Z11)</f>
        <v>0</v>
      </c>
    </row>
    <row r="8" spans="1:26" ht="19.5" customHeight="1">
      <c r="A8" s="125"/>
      <c r="B8" s="132"/>
      <c r="C8" s="12"/>
      <c r="D8" s="22"/>
      <c r="E8" s="145"/>
      <c r="F8" s="40" t="s">
        <v>74</v>
      </c>
      <c r="G8" s="49">
        <v>0</v>
      </c>
      <c r="H8" s="55">
        <v>0</v>
      </c>
      <c r="I8" s="55">
        <v>0</v>
      </c>
      <c r="J8" s="55">
        <v>372</v>
      </c>
      <c r="K8" s="55">
        <v>372</v>
      </c>
      <c r="L8" s="55">
        <v>235828</v>
      </c>
      <c r="M8" s="55">
        <v>0</v>
      </c>
      <c r="N8" s="55">
        <v>0</v>
      </c>
      <c r="O8" s="55">
        <v>0</v>
      </c>
      <c r="P8" s="55">
        <v>0</v>
      </c>
      <c r="Q8" s="55">
        <v>0</v>
      </c>
      <c r="R8" s="55">
        <v>0</v>
      </c>
      <c r="S8" s="62">
        <f>SUM(G8:R8)</f>
        <v>236572</v>
      </c>
      <c r="T8" s="169"/>
      <c r="U8" s="76"/>
      <c r="V8" s="188"/>
      <c r="W8" s="191"/>
      <c r="X8" s="201"/>
      <c r="Y8" s="213"/>
      <c r="Z8" s="223">
        <f>+X8*Y8</f>
        <v>0</v>
      </c>
    </row>
    <row r="9" spans="1:26" ht="19.5" customHeight="1">
      <c r="A9" s="125"/>
      <c r="B9" s="132"/>
      <c r="C9" s="12"/>
      <c r="D9" s="22"/>
      <c r="E9" s="146"/>
      <c r="F9" s="40" t="s">
        <v>75</v>
      </c>
      <c r="G9" s="49">
        <v>360</v>
      </c>
      <c r="H9" s="55">
        <v>372</v>
      </c>
      <c r="I9" s="55">
        <v>360</v>
      </c>
      <c r="J9" s="55">
        <v>0</v>
      </c>
      <c r="K9" s="55">
        <v>0</v>
      </c>
      <c r="L9" s="55">
        <v>0</v>
      </c>
      <c r="M9" s="55">
        <v>277822</v>
      </c>
      <c r="N9" s="55">
        <v>372</v>
      </c>
      <c r="O9" s="55">
        <v>372</v>
      </c>
      <c r="P9" s="55">
        <v>372</v>
      </c>
      <c r="Q9" s="55">
        <v>336</v>
      </c>
      <c r="R9" s="55">
        <v>372</v>
      </c>
      <c r="S9" s="62">
        <f>SUM(G9:R9)</f>
        <v>280738</v>
      </c>
      <c r="T9" s="169"/>
      <c r="U9" s="76"/>
      <c r="V9" s="76" t="s">
        <v>36</v>
      </c>
      <c r="W9" s="192"/>
      <c r="X9" s="202"/>
      <c r="Y9" s="214"/>
      <c r="Z9" s="115">
        <f>+X9*Y9</f>
        <v>0</v>
      </c>
    </row>
    <row r="10" spans="1:26" ht="19.5" customHeight="1">
      <c r="A10" s="125"/>
      <c r="B10" s="132"/>
      <c r="C10" s="12"/>
      <c r="D10" s="22"/>
      <c r="E10" s="146"/>
      <c r="F10" s="40"/>
      <c r="G10" s="49"/>
      <c r="H10" s="55"/>
      <c r="I10" s="55"/>
      <c r="J10" s="55"/>
      <c r="K10" s="55"/>
      <c r="L10" s="55"/>
      <c r="M10" s="55"/>
      <c r="N10" s="55"/>
      <c r="O10" s="55"/>
      <c r="P10" s="55"/>
      <c r="Q10" s="55"/>
      <c r="R10" s="55"/>
      <c r="S10" s="62">
        <f>SUM(G10:R10)</f>
        <v>0</v>
      </c>
      <c r="T10" s="169"/>
      <c r="U10" s="76"/>
      <c r="V10" s="76" t="s">
        <v>84</v>
      </c>
      <c r="W10" s="192"/>
      <c r="X10" s="202"/>
      <c r="Y10" s="214"/>
      <c r="Z10" s="115">
        <f>+X10*Y10</f>
        <v>0</v>
      </c>
    </row>
    <row r="11" spans="1:26" ht="19.5" customHeight="1">
      <c r="A11" s="126"/>
      <c r="B11" s="133"/>
      <c r="C11" s="13"/>
      <c r="D11" s="23"/>
      <c r="E11" s="147"/>
      <c r="F11" s="41"/>
      <c r="G11" s="50"/>
      <c r="H11" s="56"/>
      <c r="I11" s="56"/>
      <c r="J11" s="56"/>
      <c r="K11" s="56"/>
      <c r="L11" s="56"/>
      <c r="M11" s="56"/>
      <c r="N11" s="56"/>
      <c r="O11" s="56"/>
      <c r="P11" s="56"/>
      <c r="Q11" s="56"/>
      <c r="R11" s="56"/>
      <c r="S11" s="63">
        <f>SUM(G11:R11)</f>
        <v>0</v>
      </c>
      <c r="T11" s="170"/>
      <c r="U11" s="181"/>
      <c r="V11" s="181"/>
      <c r="W11" s="193"/>
      <c r="X11" s="203"/>
      <c r="Y11" s="212"/>
      <c r="Z11" s="116">
        <f>+X11*Y11</f>
        <v>0</v>
      </c>
    </row>
    <row r="12" spans="1:26" ht="19.5" customHeight="1">
      <c r="A12" s="127">
        <v>2</v>
      </c>
      <c r="B12" s="134" t="s">
        <v>8</v>
      </c>
      <c r="C12" s="139"/>
      <c r="D12" s="139"/>
      <c r="E12" s="148"/>
      <c r="F12" s="38"/>
      <c r="G12" s="47"/>
      <c r="H12" s="53"/>
      <c r="I12" s="53"/>
      <c r="J12" s="53"/>
      <c r="K12" s="53"/>
      <c r="L12" s="53"/>
      <c r="M12" s="53"/>
      <c r="N12" s="53"/>
      <c r="O12" s="53"/>
      <c r="P12" s="53"/>
      <c r="Q12" s="53"/>
      <c r="R12" s="53"/>
      <c r="S12" s="60"/>
      <c r="T12" s="171" t="s">
        <v>67</v>
      </c>
      <c r="U12" s="182"/>
      <c r="V12" s="182"/>
      <c r="W12" s="182"/>
      <c r="X12" s="204"/>
      <c r="Y12" s="215"/>
      <c r="Z12" s="111">
        <f>+Z14+Z16</f>
        <v>0</v>
      </c>
    </row>
    <row r="13" spans="1:26" ht="19.5" customHeight="1">
      <c r="A13" s="125"/>
      <c r="B13" s="135"/>
      <c r="C13" s="138" t="s">
        <v>64</v>
      </c>
      <c r="D13" s="21" t="s">
        <v>63</v>
      </c>
      <c r="E13" s="32" t="s">
        <v>73</v>
      </c>
      <c r="F13" s="38"/>
      <c r="G13" s="47">
        <v>418</v>
      </c>
      <c r="H13" s="53">
        <v>418</v>
      </c>
      <c r="I13" s="53">
        <v>418</v>
      </c>
      <c r="J13" s="53">
        <v>418</v>
      </c>
      <c r="K13" s="53">
        <v>418</v>
      </c>
      <c r="L13" s="53">
        <v>418</v>
      </c>
      <c r="M13" s="53">
        <v>418</v>
      </c>
      <c r="N13" s="53">
        <v>418</v>
      </c>
      <c r="O13" s="53">
        <v>418</v>
      </c>
      <c r="P13" s="53">
        <v>418</v>
      </c>
      <c r="Q13" s="53">
        <v>418</v>
      </c>
      <c r="R13" s="53">
        <v>418</v>
      </c>
      <c r="S13" s="60">
        <f>SUM(G13:R13)</f>
        <v>5016</v>
      </c>
      <c r="T13" s="167"/>
      <c r="U13" s="177" t="s">
        <v>80</v>
      </c>
      <c r="V13" s="185"/>
      <c r="W13" s="94" t="s">
        <v>85</v>
      </c>
      <c r="X13" s="94" t="s">
        <v>87</v>
      </c>
      <c r="Y13" s="94" t="s">
        <v>89</v>
      </c>
      <c r="Z13" s="219" t="s">
        <v>15</v>
      </c>
    </row>
    <row r="14" spans="1:26" ht="19.5" customHeight="1">
      <c r="A14" s="125"/>
      <c r="B14" s="135"/>
      <c r="C14" s="12" t="s">
        <v>62</v>
      </c>
      <c r="D14" s="22"/>
      <c r="E14" s="143"/>
      <c r="F14" s="151"/>
      <c r="G14" s="155"/>
      <c r="H14" s="159"/>
      <c r="I14" s="159"/>
      <c r="J14" s="159"/>
      <c r="K14" s="159"/>
      <c r="L14" s="159"/>
      <c r="M14" s="159"/>
      <c r="N14" s="159"/>
      <c r="O14" s="159"/>
      <c r="P14" s="159"/>
      <c r="Q14" s="159"/>
      <c r="R14" s="159"/>
      <c r="S14" s="163"/>
      <c r="T14" s="167"/>
      <c r="U14" s="178"/>
      <c r="V14" s="186"/>
      <c r="W14" s="189">
        <v>1</v>
      </c>
      <c r="X14" s="200">
        <f>+S13</f>
        <v>5016</v>
      </c>
      <c r="Y14" s="212"/>
      <c r="Z14" s="220">
        <f>+X14*Y14*(1.85-W14)</f>
        <v>0</v>
      </c>
    </row>
    <row r="15" spans="1:26" ht="19.5" customHeight="1">
      <c r="A15" s="125"/>
      <c r="B15" s="135"/>
      <c r="C15" s="12"/>
      <c r="D15" s="22"/>
      <c r="E15" s="144" t="s">
        <v>31</v>
      </c>
      <c r="F15" s="152"/>
      <c r="G15" s="156">
        <f t="shared" ref="G15:R15" si="1">SUM(G17:G20)</f>
        <v>9703</v>
      </c>
      <c r="H15" s="160">
        <f t="shared" si="1"/>
        <v>7440</v>
      </c>
      <c r="I15" s="160">
        <f t="shared" si="1"/>
        <v>11456</v>
      </c>
      <c r="J15" s="160">
        <f t="shared" si="1"/>
        <v>7440</v>
      </c>
      <c r="K15" s="160">
        <f t="shared" si="1"/>
        <v>12244</v>
      </c>
      <c r="L15" s="160">
        <f t="shared" si="1"/>
        <v>82148</v>
      </c>
      <c r="M15" s="160">
        <f t="shared" si="1"/>
        <v>103076</v>
      </c>
      <c r="N15" s="160">
        <f t="shared" si="1"/>
        <v>8686</v>
      </c>
      <c r="O15" s="160">
        <f t="shared" si="1"/>
        <v>7864</v>
      </c>
      <c r="P15" s="160">
        <f t="shared" si="1"/>
        <v>6928</v>
      </c>
      <c r="Q15" s="160">
        <f t="shared" si="1"/>
        <v>6720</v>
      </c>
      <c r="R15" s="160">
        <f t="shared" si="1"/>
        <v>7440</v>
      </c>
      <c r="S15" s="164">
        <f>SUM(G15:R15)</f>
        <v>271145</v>
      </c>
      <c r="T15" s="168"/>
      <c r="U15" s="179" t="s">
        <v>81</v>
      </c>
      <c r="V15" s="187"/>
      <c r="W15" s="190"/>
      <c r="X15" s="94" t="s">
        <v>88</v>
      </c>
      <c r="Y15" s="94" t="s">
        <v>35</v>
      </c>
      <c r="Z15" s="221" t="s">
        <v>90</v>
      </c>
    </row>
    <row r="16" spans="1:26" ht="19.5" customHeight="1">
      <c r="A16" s="125"/>
      <c r="B16" s="135"/>
      <c r="C16" s="12"/>
      <c r="D16" s="22"/>
      <c r="E16" s="33"/>
      <c r="F16" s="39"/>
      <c r="G16" s="48"/>
      <c r="H16" s="54"/>
      <c r="I16" s="54"/>
      <c r="J16" s="54"/>
      <c r="K16" s="54"/>
      <c r="L16" s="54"/>
      <c r="M16" s="54"/>
      <c r="N16" s="54"/>
      <c r="O16" s="54"/>
      <c r="P16" s="54"/>
      <c r="Q16" s="54"/>
      <c r="R16" s="54"/>
      <c r="S16" s="61"/>
      <c r="T16" s="167"/>
      <c r="U16" s="180"/>
      <c r="V16" s="75" t="s">
        <v>83</v>
      </c>
      <c r="W16" s="82"/>
      <c r="X16" s="94" t="str">
        <f>IF(+SUM(X17:X20)&lt;&gt;S15,"Error!予定電力量と不一致",+SUM(X17:X20))</f>
        <v>Error!予定電力量と不一致</v>
      </c>
      <c r="Y16" s="94" t="s">
        <v>11</v>
      </c>
      <c r="Z16" s="222">
        <f>+SUM(Z17:Z20)</f>
        <v>0</v>
      </c>
    </row>
    <row r="17" spans="1:26" ht="19.5" customHeight="1">
      <c r="A17" s="125"/>
      <c r="B17" s="135"/>
      <c r="C17" s="12"/>
      <c r="D17" s="22"/>
      <c r="E17" s="145"/>
      <c r="F17" s="40" t="s">
        <v>1</v>
      </c>
      <c r="G17" s="49">
        <v>0</v>
      </c>
      <c r="H17" s="55">
        <v>0</v>
      </c>
      <c r="I17" s="55">
        <v>0</v>
      </c>
      <c r="J17" s="55">
        <v>780</v>
      </c>
      <c r="K17" s="55">
        <v>2838</v>
      </c>
      <c r="L17" s="55">
        <v>5970</v>
      </c>
      <c r="M17" s="55">
        <v>0</v>
      </c>
      <c r="N17" s="55">
        <v>0</v>
      </c>
      <c r="O17" s="55">
        <v>0</v>
      </c>
      <c r="P17" s="55">
        <v>0</v>
      </c>
      <c r="Q17" s="55">
        <v>0</v>
      </c>
      <c r="R17" s="55">
        <v>0</v>
      </c>
      <c r="S17" s="62">
        <f>SUM(G17:R17)</f>
        <v>9588</v>
      </c>
      <c r="T17" s="169"/>
      <c r="U17" s="76"/>
      <c r="V17" s="188"/>
      <c r="W17" s="194"/>
      <c r="X17" s="201"/>
      <c r="Y17" s="213"/>
      <c r="Z17" s="223">
        <f>+X17*Y17</f>
        <v>0</v>
      </c>
    </row>
    <row r="18" spans="1:26" ht="19.5" customHeight="1">
      <c r="A18" s="125"/>
      <c r="B18" s="135"/>
      <c r="C18" s="12"/>
      <c r="D18" s="22"/>
      <c r="E18" s="145"/>
      <c r="F18" s="40" t="s">
        <v>5</v>
      </c>
      <c r="G18" s="49">
        <v>0</v>
      </c>
      <c r="H18" s="55">
        <v>0</v>
      </c>
      <c r="I18" s="55">
        <v>0</v>
      </c>
      <c r="J18" s="55">
        <v>2860</v>
      </c>
      <c r="K18" s="55">
        <v>5526</v>
      </c>
      <c r="L18" s="55">
        <v>20643</v>
      </c>
      <c r="M18" s="55">
        <v>0</v>
      </c>
      <c r="N18" s="55">
        <v>0</v>
      </c>
      <c r="O18" s="55">
        <v>0</v>
      </c>
      <c r="P18" s="55">
        <v>0</v>
      </c>
      <c r="Q18" s="55">
        <v>0</v>
      </c>
      <c r="R18" s="55">
        <v>0</v>
      </c>
      <c r="S18" s="62">
        <f>SUM(G18:R18)</f>
        <v>29029</v>
      </c>
      <c r="T18" s="169"/>
      <c r="U18" s="76"/>
      <c r="V18" s="76" t="s">
        <v>36</v>
      </c>
      <c r="W18" s="192"/>
      <c r="X18" s="202"/>
      <c r="Y18" s="214"/>
      <c r="Z18" s="115">
        <f>+X18*Y18</f>
        <v>0</v>
      </c>
    </row>
    <row r="19" spans="1:26" ht="19.5" customHeight="1">
      <c r="A19" s="125"/>
      <c r="B19" s="135"/>
      <c r="C19" s="12"/>
      <c r="D19" s="22"/>
      <c r="E19" s="145"/>
      <c r="F19" s="40" t="s">
        <v>10</v>
      </c>
      <c r="G19" s="49">
        <v>5501</v>
      </c>
      <c r="H19" s="55">
        <v>2940</v>
      </c>
      <c r="I19" s="55">
        <v>7574</v>
      </c>
      <c r="J19" s="55">
        <v>0</v>
      </c>
      <c r="K19" s="55">
        <v>0</v>
      </c>
      <c r="L19" s="55">
        <v>0</v>
      </c>
      <c r="M19" s="55">
        <v>46982</v>
      </c>
      <c r="N19" s="55">
        <v>4536</v>
      </c>
      <c r="O19" s="55">
        <v>4004</v>
      </c>
      <c r="P19" s="55">
        <v>3080</v>
      </c>
      <c r="Q19" s="55">
        <v>3080</v>
      </c>
      <c r="R19" s="55">
        <v>3640</v>
      </c>
      <c r="S19" s="62">
        <f>SUM(G19:R19)</f>
        <v>81337</v>
      </c>
      <c r="T19" s="169"/>
      <c r="U19" s="76"/>
      <c r="V19" s="76" t="s">
        <v>84</v>
      </c>
      <c r="W19" s="192"/>
      <c r="X19" s="202"/>
      <c r="Y19" s="214"/>
      <c r="Z19" s="115">
        <f>+X19*Y19</f>
        <v>0</v>
      </c>
    </row>
    <row r="20" spans="1:26" ht="19.5" customHeight="1">
      <c r="A20" s="128"/>
      <c r="B20" s="136"/>
      <c r="C20" s="140"/>
      <c r="D20" s="141"/>
      <c r="E20" s="149"/>
      <c r="F20" s="153" t="s">
        <v>7</v>
      </c>
      <c r="G20" s="157">
        <v>4202</v>
      </c>
      <c r="H20" s="161">
        <v>4500</v>
      </c>
      <c r="I20" s="161">
        <v>3882</v>
      </c>
      <c r="J20" s="161">
        <v>3800</v>
      </c>
      <c r="K20" s="161">
        <v>3880</v>
      </c>
      <c r="L20" s="161">
        <v>55535</v>
      </c>
      <c r="M20" s="161">
        <v>56094</v>
      </c>
      <c r="N20" s="161">
        <v>4150</v>
      </c>
      <c r="O20" s="161">
        <v>3860</v>
      </c>
      <c r="P20" s="161">
        <v>3848</v>
      </c>
      <c r="Q20" s="161">
        <v>3640</v>
      </c>
      <c r="R20" s="161">
        <v>3800</v>
      </c>
      <c r="S20" s="165">
        <f>SUM(G20:R20)</f>
        <v>151191</v>
      </c>
      <c r="T20" s="172"/>
      <c r="U20" s="77"/>
      <c r="V20" s="76"/>
      <c r="W20" s="195"/>
      <c r="X20" s="205"/>
      <c r="Y20" s="216"/>
      <c r="Z20" s="117">
        <f>+X20*Y20</f>
        <v>0</v>
      </c>
    </row>
    <row r="21" spans="1:26" ht="19.5" customHeight="1">
      <c r="T21" s="173" t="s">
        <v>77</v>
      </c>
      <c r="U21" s="183"/>
      <c r="V21" s="183"/>
      <c r="W21" s="183"/>
      <c r="X21" s="206"/>
      <c r="Y21" s="217"/>
      <c r="Z21" s="224">
        <f>ROUNDDOWN(+Z3+Z12,0)</f>
        <v>0</v>
      </c>
    </row>
    <row r="22" spans="1:26" ht="19.5" customHeight="1">
      <c r="A22" s="3" t="s">
        <v>17</v>
      </c>
      <c r="T22" s="174" t="s">
        <v>78</v>
      </c>
      <c r="U22" s="184"/>
      <c r="V22" s="184"/>
      <c r="W22" s="184"/>
      <c r="X22" s="207"/>
      <c r="Y22" s="218"/>
      <c r="Z22" s="225"/>
    </row>
    <row r="23" spans="1:26" ht="19.5" customHeight="1">
      <c r="A23" s="129" t="s">
        <v>3</v>
      </c>
      <c r="B23" s="3"/>
      <c r="C23" s="3"/>
      <c r="D23" s="25"/>
      <c r="E23" s="36"/>
      <c r="F23" s="25"/>
      <c r="T23" s="174" t="s">
        <v>79</v>
      </c>
      <c r="Z23" s="226">
        <f>(+Z21+Z22)*2</f>
        <v>0</v>
      </c>
    </row>
    <row r="24" spans="1:26" ht="19.5" customHeight="1">
      <c r="B24" s="3"/>
      <c r="C24" s="3"/>
      <c r="D24" s="25"/>
      <c r="E24" s="36"/>
      <c r="F24" s="25"/>
      <c r="U24" s="78" t="s">
        <v>82</v>
      </c>
    </row>
    <row r="26" spans="1:26" ht="19.5" customHeight="1">
      <c r="C26" s="1" t="s">
        <v>29</v>
      </c>
      <c r="E26" s="3"/>
      <c r="W26" s="2" t="s">
        <v>48</v>
      </c>
      <c r="X26" s="1"/>
    </row>
    <row r="27" spans="1:26" ht="19.5" customHeight="1">
      <c r="C27" s="15" t="s">
        <v>14</v>
      </c>
      <c r="D27" s="26"/>
      <c r="E27" s="26"/>
      <c r="F27" s="43"/>
      <c r="W27" s="196"/>
      <c r="X27" s="208"/>
      <c r="Y27" s="208"/>
      <c r="Z27" s="227"/>
    </row>
    <row r="28" spans="1:26" ht="19.5" customHeight="1">
      <c r="C28" s="16"/>
      <c r="D28" s="27"/>
      <c r="E28" s="27"/>
      <c r="F28" s="44"/>
      <c r="W28" s="197"/>
      <c r="X28" s="209"/>
      <c r="Y28" s="209"/>
      <c r="Z28" s="228"/>
    </row>
    <row r="29" spans="1:26" ht="19.5" customHeight="1">
      <c r="C29" s="16"/>
      <c r="D29" s="27"/>
      <c r="E29" s="27"/>
      <c r="F29" s="44"/>
      <c r="W29" s="197"/>
      <c r="X29" s="209"/>
      <c r="Y29" s="209"/>
      <c r="Z29" s="228"/>
    </row>
    <row r="30" spans="1:26" ht="19.5" customHeight="1">
      <c r="C30" s="16"/>
      <c r="D30" s="27"/>
      <c r="E30" s="27"/>
      <c r="F30" s="44"/>
      <c r="W30" s="197"/>
      <c r="X30" s="209"/>
      <c r="Y30" s="209"/>
      <c r="Z30" s="228"/>
    </row>
    <row r="31" spans="1:26" ht="19.5" customHeight="1">
      <c r="C31" s="16"/>
      <c r="D31" s="27"/>
      <c r="E31" s="27"/>
      <c r="F31" s="44"/>
      <c r="W31" s="197"/>
      <c r="X31" s="209"/>
      <c r="Y31" s="209"/>
      <c r="Z31" s="228"/>
    </row>
    <row r="32" spans="1:26" ht="19.5" customHeight="1">
      <c r="C32" s="17"/>
      <c r="D32" s="28"/>
      <c r="E32" s="28"/>
      <c r="F32" s="45"/>
      <c r="W32" s="198"/>
      <c r="X32" s="210"/>
      <c r="Y32" s="210"/>
      <c r="Z32" s="229"/>
    </row>
    <row r="34" spans="3:26" ht="19.5" customHeight="1">
      <c r="C34" s="18" t="s">
        <v>44</v>
      </c>
      <c r="D34" s="29" t="s">
        <v>34</v>
      </c>
      <c r="W34" s="2" t="s">
        <v>86</v>
      </c>
      <c r="X34" s="1"/>
    </row>
    <row r="35" spans="3:26" ht="19.5" customHeight="1">
      <c r="C35" s="18">
        <v>2</v>
      </c>
      <c r="D35" s="29" t="s">
        <v>45</v>
      </c>
      <c r="W35" s="196"/>
      <c r="X35" s="208"/>
      <c r="Y35" s="208"/>
      <c r="Z35" s="227"/>
    </row>
    <row r="36" spans="3:26" ht="19.5" customHeight="1">
      <c r="C36" s="18">
        <v>3</v>
      </c>
      <c r="D36" s="29" t="s">
        <v>46</v>
      </c>
      <c r="W36" s="197"/>
      <c r="X36" s="209"/>
      <c r="Y36" s="209"/>
      <c r="Z36" s="228"/>
    </row>
    <row r="37" spans="3:26" ht="19.5" customHeight="1">
      <c r="C37" s="18">
        <v>4</v>
      </c>
      <c r="D37" s="29" t="s">
        <v>61</v>
      </c>
      <c r="W37" s="197"/>
      <c r="X37" s="209"/>
      <c r="Y37" s="209"/>
      <c r="Z37" s="228"/>
    </row>
    <row r="38" spans="3:26" ht="19.5" customHeight="1">
      <c r="C38" s="18">
        <v>5</v>
      </c>
      <c r="D38" s="29" t="s">
        <v>20</v>
      </c>
      <c r="W38" s="197"/>
      <c r="X38" s="209"/>
      <c r="Y38" s="209"/>
      <c r="Z38" s="228"/>
    </row>
    <row r="39" spans="3:26" ht="19.5" customHeight="1">
      <c r="C39" s="18">
        <v>6</v>
      </c>
      <c r="D39" s="29" t="s">
        <v>65</v>
      </c>
      <c r="W39" s="197"/>
      <c r="X39" s="209"/>
      <c r="Y39" s="209"/>
      <c r="Z39" s="228"/>
    </row>
    <row r="40" spans="3:26" ht="19.5" customHeight="1">
      <c r="C40" s="18">
        <v>7</v>
      </c>
      <c r="D40" s="29" t="s">
        <v>66</v>
      </c>
      <c r="W40" s="198"/>
      <c r="X40" s="210"/>
      <c r="Y40" s="210"/>
      <c r="Z40" s="229"/>
    </row>
    <row r="41" spans="3:26" ht="19.5" customHeight="1">
      <c r="C41" s="18">
        <v>8</v>
      </c>
      <c r="D41" s="29" t="s">
        <v>68</v>
      </c>
    </row>
    <row r="42" spans="3:26" ht="19.5" customHeight="1">
      <c r="C42" s="18">
        <v>9</v>
      </c>
      <c r="D42" s="29" t="s">
        <v>51</v>
      </c>
    </row>
    <row r="43" spans="3:26" ht="19.5" customHeight="1">
      <c r="C43" s="18">
        <v>10</v>
      </c>
      <c r="D43" s="29" t="s">
        <v>69</v>
      </c>
    </row>
    <row r="44" spans="3:26" ht="19.5" customHeight="1">
      <c r="C44" s="18">
        <v>11</v>
      </c>
      <c r="D44" s="29" t="s">
        <v>70</v>
      </c>
    </row>
    <row r="45" spans="3:26" ht="19.5" customHeight="1">
      <c r="C45" s="18">
        <v>12</v>
      </c>
      <c r="D45" s="29" t="s">
        <v>71</v>
      </c>
    </row>
    <row r="46" spans="3:26" ht="19.5" customHeight="1">
      <c r="C46" s="1">
        <v>13</v>
      </c>
      <c r="D46" s="29" t="s">
        <v>72</v>
      </c>
    </row>
    <row r="47" spans="3:26" ht="19.5" customHeight="1">
      <c r="C47" s="1">
        <v>14</v>
      </c>
      <c r="D47" s="29" t="s">
        <v>23</v>
      </c>
    </row>
  </sheetData>
  <mergeCells count="3">
    <mergeCell ref="C27:F32"/>
    <mergeCell ref="W27:Z32"/>
    <mergeCell ref="W35:Z40"/>
  </mergeCells>
  <phoneticPr fontId="3"/>
  <pageMargins left="0.78740157480314954" right="0.78740157480314954" top="0.98425196850393704" bottom="0.59055118110236227" header="0.31496062992125984" footer="0.31496062992125984"/>
  <pageSetup paperSize="8" scale="70"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提案見積書別紙（予定売却電気料金総額）</vt:lpstr>
      <vt:lpstr>提案見積書別紙（予定調達電気料金総額）</vt:lpstr>
    </vt:vector>
  </TitlesOfParts>
  <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
  <cp:lastModifiedBy/>
  <dcterms:created xsi:type="dcterms:W3CDTF">2025-09-24T05:08:18Z</dcterms:created>
  <dcterms:modified xsi:type="dcterms:W3CDTF">2025-12-03T03:39:53Z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2025-12-03T03:39:53Z</vt:filetime>
  </property>
</Properties>
</file>