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0730" windowHeight="11160" tabRatio="704"/>
  </bookViews>
  <sheets>
    <sheet name="需給電力計画" sheetId="8" r:id="rId1"/>
  </sheets>
  <definedNames>
    <definedName name="_xlnm.Print_Titles" localSheetId="0">需給電力計画!$A:$F,需給電力計画!$1:$2</definedName>
    <definedName name="_xlnm.Print_Area" localSheetId="0">需給電力計画!$A$1:$S$42</definedName>
    <definedName name="_xlnm._FilterDatabase" localSheetId="0" hidden="1">需給電力計画!$B$1:$B$34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<sst xmlns="http://schemas.openxmlformats.org/spreadsheetml/2006/main" xmlns:r="http://schemas.openxmlformats.org/officeDocument/2006/relationships" count="32" uniqueCount="32">
  <si>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※ 令和6年10月から南部清掃工場への自己託送を開始しています。</t>
    <rPh sb="2" eb="4">
      <t>レイワ</t>
    </rPh>
    <rPh sb="5" eb="6">
      <t>ネン</t>
    </rPh>
    <rPh sb="8" eb="9">
      <t>ガツ</t>
    </rPh>
    <rPh sb="11" eb="17">
      <t>ナンブセイ</t>
    </rPh>
    <rPh sb="19" eb="23">
      <t>ジコタ</t>
    </rPh>
    <rPh sb="24" eb="26">
      <t>カイシ</t>
    </rPh>
    <phoneticPr fontId="2"/>
  </si>
  <si>
    <t>夏季昼間</t>
    <rPh sb="0" eb="2">
      <t>カキ</t>
    </rPh>
    <rPh sb="2" eb="4">
      <t>ヒルマ</t>
    </rPh>
    <phoneticPr fontId="2"/>
  </si>
  <si>
    <t>最大電力（kW）</t>
    <rPh sb="0" eb="2">
      <t>サイダイ</t>
    </rPh>
    <rPh sb="2" eb="4">
      <t>デンリョク</t>
    </rPh>
    <phoneticPr fontId="2"/>
  </si>
  <si>
    <t>契約電力（kW）</t>
  </si>
  <si>
    <t>契約電力（kW）</t>
    <rPh sb="0" eb="4">
      <t>ケイヤク</t>
    </rPh>
    <phoneticPr fontId="2"/>
  </si>
  <si>
    <t>計</t>
    <rPh sb="0" eb="1">
      <t>ケイ</t>
    </rPh>
    <phoneticPr fontId="2"/>
  </si>
  <si>
    <t>南部清掃工場</t>
  </si>
  <si>
    <t>※ No.1 弘前地区環境整備センターは予備電力（予備線）を含めた契約とします。</t>
    <rPh sb="7" eb="15">
      <t>ヒロサキチクカンキョウセイビ</t>
    </rPh>
    <rPh sb="20" eb="24">
      <t>ヨビデンリョク</t>
    </rPh>
    <rPh sb="25" eb="27">
      <t>ヨビ</t>
    </rPh>
    <rPh sb="27" eb="28">
      <t>セン</t>
    </rPh>
    <rPh sb="30" eb="31">
      <t>フク</t>
    </rPh>
    <rPh sb="33" eb="35">
      <t>ケイヤク</t>
    </rPh>
    <phoneticPr fontId="2"/>
  </si>
  <si>
    <t>(2) 自己託送供給分</t>
    <rPh sb="4" eb="8">
      <t>ジコタ</t>
    </rPh>
    <rPh sb="8" eb="11">
      <t>キョウ</t>
    </rPh>
    <phoneticPr fontId="2"/>
  </si>
  <si>
    <t>No.</t>
  </si>
  <si>
    <t>データ種別</t>
    <rPh sb="3" eb="5">
      <t>シュベツ</t>
    </rPh>
    <phoneticPr fontId="2"/>
  </si>
  <si>
    <t>弘前地区環境整備センター</t>
  </si>
  <si>
    <t>特別高圧電力B</t>
    <rPh sb="0" eb="4">
      <t>トクベツコウアツ</t>
    </rPh>
    <rPh sb="4" eb="6">
      <t>デンリョク</t>
    </rPh>
    <phoneticPr fontId="2"/>
  </si>
  <si>
    <t>契約種別</t>
    <rPh sb="0" eb="4">
      <t>ケイヤクシュベツ</t>
    </rPh>
    <phoneticPr fontId="2"/>
  </si>
  <si>
    <t>需要施設名</t>
    <rPh sb="0" eb="4">
      <t>ジュヨ</t>
    </rPh>
    <rPh sb="4" eb="5">
      <t>メイ</t>
    </rPh>
    <phoneticPr fontId="2"/>
  </si>
  <si>
    <t>高圧季節別時間帯別S</t>
  </si>
  <si>
    <t>夜間</t>
    <rPh sb="0" eb="2">
      <t>ヤカン</t>
    </rPh>
    <phoneticPr fontId="2"/>
  </si>
  <si>
    <t>-</t>
  </si>
  <si>
    <t>夏季</t>
    <rPh sb="0" eb="2">
      <t>カキ</t>
    </rPh>
    <phoneticPr fontId="2"/>
  </si>
  <si>
    <t>その他季</t>
    <rPh sb="2" eb="4">
      <t>タキ</t>
    </rPh>
    <phoneticPr fontId="2"/>
  </si>
  <si>
    <t>最大電力（kW）</t>
  </si>
  <si>
    <t>電力供給</t>
    <rPh sb="0" eb="2">
      <t>デンリョク</t>
    </rPh>
    <rPh sb="2" eb="4">
      <t>キョウキュウ</t>
    </rPh>
    <phoneticPr fontId="2"/>
  </si>
  <si>
    <t>ピーク時間</t>
    <rPh sb="3" eb="5">
      <t>ジカン</t>
    </rPh>
    <phoneticPr fontId="2"/>
  </si>
  <si>
    <t>その他季昼間</t>
    <rPh sb="2" eb="3">
      <t>タ</t>
    </rPh>
    <rPh sb="3" eb="4">
      <t>キ</t>
    </rPh>
    <rPh sb="4" eb="6">
      <t>ヒルマ</t>
    </rPh>
    <phoneticPr fontId="2"/>
  </si>
  <si>
    <t>(4) 自己託送率（％）</t>
    <rPh sb="4" eb="9">
      <t>ジコタク</t>
    </rPh>
    <phoneticPr fontId="2"/>
  </si>
  <si>
    <t>(1) 負荷追随供給分</t>
  </si>
  <si>
    <t>(3) 全量 = (1)+(2)</t>
    <rPh sb="4" eb="6">
      <t>ゼンリョウ</t>
    </rPh>
    <phoneticPr fontId="2"/>
  </si>
  <si>
    <t>予定電力量（kWh）</t>
    <rPh sb="0" eb="2">
      <t>ヨテイ</t>
    </rPh>
    <phoneticPr fontId="2"/>
  </si>
  <si>
    <t>夏季：７・８・９月
その他季：夏季以外（１・２・３・４・５・６・10・11・12月）
ピーク時間：夏季以外の毎日13時から16時まで（休日等は除く）
昼間時間：８時から22時まで（ピーク時間及び休日等は除く）
夜間：ピーク時間及び昼間時間以外
休日等：日曜日、「国民の祝日に関する法律」に規定する休日、
　　　　　　１月２～４日、５月１～２日、12月30～31日</t>
    <rPh sb="0" eb="2">
      <t>カキ</t>
    </rPh>
    <rPh sb="8" eb="9">
      <t>ガツ</t>
    </rPh>
    <rPh sb="12" eb="14">
      <t>タキ</t>
    </rPh>
    <rPh sb="15" eb="17">
      <t>カキ</t>
    </rPh>
    <rPh sb="17" eb="19">
      <t>イガイ</t>
    </rPh>
    <rPh sb="40" eb="41">
      <t>ガツ</t>
    </rPh>
    <rPh sb="46" eb="48">
      <t>ジカン</t>
    </rPh>
    <rPh sb="49" eb="51">
      <t>カキ</t>
    </rPh>
    <rPh sb="51" eb="53">
      <t>イガイ</t>
    </rPh>
    <rPh sb="54" eb="56">
      <t>マイニチ</t>
    </rPh>
    <rPh sb="58" eb="59">
      <t>ジ</t>
    </rPh>
    <rPh sb="63" eb="64">
      <t>ジ</t>
    </rPh>
    <rPh sb="67" eb="70">
      <t>キュウ</t>
    </rPh>
    <rPh sb="71" eb="72">
      <t>ノゾ</t>
    </rPh>
    <rPh sb="75" eb="77">
      <t>ヒルマ</t>
    </rPh>
    <rPh sb="77" eb="79">
      <t>ジカン</t>
    </rPh>
    <rPh sb="81" eb="82">
      <t>ジ</t>
    </rPh>
    <rPh sb="86" eb="87">
      <t>ジ</t>
    </rPh>
    <rPh sb="93" eb="95">
      <t>ジカン</t>
    </rPh>
    <rPh sb="95" eb="96">
      <t>オヨ</t>
    </rPh>
    <rPh sb="97" eb="100">
      <t>キュウ</t>
    </rPh>
    <rPh sb="101" eb="102">
      <t>ノゾ</t>
    </rPh>
    <rPh sb="105" eb="107">
      <t>ヤカン</t>
    </rPh>
    <rPh sb="111" eb="113">
      <t>ジカン</t>
    </rPh>
    <rPh sb="113" eb="114">
      <t>オヨ</t>
    </rPh>
    <rPh sb="115" eb="117">
      <t>ヒルマ</t>
    </rPh>
    <rPh sb="117" eb="119">
      <t>ジカン</t>
    </rPh>
    <rPh sb="119" eb="121">
      <t>イガイ</t>
    </rPh>
    <rPh sb="122" eb="125">
      <t>キュウ</t>
    </rPh>
    <rPh sb="126" eb="129">
      <t>ニチヨウビ</t>
    </rPh>
    <rPh sb="131" eb="133">
      <t>コクミン</t>
    </rPh>
    <rPh sb="134" eb="136">
      <t>シュクジツ</t>
    </rPh>
    <rPh sb="137" eb="138">
      <t>カン</t>
    </rPh>
    <rPh sb="140" eb="142">
      <t>ホウリツ</t>
    </rPh>
    <rPh sb="144" eb="146">
      <t>キテイ</t>
    </rPh>
    <rPh sb="148" eb="150">
      <t>キュウジツ</t>
    </rPh>
    <rPh sb="159" eb="160">
      <t>ガツ</t>
    </rPh>
    <rPh sb="163" eb="164">
      <t>ニチ</t>
    </rPh>
    <rPh sb="166" eb="167">
      <t>ガツ</t>
    </rPh>
    <rPh sb="170" eb="171">
      <t>ニチ</t>
    </rPh>
    <rPh sb="174" eb="175">
      <t>ガツ</t>
    </rPh>
    <rPh sb="180" eb="181">
      <t>ニチ</t>
    </rPh>
    <phoneticPr fontId="2"/>
  </si>
  <si>
    <t>注記</t>
    <rPh sb="0" eb="2">
      <t>チュウキ</t>
    </rPh>
    <phoneticPr fontId="2"/>
  </si>
  <si>
    <t>予定電力量（kWh）</t>
    <rPh sb="0" eb="2">
      <t>ヨテイ</t>
    </rPh>
    <rPh sb="2" eb="5">
      <t>デン</t>
    </rPh>
    <phoneticPr fontId="2"/>
  </si>
  <si>
    <t>【資料２】需給電力計画（令和８年度）</t>
    <rPh sb="1" eb="3">
      <t>シリョウ</t>
    </rPh>
    <rPh sb="5" eb="7">
      <t>ジュキュウ</t>
    </rPh>
    <rPh sb="12" eb="14">
      <t>レイワ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</si>
</sst>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6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8"/>
      <color theme="1"/>
      <name val="Meiryo UI"/>
      <family val="3"/>
    </font>
    <font>
      <sz val="10"/>
      <color theme="1"/>
      <name val="Meiryo UI"/>
      <family val="3"/>
    </font>
    <font>
      <sz val="8"/>
      <color theme="0"/>
      <name val="Meiryo UI"/>
      <family val="3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3" fillId="0" borderId="1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5" fillId="0" borderId="0" xfId="0" applyFont="1" applyFill="1">
      <alignment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shrinkToFit="1"/>
    </xf>
    <xf numFmtId="0" fontId="3" fillId="0" borderId="14" xfId="0" applyFont="1" applyFill="1" applyBorder="1" applyAlignment="1">
      <alignment horizontal="left" vertical="center" shrinkToFit="1"/>
    </xf>
    <xf numFmtId="0" fontId="3" fillId="0" borderId="15" xfId="0" applyFont="1" applyFill="1" applyBorder="1" applyAlignment="1">
      <alignment horizontal="left" vertical="center" shrinkToFit="1"/>
    </xf>
    <xf numFmtId="0" fontId="3" fillId="0" borderId="16" xfId="0" applyFont="1" applyFill="1" applyBorder="1" applyAlignment="1">
      <alignment horizontal="left" vertical="center" shrinkToFit="1"/>
    </xf>
    <xf numFmtId="0" fontId="3" fillId="0" borderId="9" xfId="0" applyFont="1" applyFill="1" applyBorder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8" xfId="0" applyFont="1" applyFill="1" applyBorder="1" applyAlignment="1">
      <alignment horizontal="left" vertical="center" shrinkToFit="1"/>
    </xf>
    <xf numFmtId="0" fontId="3" fillId="0" borderId="17" xfId="0" applyFont="1" applyFill="1" applyBorder="1" applyAlignment="1">
      <alignment horizontal="left" vertical="center" shrinkToFit="1"/>
    </xf>
    <xf numFmtId="0" fontId="3" fillId="0" borderId="18" xfId="1" applyFont="1" applyBorder="1" applyAlignment="1">
      <alignment horizontal="left" vertical="center" wrapText="1" indent="1" shrinkToFit="1"/>
    </xf>
    <xf numFmtId="0" fontId="3" fillId="0" borderId="19" xfId="1" applyFont="1" applyBorder="1" applyAlignment="1">
      <alignment horizontal="left" vertical="center" indent="1" shrinkToFit="1"/>
    </xf>
    <xf numFmtId="0" fontId="3" fillId="0" borderId="20" xfId="1" applyFont="1" applyBorder="1" applyAlignment="1">
      <alignment horizontal="left" vertical="center" indent="1" shrinkToFit="1"/>
    </xf>
    <xf numFmtId="0" fontId="3" fillId="0" borderId="21" xfId="0" applyFont="1" applyFill="1" applyBorder="1" applyAlignment="1">
      <alignment horizontal="left" vertical="center" shrinkToFit="1"/>
    </xf>
    <xf numFmtId="0" fontId="3" fillId="0" borderId="22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 shrinkToFit="1"/>
    </xf>
    <xf numFmtId="0" fontId="3" fillId="0" borderId="24" xfId="0" applyFont="1" applyFill="1" applyBorder="1" applyAlignment="1">
      <alignment horizontal="left" vertical="center" shrinkToFit="1"/>
    </xf>
    <xf numFmtId="0" fontId="3" fillId="0" borderId="25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right" vertical="center" shrinkToFit="1"/>
    </xf>
    <xf numFmtId="0" fontId="3" fillId="0" borderId="26" xfId="1" applyFont="1" applyBorder="1" applyAlignment="1">
      <alignment horizontal="left" vertical="center" indent="1" shrinkToFit="1"/>
    </xf>
    <xf numFmtId="0" fontId="3" fillId="0" borderId="0" xfId="1" applyFont="1" applyBorder="1" applyAlignment="1">
      <alignment horizontal="left" vertical="center" indent="1" shrinkToFit="1"/>
    </xf>
    <xf numFmtId="0" fontId="3" fillId="0" borderId="27" xfId="1" applyFont="1" applyBorder="1" applyAlignment="1">
      <alignment horizontal="left" vertical="center" indent="1" shrinkToFit="1"/>
    </xf>
    <xf numFmtId="0" fontId="3" fillId="0" borderId="28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33" xfId="0" applyFont="1" applyFill="1" applyBorder="1" applyAlignment="1">
      <alignment vertical="center" shrinkToFit="1"/>
    </xf>
    <xf numFmtId="0" fontId="3" fillId="0" borderId="34" xfId="0" applyFont="1" applyFill="1" applyBorder="1" applyAlignment="1">
      <alignment horizontal="left" vertical="center" shrinkToFit="1"/>
    </xf>
    <xf numFmtId="0" fontId="3" fillId="0" borderId="35" xfId="0" applyFont="1" applyFill="1" applyBorder="1" applyAlignment="1">
      <alignment horizontal="left" vertical="center" shrinkToFit="1"/>
    </xf>
    <xf numFmtId="0" fontId="3" fillId="0" borderId="36" xfId="0" applyFont="1" applyFill="1" applyBorder="1" applyAlignment="1">
      <alignment horizontal="left" vertical="center" shrinkToFit="1"/>
    </xf>
    <xf numFmtId="0" fontId="3" fillId="0" borderId="37" xfId="0" applyFont="1" applyFill="1" applyBorder="1" applyAlignment="1">
      <alignment horizontal="left" vertical="center" shrinkToFit="1"/>
    </xf>
    <xf numFmtId="0" fontId="3" fillId="0" borderId="38" xfId="0" applyFont="1" applyFill="1" applyBorder="1" applyAlignment="1">
      <alignment horizontal="left" vertical="center" shrinkToFit="1"/>
    </xf>
    <xf numFmtId="0" fontId="3" fillId="0" borderId="39" xfId="0" applyFont="1" applyFill="1" applyBorder="1" applyAlignment="1">
      <alignment horizontal="left" vertical="center" shrinkToFit="1"/>
    </xf>
    <xf numFmtId="0" fontId="3" fillId="0" borderId="40" xfId="0" applyFont="1" applyFill="1" applyBorder="1" applyAlignment="1">
      <alignment horizontal="left" vertical="center" shrinkToFit="1"/>
    </xf>
    <xf numFmtId="0" fontId="3" fillId="0" borderId="41" xfId="0" applyFont="1" applyFill="1" applyBorder="1" applyAlignment="1">
      <alignment horizontal="left" vertical="center" shrinkToFit="1"/>
    </xf>
    <xf numFmtId="0" fontId="3" fillId="0" borderId="42" xfId="1" applyFont="1" applyBorder="1" applyAlignment="1">
      <alignment horizontal="left" vertical="center" indent="1" shrinkToFit="1"/>
    </xf>
    <xf numFmtId="0" fontId="3" fillId="0" borderId="43" xfId="1" applyFont="1" applyBorder="1" applyAlignment="1">
      <alignment horizontal="left" vertical="center" indent="1" shrinkToFit="1"/>
    </xf>
    <xf numFmtId="0" fontId="3" fillId="0" borderId="44" xfId="1" applyFont="1" applyBorder="1" applyAlignment="1">
      <alignment horizontal="left" vertical="center" indent="1" shrinkToFit="1"/>
    </xf>
    <xf numFmtId="0" fontId="3" fillId="0" borderId="45" xfId="0" applyFont="1" applyFill="1" applyBorder="1" applyAlignment="1">
      <alignment horizontal="right" vertical="center" shrinkToFit="1"/>
    </xf>
    <xf numFmtId="176" fontId="3" fillId="0" borderId="14" xfId="0" applyNumberFormat="1" applyFont="1" applyFill="1" applyBorder="1" applyAlignment="1">
      <alignment horizontal="right" vertical="center" shrinkToFit="1"/>
    </xf>
    <xf numFmtId="176" fontId="3" fillId="0" borderId="46" xfId="0" applyNumberFormat="1" applyFont="1" applyFill="1" applyBorder="1" applyAlignment="1">
      <alignment horizontal="right" vertical="center" shrinkToFit="1"/>
    </xf>
    <xf numFmtId="176" fontId="3" fillId="0" borderId="47" xfId="0" applyNumberFormat="1" applyFont="1" applyFill="1" applyBorder="1" applyAlignment="1">
      <alignment horizontal="right" vertical="center" shrinkToFit="1"/>
    </xf>
    <xf numFmtId="176" fontId="3" fillId="0" borderId="48" xfId="0" applyNumberFormat="1" applyFont="1" applyFill="1" applyBorder="1" applyAlignment="1">
      <alignment horizontal="right" vertical="center" shrinkToFit="1"/>
    </xf>
    <xf numFmtId="176" fontId="3" fillId="0" borderId="49" xfId="0" applyNumberFormat="1" applyFont="1" applyFill="1" applyBorder="1" applyAlignment="1">
      <alignment horizontal="right" vertical="center" shrinkToFit="1"/>
    </xf>
    <xf numFmtId="10" fontId="3" fillId="0" borderId="50" xfId="2" applyNumberFormat="1" applyFont="1" applyFill="1" applyBorder="1" applyAlignment="1">
      <alignment horizontal="right" vertical="center" shrinkToFit="1"/>
    </xf>
    <xf numFmtId="3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0" borderId="21" xfId="0" applyFont="1" applyFill="1" applyBorder="1" applyAlignment="1">
      <alignment horizontal="right" vertical="center" shrinkToFit="1"/>
    </xf>
    <xf numFmtId="176" fontId="3" fillId="0" borderId="22" xfId="0" applyNumberFormat="1" applyFont="1" applyFill="1" applyBorder="1" applyAlignment="1">
      <alignment horizontal="right" vertical="center" shrinkToFit="1"/>
    </xf>
    <xf numFmtId="176" fontId="3" fillId="0" borderId="51" xfId="0" applyNumberFormat="1" applyFont="1" applyFill="1" applyBorder="1" applyAlignment="1">
      <alignment horizontal="right" vertical="center" shrinkToFit="1"/>
    </xf>
    <xf numFmtId="176" fontId="3" fillId="0" borderId="52" xfId="0" applyNumberFormat="1" applyFont="1" applyFill="1" applyBorder="1" applyAlignment="1">
      <alignment horizontal="right" vertical="center" shrinkToFit="1"/>
    </xf>
    <xf numFmtId="176" fontId="3" fillId="0" borderId="53" xfId="0" applyNumberFormat="1" applyFont="1" applyFill="1" applyBorder="1" applyAlignment="1">
      <alignment horizontal="right" vertical="center" shrinkToFit="1"/>
    </xf>
    <xf numFmtId="176" fontId="3" fillId="0" borderId="54" xfId="0" applyNumberFormat="1" applyFont="1" applyFill="1" applyBorder="1" applyAlignment="1">
      <alignment horizontal="right" vertical="center" shrinkToFit="1"/>
    </xf>
    <xf numFmtId="10" fontId="3" fillId="0" borderId="55" xfId="0" applyNumberFormat="1" applyFont="1" applyFill="1" applyBorder="1" applyAlignment="1">
      <alignment horizontal="right" vertical="center" shrinkToFit="1"/>
    </xf>
    <xf numFmtId="0" fontId="3" fillId="0" borderId="56" xfId="0" applyFont="1" applyFill="1" applyBorder="1" applyAlignment="1">
      <alignment horizontal="center" vertical="center"/>
    </xf>
    <xf numFmtId="176" fontId="3" fillId="0" borderId="57" xfId="0" applyNumberFormat="1" applyFont="1" applyFill="1" applyBorder="1" applyAlignment="1">
      <alignment horizontal="right" vertical="center" shrinkToFit="1"/>
    </xf>
    <xf numFmtId="176" fontId="3" fillId="0" borderId="58" xfId="0" applyNumberFormat="1" applyFont="1" applyFill="1" applyBorder="1" applyAlignment="1">
      <alignment horizontal="right" vertical="center" shrinkToFit="1"/>
    </xf>
    <xf numFmtId="176" fontId="3" fillId="0" borderId="59" xfId="0" applyNumberFormat="1" applyFont="1" applyFill="1" applyBorder="1" applyAlignment="1">
      <alignment horizontal="right" vertical="center" shrinkToFit="1"/>
    </xf>
    <xf numFmtId="176" fontId="3" fillId="0" borderId="60" xfId="0" applyNumberFormat="1" applyFont="1" applyFill="1" applyBorder="1" applyAlignment="1">
      <alignment horizontal="right" vertical="center" shrinkToFit="1"/>
    </xf>
    <xf numFmtId="176" fontId="3" fillId="0" borderId="61" xfId="0" applyNumberFormat="1" applyFont="1" applyFill="1" applyBorder="1" applyAlignment="1">
      <alignment horizontal="right" vertical="center" shrinkToFit="1"/>
    </xf>
    <xf numFmtId="10" fontId="3" fillId="0" borderId="62" xfId="0" applyNumberFormat="1" applyFont="1" applyFill="1" applyBorder="1" applyAlignment="1">
      <alignment horizontal="right" vertical="center" shrinkToFit="1"/>
    </xf>
  </cellXfs>
  <cellStyles count="3">
    <cellStyle name="標準" xfId="0" builtinId="0"/>
    <cellStyle name="標準_電力需給調書_様式" xfId="1"/>
    <cellStyle name="パーセント" xfId="2" builtin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42"/>
  <sheetViews>
    <sheetView tabSelected="1" workbookViewId="0">
      <pane xSplit="6" ySplit="2" topLeftCell="G3" activePane="bottomRight" state="frozen"/>
      <selection pane="topRight"/>
      <selection pane="bottomLeft"/>
      <selection pane="bottomRight"/>
    </sheetView>
  </sheetViews>
  <sheetFormatPr defaultRowHeight="16.5" customHeight="1"/>
  <cols>
    <col min="1" max="1" width="2.625" style="1" customWidth="1"/>
    <col min="2" max="2" width="2.625" style="2" customWidth="1"/>
    <col min="3" max="4" width="15.625" style="2" customWidth="1"/>
    <col min="5" max="5" width="2.625" style="3" customWidth="1"/>
    <col min="6" max="6" width="12.625" style="1" customWidth="1"/>
    <col min="7" max="18" width="8.125" style="1" customWidth="1"/>
    <col min="19" max="19" width="9.625" style="1" customWidth="1"/>
    <col min="20" max="16384" width="9" style="1" customWidth="1"/>
  </cols>
  <sheetData>
    <row r="1" spans="1:19" ht="16.5" customHeight="1">
      <c r="A1" s="4" t="s">
        <v>31</v>
      </c>
      <c r="F1" s="2"/>
    </row>
    <row r="2" spans="1:19" ht="16.5" customHeight="1">
      <c r="A2" s="5" t="s">
        <v>9</v>
      </c>
      <c r="B2" s="11" t="s">
        <v>14</v>
      </c>
      <c r="C2" s="17"/>
      <c r="D2" s="29" t="s">
        <v>13</v>
      </c>
      <c r="E2" s="38" t="s">
        <v>10</v>
      </c>
      <c r="F2" s="47"/>
      <c r="G2" s="59" t="str">
        <v>R8.4</v>
      </c>
      <c r="H2" s="68" t="str">
        <v>R8.5</v>
      </c>
      <c r="I2" s="68" t="str">
        <v>R8.6</v>
      </c>
      <c r="J2" s="68" t="str">
        <v>R8.7</v>
      </c>
      <c r="K2" s="68" t="str">
        <v>R8.8</v>
      </c>
      <c r="L2" s="68" t="str">
        <v>R8.9</v>
      </c>
      <c r="M2" s="68" t="str">
        <v>R8.10</v>
      </c>
      <c r="N2" s="68" t="str">
        <v>R8.11</v>
      </c>
      <c r="O2" s="68" t="str">
        <v>R8.12</v>
      </c>
      <c r="P2" s="68" t="str">
        <v>R9.1</v>
      </c>
      <c r="Q2" s="68" t="str">
        <v>R9.2</v>
      </c>
      <c r="R2" s="68" t="str">
        <v>R9.3</v>
      </c>
      <c r="S2" s="75" t="s">
        <v>5</v>
      </c>
    </row>
    <row r="3" spans="1:19" ht="16.5" customHeight="1">
      <c r="A3" s="6">
        <v>1</v>
      </c>
      <c r="B3" s="12" t="s">
        <v>11</v>
      </c>
      <c r="C3" s="18"/>
      <c r="D3" s="18"/>
      <c r="E3" s="39"/>
      <c r="F3" s="48"/>
      <c r="G3" s="60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76"/>
    </row>
    <row r="4" spans="1:19" ht="16.5" customHeight="1">
      <c r="A4" s="6"/>
      <c r="B4" s="12"/>
      <c r="C4" s="19" t="s">
        <v>21</v>
      </c>
      <c r="D4" s="30" t="s">
        <v>12</v>
      </c>
      <c r="E4" s="40" t="s">
        <v>4</v>
      </c>
      <c r="F4" s="49"/>
      <c r="G4" s="61">
        <v>1800</v>
      </c>
      <c r="H4" s="70">
        <v>1800</v>
      </c>
      <c r="I4" s="70">
        <v>1800</v>
      </c>
      <c r="J4" s="70">
        <v>1800</v>
      </c>
      <c r="K4" s="70">
        <v>1800</v>
      </c>
      <c r="L4" s="70">
        <v>1800</v>
      </c>
      <c r="M4" s="70">
        <v>1800</v>
      </c>
      <c r="N4" s="70">
        <v>1800</v>
      </c>
      <c r="O4" s="70">
        <v>1800</v>
      </c>
      <c r="P4" s="70">
        <v>1800</v>
      </c>
      <c r="Q4" s="70">
        <v>1800</v>
      </c>
      <c r="R4" s="70">
        <v>1800</v>
      </c>
      <c r="S4" s="77">
        <f>SUM(G4:R4)</f>
        <v>21600</v>
      </c>
    </row>
    <row r="5" spans="1:19" ht="16.5" customHeight="1">
      <c r="A5" s="6"/>
      <c r="B5" s="12"/>
      <c r="C5" s="20"/>
      <c r="D5" s="31"/>
      <c r="E5" s="41" t="s">
        <v>2</v>
      </c>
      <c r="F5" s="50"/>
      <c r="G5" s="62" t="s">
        <v>17</v>
      </c>
      <c r="H5" s="71" t="s">
        <v>17</v>
      </c>
      <c r="I5" s="71" t="s">
        <v>17</v>
      </c>
      <c r="J5" s="71" t="s">
        <v>17</v>
      </c>
      <c r="K5" s="71" t="s">
        <v>17</v>
      </c>
      <c r="L5" s="71" t="s">
        <v>17</v>
      </c>
      <c r="M5" s="71" t="s">
        <v>17</v>
      </c>
      <c r="N5" s="71" t="s">
        <v>17</v>
      </c>
      <c r="O5" s="71" t="s">
        <v>17</v>
      </c>
      <c r="P5" s="71" t="s">
        <v>17</v>
      </c>
      <c r="Q5" s="71" t="s">
        <v>17</v>
      </c>
      <c r="R5" s="71" t="s">
        <v>17</v>
      </c>
      <c r="S5" s="78">
        <v>1420</v>
      </c>
    </row>
    <row r="6" spans="1:19" ht="16.5" customHeight="1">
      <c r="A6" s="6"/>
      <c r="B6" s="12"/>
      <c r="C6" s="20"/>
      <c r="D6" s="31"/>
      <c r="E6" s="42" t="s">
        <v>30</v>
      </c>
      <c r="F6" s="51"/>
      <c r="G6" s="63">
        <f t="shared" ref="G6:R6" si="0">+SUM(G7:G8)</f>
        <v>360</v>
      </c>
      <c r="H6" s="72">
        <f t="shared" si="0"/>
        <v>372</v>
      </c>
      <c r="I6" s="72">
        <f t="shared" si="0"/>
        <v>360</v>
      </c>
      <c r="J6" s="72">
        <f t="shared" si="0"/>
        <v>372</v>
      </c>
      <c r="K6" s="72">
        <f t="shared" si="0"/>
        <v>372</v>
      </c>
      <c r="L6" s="72">
        <f t="shared" si="0"/>
        <v>235828</v>
      </c>
      <c r="M6" s="72">
        <f t="shared" si="0"/>
        <v>277822</v>
      </c>
      <c r="N6" s="72">
        <f t="shared" si="0"/>
        <v>372</v>
      </c>
      <c r="O6" s="72">
        <f t="shared" si="0"/>
        <v>372</v>
      </c>
      <c r="P6" s="72">
        <f t="shared" si="0"/>
        <v>372</v>
      </c>
      <c r="Q6" s="72">
        <f t="shared" si="0"/>
        <v>336</v>
      </c>
      <c r="R6" s="72">
        <f t="shared" si="0"/>
        <v>372</v>
      </c>
      <c r="S6" s="79">
        <f>SUM(G6:R6)</f>
        <v>517310</v>
      </c>
    </row>
    <row r="7" spans="1:19" ht="16.5" customHeight="1">
      <c r="A7" s="6"/>
      <c r="B7" s="12"/>
      <c r="C7" s="20"/>
      <c r="D7" s="31"/>
      <c r="E7" s="43"/>
      <c r="F7" s="52" t="s">
        <v>18</v>
      </c>
      <c r="G7" s="62">
        <v>0</v>
      </c>
      <c r="H7" s="71">
        <v>0</v>
      </c>
      <c r="I7" s="71">
        <v>0</v>
      </c>
      <c r="J7" s="71">
        <v>372</v>
      </c>
      <c r="K7" s="71">
        <v>372</v>
      </c>
      <c r="L7" s="71">
        <v>235828</v>
      </c>
      <c r="M7" s="71">
        <v>0</v>
      </c>
      <c r="N7" s="71">
        <v>0</v>
      </c>
      <c r="O7" s="71">
        <v>0</v>
      </c>
      <c r="P7" s="71">
        <v>0</v>
      </c>
      <c r="Q7" s="71">
        <v>0</v>
      </c>
      <c r="R7" s="71">
        <v>0</v>
      </c>
      <c r="S7" s="78">
        <f>SUM(G7:R7)</f>
        <v>236572</v>
      </c>
    </row>
    <row r="8" spans="1:19" ht="16.5" customHeight="1">
      <c r="A8" s="7"/>
      <c r="B8" s="13"/>
      <c r="C8" s="21"/>
      <c r="D8" s="32"/>
      <c r="E8" s="44"/>
      <c r="F8" s="53" t="s">
        <v>19</v>
      </c>
      <c r="G8" s="64">
        <v>360</v>
      </c>
      <c r="H8" s="73">
        <v>372</v>
      </c>
      <c r="I8" s="73">
        <v>360</v>
      </c>
      <c r="J8" s="73">
        <v>0</v>
      </c>
      <c r="K8" s="73">
        <v>0</v>
      </c>
      <c r="L8" s="73">
        <v>0</v>
      </c>
      <c r="M8" s="73">
        <v>277822</v>
      </c>
      <c r="N8" s="73">
        <v>372</v>
      </c>
      <c r="O8" s="73">
        <v>372</v>
      </c>
      <c r="P8" s="73">
        <v>372</v>
      </c>
      <c r="Q8" s="73">
        <v>336</v>
      </c>
      <c r="R8" s="73">
        <v>372</v>
      </c>
      <c r="S8" s="80">
        <f>SUM(G8:R8)</f>
        <v>280738</v>
      </c>
    </row>
    <row r="9" spans="1:19" ht="16.5" customHeight="1">
      <c r="A9" s="8">
        <v>2</v>
      </c>
      <c r="B9" s="14" t="s">
        <v>6</v>
      </c>
      <c r="C9" s="18"/>
      <c r="D9" s="18"/>
      <c r="E9" s="39"/>
      <c r="F9" s="48"/>
      <c r="G9" s="60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76"/>
    </row>
    <row r="10" spans="1:19" ht="16.5" customHeight="1">
      <c r="A10" s="6"/>
      <c r="B10" s="15"/>
      <c r="C10" s="22" t="s">
        <v>25</v>
      </c>
      <c r="D10" s="30" t="s">
        <v>15</v>
      </c>
      <c r="E10" s="40" t="s">
        <v>4</v>
      </c>
      <c r="F10" s="49"/>
      <c r="G10" s="61">
        <v>418</v>
      </c>
      <c r="H10" s="70">
        <v>418</v>
      </c>
      <c r="I10" s="70">
        <v>418</v>
      </c>
      <c r="J10" s="70">
        <v>418</v>
      </c>
      <c r="K10" s="70">
        <v>418</v>
      </c>
      <c r="L10" s="70">
        <v>418</v>
      </c>
      <c r="M10" s="70">
        <v>418</v>
      </c>
      <c r="N10" s="70">
        <v>418</v>
      </c>
      <c r="O10" s="70">
        <v>418</v>
      </c>
      <c r="P10" s="70">
        <v>418</v>
      </c>
      <c r="Q10" s="70">
        <v>418</v>
      </c>
      <c r="R10" s="70">
        <v>418</v>
      </c>
      <c r="S10" s="77">
        <f>SUM(G10:R10)</f>
        <v>5016</v>
      </c>
    </row>
    <row r="11" spans="1:19" ht="16.5" customHeight="1">
      <c r="A11" s="6"/>
      <c r="B11" s="15"/>
      <c r="C11" s="23"/>
      <c r="D11" s="31"/>
      <c r="E11" s="41" t="s">
        <v>2</v>
      </c>
      <c r="F11" s="50"/>
      <c r="G11" s="62" t="s">
        <v>17</v>
      </c>
      <c r="H11" s="71" t="s">
        <v>17</v>
      </c>
      <c r="I11" s="71" t="s">
        <v>17</v>
      </c>
      <c r="J11" s="71" t="s">
        <v>17</v>
      </c>
      <c r="K11" s="71" t="s">
        <v>17</v>
      </c>
      <c r="L11" s="71" t="s">
        <v>17</v>
      </c>
      <c r="M11" s="71" t="s">
        <v>17</v>
      </c>
      <c r="N11" s="71" t="s">
        <v>17</v>
      </c>
      <c r="O11" s="71" t="s">
        <v>17</v>
      </c>
      <c r="P11" s="71" t="s">
        <v>17</v>
      </c>
      <c r="Q11" s="71" t="s">
        <v>17</v>
      </c>
      <c r="R11" s="71" t="s">
        <v>17</v>
      </c>
      <c r="S11" s="78">
        <v>418</v>
      </c>
    </row>
    <row r="12" spans="1:19" ht="16.5" customHeight="1">
      <c r="A12" s="6"/>
      <c r="B12" s="15"/>
      <c r="C12" s="23"/>
      <c r="D12" s="31"/>
      <c r="E12" s="42" t="s">
        <v>30</v>
      </c>
      <c r="F12" s="51"/>
      <c r="G12" s="63">
        <f t="shared" ref="G12:R12" si="1">SUM(G13:G16)</f>
        <v>9703</v>
      </c>
      <c r="H12" s="72">
        <f t="shared" si="1"/>
        <v>7440</v>
      </c>
      <c r="I12" s="72">
        <f t="shared" si="1"/>
        <v>11456</v>
      </c>
      <c r="J12" s="72">
        <f t="shared" si="1"/>
        <v>7440</v>
      </c>
      <c r="K12" s="72">
        <f t="shared" si="1"/>
        <v>12244</v>
      </c>
      <c r="L12" s="72">
        <f t="shared" si="1"/>
        <v>82148</v>
      </c>
      <c r="M12" s="72">
        <f t="shared" si="1"/>
        <v>103076</v>
      </c>
      <c r="N12" s="72">
        <f t="shared" si="1"/>
        <v>8686</v>
      </c>
      <c r="O12" s="72">
        <f t="shared" si="1"/>
        <v>7864</v>
      </c>
      <c r="P12" s="72">
        <f t="shared" si="1"/>
        <v>6928</v>
      </c>
      <c r="Q12" s="72">
        <f t="shared" si="1"/>
        <v>6720</v>
      </c>
      <c r="R12" s="72">
        <f t="shared" si="1"/>
        <v>7440</v>
      </c>
      <c r="S12" s="79">
        <f t="shared" ref="S12:S17" si="2">SUM(G12:R12)</f>
        <v>271145</v>
      </c>
    </row>
    <row r="13" spans="1:19" ht="16.5" customHeight="1">
      <c r="A13" s="6"/>
      <c r="B13" s="15"/>
      <c r="C13" s="23"/>
      <c r="D13" s="31"/>
      <c r="E13" s="43"/>
      <c r="F13" s="52" t="s">
        <v>22</v>
      </c>
      <c r="G13" s="62">
        <v>0</v>
      </c>
      <c r="H13" s="71">
        <v>0</v>
      </c>
      <c r="I13" s="71">
        <v>0</v>
      </c>
      <c r="J13" s="71">
        <v>780</v>
      </c>
      <c r="K13" s="71">
        <v>2838</v>
      </c>
      <c r="L13" s="71">
        <v>5970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8">
        <f t="shared" si="2"/>
        <v>9588</v>
      </c>
    </row>
    <row r="14" spans="1:19" ht="16.5" customHeight="1">
      <c r="A14" s="6"/>
      <c r="B14" s="15"/>
      <c r="C14" s="23"/>
      <c r="D14" s="31"/>
      <c r="E14" s="43"/>
      <c r="F14" s="52" t="s">
        <v>1</v>
      </c>
      <c r="G14" s="62">
        <v>0</v>
      </c>
      <c r="H14" s="71">
        <v>0</v>
      </c>
      <c r="I14" s="71">
        <v>0</v>
      </c>
      <c r="J14" s="71">
        <v>2860</v>
      </c>
      <c r="K14" s="71">
        <v>5526</v>
      </c>
      <c r="L14" s="71">
        <v>20643</v>
      </c>
      <c r="M14" s="71">
        <v>0</v>
      </c>
      <c r="N14" s="71">
        <v>0</v>
      </c>
      <c r="O14" s="71">
        <v>0</v>
      </c>
      <c r="P14" s="71">
        <v>0</v>
      </c>
      <c r="Q14" s="71">
        <v>0</v>
      </c>
      <c r="R14" s="71">
        <v>0</v>
      </c>
      <c r="S14" s="78">
        <f t="shared" si="2"/>
        <v>29029</v>
      </c>
    </row>
    <row r="15" spans="1:19" ht="16.5" customHeight="1">
      <c r="A15" s="6"/>
      <c r="B15" s="15"/>
      <c r="C15" s="23"/>
      <c r="D15" s="31"/>
      <c r="E15" s="43"/>
      <c r="F15" s="52" t="s">
        <v>23</v>
      </c>
      <c r="G15" s="62">
        <v>5501</v>
      </c>
      <c r="H15" s="71">
        <v>2940</v>
      </c>
      <c r="I15" s="71">
        <v>7574</v>
      </c>
      <c r="J15" s="71">
        <v>0</v>
      </c>
      <c r="K15" s="71">
        <v>0</v>
      </c>
      <c r="L15" s="71">
        <v>0</v>
      </c>
      <c r="M15" s="71">
        <v>46982</v>
      </c>
      <c r="N15" s="71">
        <v>4536</v>
      </c>
      <c r="O15" s="71">
        <v>4004</v>
      </c>
      <c r="P15" s="71">
        <v>3080</v>
      </c>
      <c r="Q15" s="71">
        <v>3080</v>
      </c>
      <c r="R15" s="71">
        <v>3640</v>
      </c>
      <c r="S15" s="78">
        <f t="shared" si="2"/>
        <v>81337</v>
      </c>
    </row>
    <row r="16" spans="1:19" ht="16.5" customHeight="1">
      <c r="A16" s="6"/>
      <c r="B16" s="15"/>
      <c r="C16" s="24"/>
      <c r="D16" s="32"/>
      <c r="E16" s="44"/>
      <c r="F16" s="53" t="s">
        <v>16</v>
      </c>
      <c r="G16" s="64">
        <v>4202</v>
      </c>
      <c r="H16" s="73">
        <v>4500</v>
      </c>
      <c r="I16" s="73">
        <v>3882</v>
      </c>
      <c r="J16" s="73">
        <v>3800</v>
      </c>
      <c r="K16" s="73">
        <v>3880</v>
      </c>
      <c r="L16" s="73">
        <v>55535</v>
      </c>
      <c r="M16" s="73">
        <v>56094</v>
      </c>
      <c r="N16" s="73">
        <v>4150</v>
      </c>
      <c r="O16" s="73">
        <v>3860</v>
      </c>
      <c r="P16" s="73">
        <v>3848</v>
      </c>
      <c r="Q16" s="73">
        <v>3640</v>
      </c>
      <c r="R16" s="73">
        <v>3800</v>
      </c>
      <c r="S16" s="80">
        <f t="shared" si="2"/>
        <v>151191</v>
      </c>
    </row>
    <row r="17" spans="1:19" ht="16.5" customHeight="1">
      <c r="A17" s="6"/>
      <c r="B17" s="15"/>
      <c r="C17" s="22" t="s">
        <v>8</v>
      </c>
      <c r="D17" s="30"/>
      <c r="E17" s="40" t="s">
        <v>3</v>
      </c>
      <c r="F17" s="49"/>
      <c r="G17" s="61">
        <v>378</v>
      </c>
      <c r="H17" s="70">
        <v>378</v>
      </c>
      <c r="I17" s="70">
        <v>378</v>
      </c>
      <c r="J17" s="70">
        <v>378</v>
      </c>
      <c r="K17" s="70">
        <v>378</v>
      </c>
      <c r="L17" s="70">
        <v>378</v>
      </c>
      <c r="M17" s="70">
        <v>378</v>
      </c>
      <c r="N17" s="70">
        <v>378</v>
      </c>
      <c r="O17" s="70">
        <v>378</v>
      </c>
      <c r="P17" s="70">
        <v>378</v>
      </c>
      <c r="Q17" s="70">
        <v>378</v>
      </c>
      <c r="R17" s="70">
        <v>378</v>
      </c>
      <c r="S17" s="77">
        <f t="shared" si="2"/>
        <v>4536</v>
      </c>
    </row>
    <row r="18" spans="1:19" ht="16.5" customHeight="1">
      <c r="A18" s="6"/>
      <c r="B18" s="15"/>
      <c r="C18" s="23"/>
      <c r="D18" s="31"/>
      <c r="E18" s="41" t="s">
        <v>20</v>
      </c>
      <c r="F18" s="50"/>
      <c r="G18" s="62" t="s">
        <v>17</v>
      </c>
      <c r="H18" s="71" t="s">
        <v>17</v>
      </c>
      <c r="I18" s="71" t="s">
        <v>17</v>
      </c>
      <c r="J18" s="71" t="s">
        <v>17</v>
      </c>
      <c r="K18" s="71" t="s">
        <v>17</v>
      </c>
      <c r="L18" s="71" t="s">
        <v>17</v>
      </c>
      <c r="M18" s="71" t="s">
        <v>17</v>
      </c>
      <c r="N18" s="71" t="s">
        <v>17</v>
      </c>
      <c r="O18" s="71" t="s">
        <v>17</v>
      </c>
      <c r="P18" s="71" t="s">
        <v>17</v>
      </c>
      <c r="Q18" s="71" t="s">
        <v>17</v>
      </c>
      <c r="R18" s="71" t="s">
        <v>17</v>
      </c>
      <c r="S18" s="78">
        <v>378</v>
      </c>
    </row>
    <row r="19" spans="1:19" ht="16.5" customHeight="1">
      <c r="A19" s="6"/>
      <c r="B19" s="15"/>
      <c r="C19" s="23"/>
      <c r="D19" s="31"/>
      <c r="E19" s="42" t="s">
        <v>27</v>
      </c>
      <c r="F19" s="51"/>
      <c r="G19" s="63">
        <f t="shared" ref="G19:R19" si="3">SUM(G20:G23)</f>
        <v>206591</v>
      </c>
      <c r="H19" s="72">
        <f t="shared" si="3"/>
        <v>194928</v>
      </c>
      <c r="I19" s="72">
        <f t="shared" si="3"/>
        <v>202246</v>
      </c>
      <c r="J19" s="72">
        <f t="shared" si="3"/>
        <v>194928</v>
      </c>
      <c r="K19" s="72">
        <f t="shared" si="3"/>
        <v>183138</v>
      </c>
      <c r="L19" s="72">
        <f t="shared" si="3"/>
        <v>131554</v>
      </c>
      <c r="M19" s="72">
        <f t="shared" si="3"/>
        <v>140482</v>
      </c>
      <c r="N19" s="72">
        <f t="shared" si="3"/>
        <v>195072</v>
      </c>
      <c r="O19" s="72">
        <f t="shared" si="3"/>
        <v>188522</v>
      </c>
      <c r="P19" s="72">
        <f t="shared" si="3"/>
        <v>178208</v>
      </c>
      <c r="Q19" s="72">
        <f t="shared" si="3"/>
        <v>176064</v>
      </c>
      <c r="R19" s="72">
        <f t="shared" si="3"/>
        <v>194928</v>
      </c>
      <c r="S19" s="79">
        <f t="shared" ref="S19:S24" si="4">SUM(G19:R19)</f>
        <v>2186661</v>
      </c>
    </row>
    <row r="20" spans="1:19" ht="16.5" customHeight="1">
      <c r="A20" s="6"/>
      <c r="B20" s="15"/>
      <c r="C20" s="23"/>
      <c r="D20" s="31"/>
      <c r="E20" s="43"/>
      <c r="F20" s="52" t="s">
        <v>22</v>
      </c>
      <c r="G20" s="62">
        <v>0</v>
      </c>
      <c r="H20" s="71">
        <v>0</v>
      </c>
      <c r="I20" s="71">
        <v>0</v>
      </c>
      <c r="J20" s="71">
        <v>20436</v>
      </c>
      <c r="K20" s="71">
        <v>17406</v>
      </c>
      <c r="L20" s="71">
        <v>14094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>
        <v>0</v>
      </c>
      <c r="S20" s="78">
        <f t="shared" si="4"/>
        <v>51936</v>
      </c>
    </row>
    <row r="21" spans="1:19" ht="16.5" customHeight="1">
      <c r="A21" s="6"/>
      <c r="B21" s="15"/>
      <c r="C21" s="23"/>
      <c r="D21" s="31"/>
      <c r="E21" s="43"/>
      <c r="F21" s="52" t="s">
        <v>1</v>
      </c>
      <c r="G21" s="62">
        <v>0</v>
      </c>
      <c r="H21" s="71">
        <v>0</v>
      </c>
      <c r="I21" s="71">
        <v>0</v>
      </c>
      <c r="J21" s="71">
        <v>74932</v>
      </c>
      <c r="K21" s="71">
        <v>67278</v>
      </c>
      <c r="L21" s="71">
        <v>53019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8">
        <f t="shared" si="4"/>
        <v>195229</v>
      </c>
    </row>
    <row r="22" spans="1:19" ht="16.5" customHeight="1">
      <c r="A22" s="6"/>
      <c r="B22" s="15"/>
      <c r="C22" s="23"/>
      <c r="D22" s="31"/>
      <c r="E22" s="43"/>
      <c r="F22" s="52" t="s">
        <v>23</v>
      </c>
      <c r="G22" s="62">
        <v>96361</v>
      </c>
      <c r="H22" s="71">
        <v>77028</v>
      </c>
      <c r="I22" s="71">
        <v>100392</v>
      </c>
      <c r="J22" s="71">
        <v>0</v>
      </c>
      <c r="K22" s="71">
        <v>0</v>
      </c>
      <c r="L22" s="71">
        <v>0</v>
      </c>
      <c r="M22" s="71">
        <v>70264</v>
      </c>
      <c r="N22" s="71">
        <v>86166</v>
      </c>
      <c r="O22" s="71">
        <v>88692</v>
      </c>
      <c r="P22" s="71">
        <v>80696</v>
      </c>
      <c r="Q22" s="71">
        <v>80696</v>
      </c>
      <c r="R22" s="71">
        <v>95368</v>
      </c>
      <c r="S22" s="78">
        <f t="shared" si="4"/>
        <v>775663</v>
      </c>
    </row>
    <row r="23" spans="1:19" ht="16.5" customHeight="1">
      <c r="A23" s="6"/>
      <c r="B23" s="15"/>
      <c r="C23" s="24"/>
      <c r="D23" s="32"/>
      <c r="E23" s="44"/>
      <c r="F23" s="53" t="s">
        <v>16</v>
      </c>
      <c r="G23" s="64">
        <v>110230</v>
      </c>
      <c r="H23" s="73">
        <v>117900</v>
      </c>
      <c r="I23" s="73">
        <v>101854</v>
      </c>
      <c r="J23" s="73">
        <v>99560</v>
      </c>
      <c r="K23" s="73">
        <v>98454</v>
      </c>
      <c r="L23" s="73">
        <v>64441</v>
      </c>
      <c r="M23" s="73">
        <v>70218</v>
      </c>
      <c r="N23" s="73">
        <v>108906</v>
      </c>
      <c r="O23" s="73">
        <v>99830</v>
      </c>
      <c r="P23" s="73">
        <v>97512</v>
      </c>
      <c r="Q23" s="73">
        <v>95368</v>
      </c>
      <c r="R23" s="73">
        <v>99560</v>
      </c>
      <c r="S23" s="80">
        <f t="shared" si="4"/>
        <v>1163833</v>
      </c>
    </row>
    <row r="24" spans="1:19" ht="16.5" customHeight="1">
      <c r="A24" s="6"/>
      <c r="B24" s="15"/>
      <c r="C24" s="22" t="s">
        <v>26</v>
      </c>
      <c r="D24" s="30"/>
      <c r="E24" s="40" t="s">
        <v>3</v>
      </c>
      <c r="F24" s="49"/>
      <c r="G24" s="61">
        <v>418</v>
      </c>
      <c r="H24" s="70">
        <v>418</v>
      </c>
      <c r="I24" s="70">
        <v>418</v>
      </c>
      <c r="J24" s="70">
        <v>418</v>
      </c>
      <c r="K24" s="70">
        <v>418</v>
      </c>
      <c r="L24" s="70">
        <v>418</v>
      </c>
      <c r="M24" s="70">
        <v>418</v>
      </c>
      <c r="N24" s="70">
        <v>418</v>
      </c>
      <c r="O24" s="70">
        <v>418</v>
      </c>
      <c r="P24" s="70">
        <v>418</v>
      </c>
      <c r="Q24" s="70">
        <v>418</v>
      </c>
      <c r="R24" s="70">
        <v>418</v>
      </c>
      <c r="S24" s="77">
        <f t="shared" si="4"/>
        <v>5016</v>
      </c>
    </row>
    <row r="25" spans="1:19" ht="16.5" customHeight="1">
      <c r="A25" s="6"/>
      <c r="B25" s="15"/>
      <c r="C25" s="23"/>
      <c r="D25" s="31"/>
      <c r="E25" s="41" t="s">
        <v>20</v>
      </c>
      <c r="F25" s="50"/>
      <c r="G25" s="62" t="s">
        <v>17</v>
      </c>
      <c r="H25" s="71" t="s">
        <v>17</v>
      </c>
      <c r="I25" s="71" t="s">
        <v>17</v>
      </c>
      <c r="J25" s="71" t="s">
        <v>17</v>
      </c>
      <c r="K25" s="71" t="s">
        <v>17</v>
      </c>
      <c r="L25" s="71" t="s">
        <v>17</v>
      </c>
      <c r="M25" s="71" t="s">
        <v>17</v>
      </c>
      <c r="N25" s="71" t="s">
        <v>17</v>
      </c>
      <c r="O25" s="71" t="s">
        <v>17</v>
      </c>
      <c r="P25" s="71" t="s">
        <v>17</v>
      </c>
      <c r="Q25" s="71" t="s">
        <v>17</v>
      </c>
      <c r="R25" s="71" t="s">
        <v>17</v>
      </c>
      <c r="S25" s="78">
        <v>418</v>
      </c>
    </row>
    <row r="26" spans="1:19" ht="16.5" customHeight="1">
      <c r="A26" s="6"/>
      <c r="B26" s="15"/>
      <c r="C26" s="23"/>
      <c r="D26" s="31"/>
      <c r="E26" s="42" t="s">
        <v>27</v>
      </c>
      <c r="F26" s="51"/>
      <c r="G26" s="63">
        <f t="shared" ref="G26:R26" si="5">IF(SUM(G27:G30)&lt;&gt;G12+G19,"不一致",SUM(G27:G30))</f>
        <v>216294</v>
      </c>
      <c r="H26" s="72">
        <f t="shared" si="5"/>
        <v>202368</v>
      </c>
      <c r="I26" s="72">
        <f t="shared" si="5"/>
        <v>213702</v>
      </c>
      <c r="J26" s="72">
        <f t="shared" si="5"/>
        <v>202368</v>
      </c>
      <c r="K26" s="72">
        <f t="shared" si="5"/>
        <v>195382</v>
      </c>
      <c r="L26" s="72">
        <f t="shared" si="5"/>
        <v>213702</v>
      </c>
      <c r="M26" s="72">
        <f t="shared" si="5"/>
        <v>243558</v>
      </c>
      <c r="N26" s="72">
        <f t="shared" si="5"/>
        <v>203758</v>
      </c>
      <c r="O26" s="72">
        <f t="shared" si="5"/>
        <v>196386</v>
      </c>
      <c r="P26" s="72">
        <f t="shared" si="5"/>
        <v>185136</v>
      </c>
      <c r="Q26" s="72">
        <f t="shared" si="5"/>
        <v>182784</v>
      </c>
      <c r="R26" s="72">
        <f t="shared" si="5"/>
        <v>202368</v>
      </c>
      <c r="S26" s="79">
        <f>SUM(G26:R26)</f>
        <v>2457806</v>
      </c>
    </row>
    <row r="27" spans="1:19" ht="16.5" customHeight="1">
      <c r="A27" s="6"/>
      <c r="B27" s="15"/>
      <c r="C27" s="23"/>
      <c r="D27" s="31"/>
      <c r="E27" s="43"/>
      <c r="F27" s="52" t="s">
        <v>22</v>
      </c>
      <c r="G27" s="62">
        <f t="shared" ref="G27:R30" si="6">+G13+G20</f>
        <v>0</v>
      </c>
      <c r="H27" s="71">
        <f t="shared" si="6"/>
        <v>0</v>
      </c>
      <c r="I27" s="71">
        <f t="shared" si="6"/>
        <v>0</v>
      </c>
      <c r="J27" s="71">
        <f t="shared" si="6"/>
        <v>21216</v>
      </c>
      <c r="K27" s="71">
        <f t="shared" si="6"/>
        <v>20244</v>
      </c>
      <c r="L27" s="71">
        <f t="shared" si="6"/>
        <v>20064</v>
      </c>
      <c r="M27" s="71">
        <f t="shared" si="6"/>
        <v>0</v>
      </c>
      <c r="N27" s="71">
        <f t="shared" si="6"/>
        <v>0</v>
      </c>
      <c r="O27" s="71">
        <f t="shared" si="6"/>
        <v>0</v>
      </c>
      <c r="P27" s="71">
        <f t="shared" si="6"/>
        <v>0</v>
      </c>
      <c r="Q27" s="71">
        <f t="shared" si="6"/>
        <v>0</v>
      </c>
      <c r="R27" s="71">
        <f t="shared" si="6"/>
        <v>0</v>
      </c>
      <c r="S27" s="78">
        <f>SUM(G27:R27)</f>
        <v>61524</v>
      </c>
    </row>
    <row r="28" spans="1:19" ht="16.5" customHeight="1">
      <c r="A28" s="6"/>
      <c r="B28" s="15"/>
      <c r="C28" s="23"/>
      <c r="D28" s="31"/>
      <c r="E28" s="43"/>
      <c r="F28" s="52" t="s">
        <v>1</v>
      </c>
      <c r="G28" s="62">
        <f t="shared" si="6"/>
        <v>0</v>
      </c>
      <c r="H28" s="71">
        <f t="shared" si="6"/>
        <v>0</v>
      </c>
      <c r="I28" s="71">
        <f t="shared" si="6"/>
        <v>0</v>
      </c>
      <c r="J28" s="71">
        <f t="shared" si="6"/>
        <v>77792</v>
      </c>
      <c r="K28" s="71">
        <f t="shared" si="6"/>
        <v>72804</v>
      </c>
      <c r="L28" s="71">
        <f t="shared" si="6"/>
        <v>73662</v>
      </c>
      <c r="M28" s="71">
        <f t="shared" si="6"/>
        <v>0</v>
      </c>
      <c r="N28" s="71">
        <f t="shared" si="6"/>
        <v>0</v>
      </c>
      <c r="O28" s="71">
        <f t="shared" si="6"/>
        <v>0</v>
      </c>
      <c r="P28" s="71">
        <f t="shared" si="6"/>
        <v>0</v>
      </c>
      <c r="Q28" s="71">
        <f t="shared" si="6"/>
        <v>0</v>
      </c>
      <c r="R28" s="71">
        <f t="shared" si="6"/>
        <v>0</v>
      </c>
      <c r="S28" s="78">
        <f>SUM(G28:R28)</f>
        <v>224258</v>
      </c>
    </row>
    <row r="29" spans="1:19" ht="16.5" customHeight="1">
      <c r="A29" s="6"/>
      <c r="B29" s="15"/>
      <c r="C29" s="23"/>
      <c r="D29" s="31"/>
      <c r="E29" s="43"/>
      <c r="F29" s="52" t="s">
        <v>23</v>
      </c>
      <c r="G29" s="62">
        <f t="shared" si="6"/>
        <v>101862</v>
      </c>
      <c r="H29" s="71">
        <f t="shared" si="6"/>
        <v>79968</v>
      </c>
      <c r="I29" s="71">
        <f t="shared" si="6"/>
        <v>107966</v>
      </c>
      <c r="J29" s="71">
        <f t="shared" si="6"/>
        <v>0</v>
      </c>
      <c r="K29" s="71">
        <f t="shared" si="6"/>
        <v>0</v>
      </c>
      <c r="L29" s="71">
        <f t="shared" si="6"/>
        <v>0</v>
      </c>
      <c r="M29" s="71">
        <f t="shared" si="6"/>
        <v>117246</v>
      </c>
      <c r="N29" s="71">
        <f t="shared" si="6"/>
        <v>90702</v>
      </c>
      <c r="O29" s="71">
        <f t="shared" si="6"/>
        <v>92696</v>
      </c>
      <c r="P29" s="71">
        <f t="shared" si="6"/>
        <v>83776</v>
      </c>
      <c r="Q29" s="71">
        <f t="shared" si="6"/>
        <v>83776</v>
      </c>
      <c r="R29" s="71">
        <f t="shared" si="6"/>
        <v>99008</v>
      </c>
      <c r="S29" s="78">
        <f>SUM(G29:R29)</f>
        <v>857000</v>
      </c>
    </row>
    <row r="30" spans="1:19" ht="16.5" customHeight="1">
      <c r="A30" s="6"/>
      <c r="B30" s="15"/>
      <c r="C30" s="23"/>
      <c r="D30" s="31"/>
      <c r="E30" s="43"/>
      <c r="F30" s="54" t="s">
        <v>16</v>
      </c>
      <c r="G30" s="63">
        <f t="shared" si="6"/>
        <v>114432</v>
      </c>
      <c r="H30" s="72">
        <f t="shared" si="6"/>
        <v>122400</v>
      </c>
      <c r="I30" s="72">
        <f t="shared" si="6"/>
        <v>105736</v>
      </c>
      <c r="J30" s="72">
        <f t="shared" si="6"/>
        <v>103360</v>
      </c>
      <c r="K30" s="72">
        <f t="shared" si="6"/>
        <v>102334</v>
      </c>
      <c r="L30" s="72">
        <f t="shared" si="6"/>
        <v>119976</v>
      </c>
      <c r="M30" s="72">
        <f t="shared" si="6"/>
        <v>126312</v>
      </c>
      <c r="N30" s="72">
        <f t="shared" si="6"/>
        <v>113056</v>
      </c>
      <c r="O30" s="72">
        <f t="shared" si="6"/>
        <v>103690</v>
      </c>
      <c r="P30" s="72">
        <f t="shared" si="6"/>
        <v>101360</v>
      </c>
      <c r="Q30" s="72">
        <f t="shared" si="6"/>
        <v>99008</v>
      </c>
      <c r="R30" s="72">
        <f t="shared" si="6"/>
        <v>103360</v>
      </c>
      <c r="S30" s="79">
        <f>SUM(G30:R30)</f>
        <v>1315024</v>
      </c>
    </row>
    <row r="31" spans="1:19" ht="16.5" customHeight="1">
      <c r="A31" s="9"/>
      <c r="B31" s="16"/>
      <c r="C31" s="25" t="s">
        <v>24</v>
      </c>
      <c r="D31" s="33"/>
      <c r="E31" s="45"/>
      <c r="F31" s="55"/>
      <c r="G31" s="65">
        <f t="shared" ref="G31:S31" si="7">IF(G17="-","-",G19/G26)</f>
        <v>0.95513976347009166</v>
      </c>
      <c r="H31" s="74">
        <f t="shared" si="7"/>
        <v>0.96323529411764708</v>
      </c>
      <c r="I31" s="74">
        <f t="shared" si="7"/>
        <v>0.94639264021862224</v>
      </c>
      <c r="J31" s="74">
        <f t="shared" si="7"/>
        <v>0.96323529411764708</v>
      </c>
      <c r="K31" s="74">
        <f t="shared" si="7"/>
        <v>0.93733301941837022</v>
      </c>
      <c r="L31" s="74">
        <f t="shared" si="7"/>
        <v>0.61559554894198465</v>
      </c>
      <c r="M31" s="74">
        <f t="shared" si="7"/>
        <v>0.57679074388851936</v>
      </c>
      <c r="N31" s="74">
        <f t="shared" si="7"/>
        <v>0.95737099893010336</v>
      </c>
      <c r="O31" s="74">
        <f t="shared" si="7"/>
        <v>0.95995641237155394</v>
      </c>
      <c r="P31" s="74">
        <f t="shared" si="7"/>
        <v>0.96257886094546707</v>
      </c>
      <c r="Q31" s="74">
        <f t="shared" si="7"/>
        <v>0.96323529411764708</v>
      </c>
      <c r="R31" s="74">
        <f t="shared" si="7"/>
        <v>0.96323529411764708</v>
      </c>
      <c r="S31" s="81">
        <f t="shared" si="7"/>
        <v>0.88968006425242674</v>
      </c>
    </row>
    <row r="33" spans="1:18" ht="16.5" customHeight="1">
      <c r="A33" s="1" t="s">
        <v>7</v>
      </c>
      <c r="B33" s="1"/>
      <c r="C33" s="1"/>
      <c r="D33" s="34"/>
      <c r="E33" s="46"/>
      <c r="F33" s="34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</row>
    <row r="34" spans="1:18" ht="16.5" customHeight="1">
      <c r="A34" s="10" t="s">
        <v>0</v>
      </c>
      <c r="B34" s="1"/>
      <c r="C34" s="1"/>
      <c r="D34" s="34"/>
      <c r="E34" s="46"/>
      <c r="F34" s="34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</row>
    <row r="36" spans="1:18" ht="16.5" customHeight="1">
      <c r="C36" s="2" t="s">
        <v>29</v>
      </c>
      <c r="E36" s="1"/>
    </row>
    <row r="37" spans="1:18" ht="16.5" customHeight="1">
      <c r="C37" s="26" t="s">
        <v>28</v>
      </c>
      <c r="D37" s="35"/>
      <c r="E37" s="35"/>
      <c r="F37" s="56"/>
    </row>
    <row r="38" spans="1:18" ht="16.5" customHeight="1">
      <c r="C38" s="27"/>
      <c r="D38" s="36"/>
      <c r="E38" s="36"/>
      <c r="F38" s="57"/>
    </row>
    <row r="39" spans="1:18" ht="16.5" customHeight="1">
      <c r="C39" s="27"/>
      <c r="D39" s="36"/>
      <c r="E39" s="36"/>
      <c r="F39" s="57"/>
    </row>
    <row r="40" spans="1:18" ht="16.5" customHeight="1">
      <c r="C40" s="27"/>
      <c r="D40" s="36"/>
      <c r="E40" s="36"/>
      <c r="F40" s="57"/>
    </row>
    <row r="41" spans="1:18" ht="16.5" customHeight="1">
      <c r="C41" s="27"/>
      <c r="D41" s="36"/>
      <c r="E41" s="36"/>
      <c r="F41" s="57"/>
    </row>
    <row r="42" spans="1:18" ht="16.5" customHeight="1">
      <c r="C42" s="28"/>
      <c r="D42" s="37"/>
      <c r="E42" s="37"/>
      <c r="F42" s="58"/>
    </row>
  </sheetData>
  <mergeCells count="1">
    <mergeCell ref="C37:F42"/>
  </mergeCells>
  <phoneticPr fontId="2"/>
  <pageMargins left="0.78740157480314954" right="0.78740157480314954" top="0.98425196850393704" bottom="0.59055118110236227" header="0.31496062992125984" footer="0.31496062992125984"/>
  <pageSetup paperSize="9" scale="7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需給電力計画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cp:lastPrinted>2023-11-07T05:43:08Z</cp:lastPrinted>
  <dcterms:created xsi:type="dcterms:W3CDTF">2025-09-24T04:28:00Z</dcterms:created>
  <dcterms:modified xsi:type="dcterms:W3CDTF">2025-11-28T01:35:58Z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2025-11-28T01:35:58Z</vt:filetime>
  </property>
</Properties>
</file>