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3010\Desktop\R7.3記入方法\"/>
    </mc:Choice>
  </mc:AlternateContent>
  <bookViews>
    <workbookView xWindow="0" yWindow="0" windowWidth="20490" windowHeight="7530" tabRatio="937"/>
  </bookViews>
  <sheets>
    <sheet name="このファイルの使用方法" sheetId="20" r:id="rId1"/>
    <sheet name="入力シート" sheetId="18" r:id="rId2"/>
    <sheet name="訪問調査票" sheetId="2" r:id="rId3"/>
    <sheet name="計算シート" sheetId="14" state="hidden" r:id="rId4"/>
  </sheets>
  <definedNames>
    <definedName name="えん下１" localSheetId="0">#REF!</definedName>
    <definedName name="えん下１">#REF!</definedName>
    <definedName name="えん下２" localSheetId="0">#REF!</definedName>
    <definedName name="えん下２">#REF!</definedName>
    <definedName name="えん下３" localSheetId="0">#REF!</definedName>
    <definedName name="えん下３">#REF!</definedName>
    <definedName name="カテーテル" localSheetId="0">#REF!</definedName>
    <definedName name="カテーテル">#REF!</definedName>
    <definedName name="グループホーム" localSheetId="0">#REF!</definedName>
    <definedName name="グループホーム">#REF!</definedName>
    <definedName name="ケアハウス" localSheetId="0">#REF!</definedName>
    <definedName name="ケアハウス">#REF!</definedName>
    <definedName name="サービス利用なし" localSheetId="0">#REF!</definedName>
    <definedName name="サービス利用なし">#REF!</definedName>
    <definedName name="サービス利用介護" localSheetId="0">#REF!</definedName>
    <definedName name="サービス利用介護">#REF!</definedName>
    <definedName name="サービス利用総合事業" localSheetId="0">#REF!</definedName>
    <definedName name="サービス利用総合事業">#REF!</definedName>
    <definedName name="じょくそう" localSheetId="0">#REF!</definedName>
    <definedName name="じょくそう">#REF!</definedName>
    <definedName name="ストーマ" localSheetId="0">#REF!</definedName>
    <definedName name="ストーマ">#REF!</definedName>
    <definedName name="ズボン１" localSheetId="0">#REF!</definedName>
    <definedName name="ズボン１">#REF!</definedName>
    <definedName name="ズボン２" localSheetId="0">#REF!</definedName>
    <definedName name="ズボン２">#REF!</definedName>
    <definedName name="ズボン３" localSheetId="0">#REF!</definedName>
    <definedName name="ズボン３">#REF!</definedName>
    <definedName name="ズボン４" localSheetId="0">#REF!</definedName>
    <definedName name="ズボン４">#REF!</definedName>
    <definedName name="その他施設" localSheetId="0">#REF!</definedName>
    <definedName name="その他施設">#REF!</definedName>
    <definedName name="つめ切り１" localSheetId="0">#REF!</definedName>
    <definedName name="つめ切り１">#REF!</definedName>
    <definedName name="つめ切り２" localSheetId="0">#REF!</definedName>
    <definedName name="つめ切り２">#REF!</definedName>
    <definedName name="つめ切り３" localSheetId="0">#REF!</definedName>
    <definedName name="つめ切り３">#REF!</definedName>
    <definedName name="まとまらない１" localSheetId="0">#REF!</definedName>
    <definedName name="まとまらない１">#REF!</definedName>
    <definedName name="まとまらない２" localSheetId="0">#REF!</definedName>
    <definedName name="まとまらない２">#REF!</definedName>
    <definedName name="まとまらない３" localSheetId="0">#REF!</definedName>
    <definedName name="まとまらない３">#REF!</definedName>
    <definedName name="モニター測定" localSheetId="0">#REF!</definedName>
    <definedName name="モニター測定">#REF!</definedName>
    <definedName name="レスピレーター" localSheetId="0">#REF!</definedName>
    <definedName name="レスピレーター">#REF!</definedName>
    <definedName name="意見書使用１" localSheetId="0">#REF!</definedName>
    <definedName name="意見書使用１">#REF!</definedName>
    <definedName name="意見書使用２" localSheetId="0">#REF!</definedName>
    <definedName name="意見書使用２">#REF!</definedName>
    <definedName name="意見書食事行為１" localSheetId="0">#REF!</definedName>
    <definedName name="意見書食事行為１">#REF!</definedName>
    <definedName name="意見書食事行為２" localSheetId="0">#REF!</definedName>
    <definedName name="意見書食事行為２">#REF!</definedName>
    <definedName name="意見書短期記憶１" localSheetId="0">#REF!</definedName>
    <definedName name="意見書短期記憶１">#REF!</definedName>
    <definedName name="意見書短期記憶２" localSheetId="0">#REF!</definedName>
    <definedName name="意見書短期記憶２">#REF!</definedName>
    <definedName name="意見書伝達能力１" localSheetId="0">#REF!</definedName>
    <definedName name="意見書伝達能力１">#REF!</definedName>
    <definedName name="意見書伝達能力２" localSheetId="0">#REF!</definedName>
    <definedName name="意見書伝達能力２">#REF!</definedName>
    <definedName name="意見書伝達能力３" localSheetId="0">#REF!</definedName>
    <definedName name="意見書伝達能力３">#REF!</definedName>
    <definedName name="意見書伝達能力４" localSheetId="0">#REF!</definedName>
    <definedName name="意見書伝達能力４">#REF!</definedName>
    <definedName name="意見書認知能力１" localSheetId="0">#REF!</definedName>
    <definedName name="意見書認知能力１">#REF!</definedName>
    <definedName name="意見書認知能力２" localSheetId="0">#REF!</definedName>
    <definedName name="意見書認知能力２">#REF!</definedName>
    <definedName name="意見書認知能力３" localSheetId="0">#REF!</definedName>
    <definedName name="意見書認知能力３">#REF!</definedName>
    <definedName name="意見書認知能力４" localSheetId="0">#REF!</definedName>
    <definedName name="意見書認知能力４">#REF!</definedName>
    <definedName name="意思決定１" localSheetId="0">#REF!</definedName>
    <definedName name="意思決定１">#REF!</definedName>
    <definedName name="意思決定２" localSheetId="0">#REF!</definedName>
    <definedName name="意思決定２">#REF!</definedName>
    <definedName name="意思決定３" localSheetId="0">#REF!</definedName>
    <definedName name="意思決定３">#REF!</definedName>
    <definedName name="意思決定４" localSheetId="0">#REF!</definedName>
    <definedName name="意思決定４">#REF!</definedName>
    <definedName name="意思伝達１" localSheetId="0">#REF!</definedName>
    <definedName name="意思伝達１">#REF!</definedName>
    <definedName name="意思伝達２" localSheetId="0">#REF!</definedName>
    <definedName name="意思伝達２">#REF!</definedName>
    <definedName name="意思伝達３" localSheetId="0">#REF!</definedName>
    <definedName name="意思伝達３">#REF!</definedName>
    <definedName name="意思伝達４" localSheetId="0">#REF!</definedName>
    <definedName name="意思伝達４">#REF!</definedName>
    <definedName name="移乗１" localSheetId="0">#REF!</definedName>
    <definedName name="移乗１">#REF!</definedName>
    <definedName name="移乗２" localSheetId="0">#REF!</definedName>
    <definedName name="移乗２">#REF!</definedName>
    <definedName name="移乗３" localSheetId="0">#REF!</definedName>
    <definedName name="移乗３">#REF!</definedName>
    <definedName name="移乗４" localSheetId="0">#REF!</definedName>
    <definedName name="移乗４">#REF!</definedName>
    <definedName name="移動１" localSheetId="0">#REF!</definedName>
    <definedName name="移動１">#REF!</definedName>
    <definedName name="移動２" localSheetId="0">#REF!</definedName>
    <definedName name="移動２">#REF!</definedName>
    <definedName name="移動３" localSheetId="0">#REF!</definedName>
    <definedName name="移動３">#REF!</definedName>
    <definedName name="移動４" localSheetId="0">#REF!</definedName>
    <definedName name="移動４">#REF!</definedName>
    <definedName name="医療機関療養" localSheetId="0">#REF!</definedName>
    <definedName name="医療機関療養">#REF!</definedName>
    <definedName name="医療機関療養以外" localSheetId="0">#REF!</definedName>
    <definedName name="医療機関療養以外">#REF!</definedName>
    <definedName name="医療合計" localSheetId="0">#REF!</definedName>
    <definedName name="医療合計">#REF!</definedName>
    <definedName name="介護抵抗" localSheetId="0">#REF!</definedName>
    <definedName name="介護抵抗">#REF!</definedName>
    <definedName name="介護抵抗１" localSheetId="0">#REF!</definedName>
    <definedName name="介護抵抗１">#REF!</definedName>
    <definedName name="介護抵抗２" localSheetId="0">#REF!</definedName>
    <definedName name="介護抵抗２">#REF!</definedName>
    <definedName name="介護抵抗３" localSheetId="0">#REF!</definedName>
    <definedName name="介護抵抗３">#REF!</definedName>
    <definedName name="回答個数合計" localSheetId="0">#REF!</definedName>
    <definedName name="回答個数合計">#REF!</definedName>
    <definedName name="壊す１" localSheetId="0">#REF!</definedName>
    <definedName name="壊す１">#REF!</definedName>
    <definedName name="壊す２" localSheetId="0">#REF!</definedName>
    <definedName name="壊す２">#REF!</definedName>
    <definedName name="壊す３" localSheetId="0">#REF!</definedName>
    <definedName name="壊す３">#REF!</definedName>
    <definedName name="外出１" localSheetId="0">#REF!</definedName>
    <definedName name="外出１">#REF!</definedName>
    <definedName name="外出２" localSheetId="0">#REF!</definedName>
    <definedName name="外出２">#REF!</definedName>
    <definedName name="外出３" localSheetId="0">#REF!</definedName>
    <definedName name="外出３">#REF!</definedName>
    <definedName name="外出戻れない１" localSheetId="0">#REF!</definedName>
    <definedName name="外出戻れない１">#REF!</definedName>
    <definedName name="外出戻れない２" localSheetId="0">#REF!</definedName>
    <definedName name="外出戻れない２">#REF!</definedName>
    <definedName name="外出戻れない３" localSheetId="0">#REF!</definedName>
    <definedName name="外出戻れない３">#REF!</definedName>
    <definedName name="感情１" localSheetId="0">#REF!</definedName>
    <definedName name="感情１">#REF!</definedName>
    <definedName name="感情２" localSheetId="0">#REF!</definedName>
    <definedName name="感情２">#REF!</definedName>
    <definedName name="感情３" localSheetId="0">#REF!</definedName>
    <definedName name="感情３">#REF!</definedName>
    <definedName name="看護小規模" localSheetId="0">#REF!</definedName>
    <definedName name="看護小規模">#REF!</definedName>
    <definedName name="関係" localSheetId="0">#REF!</definedName>
    <definedName name="関係">#REF!</definedName>
    <definedName name="気管切開" localSheetId="0">#REF!</definedName>
    <definedName name="気管切開">#REF!</definedName>
    <definedName name="季節理解１" localSheetId="0">#REF!</definedName>
    <definedName name="季節理解１">#REF!</definedName>
    <definedName name="季節理解２" localSheetId="0">#REF!</definedName>
    <definedName name="季節理解２">#REF!</definedName>
    <definedName name="起き上がりつかまれば可" localSheetId="0">#REF!</definedName>
    <definedName name="起き上がりつかまれば可">#REF!</definedName>
    <definedName name="起き上がりできない" localSheetId="0">#REF!</definedName>
    <definedName name="起き上がりできない">#REF!</definedName>
    <definedName name="起き上がりできる" localSheetId="0">#REF!</definedName>
    <definedName name="起き上がりできる">#REF!</definedName>
    <definedName name="金銭管理１" localSheetId="0">#REF!</definedName>
    <definedName name="金銭管理１">#REF!</definedName>
    <definedName name="金銭管理２" localSheetId="0">#REF!</definedName>
    <definedName name="金銭管理２">#REF!</definedName>
    <definedName name="金銭管理３" localSheetId="0">#REF!</definedName>
    <definedName name="金銭管理３">#REF!</definedName>
    <definedName name="経管栄養" localSheetId="0">#REF!</definedName>
    <definedName name="経管栄養">#REF!</definedName>
    <definedName name="現住所１" localSheetId="0">#REF!</definedName>
    <definedName name="現住所１">#REF!</definedName>
    <definedName name="現住所２" localSheetId="0">#REF!</definedName>
    <definedName name="現住所２">#REF!</definedName>
    <definedName name="現住所電話番号" localSheetId="0">#REF!</definedName>
    <definedName name="現住所電話番号">#REF!</definedName>
    <definedName name="現住所郵便番号" localSheetId="0">#REF!</definedName>
    <definedName name="現住所郵便番号">#REF!</definedName>
    <definedName name="口腔清潔１" localSheetId="0">#REF!</definedName>
    <definedName name="口腔清潔１">#REF!</definedName>
    <definedName name="口腔清潔２" localSheetId="0">#REF!</definedName>
    <definedName name="口腔清潔２">#REF!</definedName>
    <definedName name="口腔清潔３" localSheetId="0">#REF!</definedName>
    <definedName name="口腔清潔３">#REF!</definedName>
    <definedName name="拘縮その他" localSheetId="0">#REF!</definedName>
    <definedName name="拘縮その他">#REF!</definedName>
    <definedName name="拘縮肩関節" localSheetId="0">#REF!</definedName>
    <definedName name="拘縮肩関節">#REF!</definedName>
    <definedName name="拘縮股関節" localSheetId="0">#REF!</definedName>
    <definedName name="拘縮股関節">#REF!</definedName>
    <definedName name="拘縮合計" localSheetId="0">#REF!</definedName>
    <definedName name="拘縮合計">#REF!</definedName>
    <definedName name="拘縮膝関節" localSheetId="0">#REF!</definedName>
    <definedName name="拘縮膝関節">#REF!</definedName>
    <definedName name="座位保持できない" localSheetId="0">#REF!</definedName>
    <definedName name="座位保持できない">#REF!</definedName>
    <definedName name="座位保持できる" localSheetId="0">#REF!</definedName>
    <definedName name="座位保持できる">#REF!</definedName>
    <definedName name="座位保持支え必要" localSheetId="0">#REF!</definedName>
    <definedName name="座位保持支え必要">#REF!</definedName>
    <definedName name="座位保持自分で可" localSheetId="0">#REF!</definedName>
    <definedName name="座位保持自分で可">#REF!</definedName>
    <definedName name="作話１" localSheetId="0">#REF!</definedName>
    <definedName name="作話１">#REF!</definedName>
    <definedName name="作話２" localSheetId="0">#REF!</definedName>
    <definedName name="作話２">#REF!</definedName>
    <definedName name="作話３" localSheetId="0">#REF!</definedName>
    <definedName name="作話３">#REF!</definedName>
    <definedName name="酸素療法" localSheetId="0">#REF!</definedName>
    <definedName name="酸素療法">#REF!</definedName>
    <definedName name="市町村特別給付" localSheetId="0">#REF!</definedName>
    <definedName name="市町村特別給付">#REF!</definedName>
    <definedName name="市町村特別給付有無" localSheetId="0">#REF!</definedName>
    <definedName name="市町村特別給付有無">#REF!</definedName>
    <definedName name="氏名" localSheetId="0">#REF!</definedName>
    <definedName name="氏名">#REF!</definedName>
    <definedName name="視力１" localSheetId="0">#REF!</definedName>
    <definedName name="視力１">#REF!</definedName>
    <definedName name="視力２" localSheetId="0">#REF!</definedName>
    <definedName name="視力２">#REF!</definedName>
    <definedName name="視力３" localSheetId="0">#REF!</definedName>
    <definedName name="視力３">#REF!</definedName>
    <definedName name="視力４" localSheetId="0">#REF!</definedName>
    <definedName name="視力４">#REF!</definedName>
    <definedName name="視力５" localSheetId="0">#REF!</definedName>
    <definedName name="視力５">#REF!</definedName>
    <definedName name="自分勝手１" localSheetId="0">#REF!</definedName>
    <definedName name="自分勝手１">#REF!</definedName>
    <definedName name="自分勝手２" localSheetId="0">#REF!</definedName>
    <definedName name="自分勝手２">#REF!</definedName>
    <definedName name="自分勝手３" localSheetId="0">#REF!</definedName>
    <definedName name="自分勝手３">#REF!</definedName>
    <definedName name="実施日月" localSheetId="0">#REF!</definedName>
    <definedName name="実施日月">#REF!</definedName>
    <definedName name="実施日日" localSheetId="0">#REF!</definedName>
    <definedName name="実施日日">#REF!</definedName>
    <definedName name="実施日年" localSheetId="0">#REF!</definedName>
    <definedName name="実施日年">#REF!</definedName>
    <definedName name="収集癖１" localSheetId="0">#REF!</definedName>
    <definedName name="収集癖１">#REF!</definedName>
    <definedName name="収集癖２" localSheetId="0">#REF!</definedName>
    <definedName name="収集癖２">#REF!</definedName>
    <definedName name="収集癖３" localSheetId="0">#REF!</definedName>
    <definedName name="収集癖３">#REF!</definedName>
    <definedName name="住宅改修無" localSheetId="0">#REF!</definedName>
    <definedName name="住宅改修無">#REF!</definedName>
    <definedName name="住宅改修有" localSheetId="0">#REF!</definedName>
    <definedName name="住宅改修有">#REF!</definedName>
    <definedName name="出たがる１" localSheetId="0">#REF!</definedName>
    <definedName name="出たがる１">#REF!</definedName>
    <definedName name="出たがる２" localSheetId="0">#REF!</definedName>
    <definedName name="出たがる２">#REF!</definedName>
    <definedName name="出たがる３" localSheetId="0">#REF!</definedName>
    <definedName name="出たがる３">#REF!</definedName>
    <definedName name="小規模住宅" localSheetId="0">#REF!</definedName>
    <definedName name="小規模住宅">#REF!</definedName>
    <definedName name="障害高齢者自立度１" localSheetId="0">#REF!</definedName>
    <definedName name="障害高齢者自立度１">#REF!</definedName>
    <definedName name="障害高齢者自立度２" localSheetId="0">#REF!</definedName>
    <definedName name="障害高齢者自立度２">#REF!</definedName>
    <definedName name="障害高齢者自立度３" localSheetId="0">#REF!</definedName>
    <definedName name="障害高齢者自立度３">#REF!</definedName>
    <definedName name="障害高齢者自立度４" localSheetId="0">#REF!</definedName>
    <definedName name="障害高齢者自立度４">#REF!</definedName>
    <definedName name="障害高齢者自立度５" localSheetId="0">#REF!</definedName>
    <definedName name="障害高齢者自立度５">#REF!</definedName>
    <definedName name="障害高齢者自立度６" localSheetId="0">#REF!</definedName>
    <definedName name="障害高齢者自立度６">#REF!</definedName>
    <definedName name="障害高齢者自立度７" localSheetId="0">#REF!</definedName>
    <definedName name="障害高齢者自立度７">#REF!</definedName>
    <definedName name="障害高齢者自立度８" localSheetId="0">#REF!</definedName>
    <definedName name="障害高齢者自立度８">#REF!</definedName>
    <definedName name="障害高齢者自立度９" localSheetId="0">#REF!</definedName>
    <definedName name="障害高齢者自立度９">#REF!</definedName>
    <definedName name="障害日常生活自立度１" localSheetId="0">#REF!</definedName>
    <definedName name="障害日常生活自立度１">#REF!</definedName>
    <definedName name="障害日常生活自立度２" localSheetId="0">#REF!</definedName>
    <definedName name="障害日常生活自立度２">#REF!</definedName>
    <definedName name="障害日常生活自立度３" localSheetId="0">#REF!</definedName>
    <definedName name="障害日常生活自立度３">#REF!</definedName>
    <definedName name="障害日常生活自立度４" localSheetId="0">#REF!</definedName>
    <definedName name="障害日常生活自立度４">#REF!</definedName>
    <definedName name="障害日常生活自立度５" localSheetId="0">#REF!</definedName>
    <definedName name="障害日常生活自立度５">#REF!</definedName>
    <definedName name="障害日常生活自立度６" localSheetId="0">#REF!</definedName>
    <definedName name="障害日常生活自立度６">#REF!</definedName>
    <definedName name="障害日常生活自立度７" localSheetId="0">#REF!</definedName>
    <definedName name="障害日常生活自立度７">#REF!</definedName>
    <definedName name="障害日常生活自立度８" localSheetId="0">#REF!</definedName>
    <definedName name="障害日常生活自立度８">#REF!</definedName>
    <definedName name="障害日常生活自立度９" localSheetId="0">#REF!</definedName>
    <definedName name="障害日常生活自立度９">#REF!</definedName>
    <definedName name="上衣１" localSheetId="0">#REF!</definedName>
    <definedName name="上衣１">#REF!</definedName>
    <definedName name="上衣２" localSheetId="0">#REF!</definedName>
    <definedName name="上衣２">#REF!</definedName>
    <definedName name="上衣３" localSheetId="0">#REF!</definedName>
    <definedName name="上衣３">#REF!</definedName>
    <definedName name="上衣４" localSheetId="0">#REF!</definedName>
    <definedName name="上衣４">#REF!</definedName>
    <definedName name="場所理解１" localSheetId="0">#REF!</definedName>
    <definedName name="場所理解１">#REF!</definedName>
    <definedName name="場所理解２" localSheetId="0">#REF!</definedName>
    <definedName name="場所理解２">#REF!</definedName>
    <definedName name="食事摂取１" localSheetId="0">#REF!</definedName>
    <definedName name="食事摂取１">#REF!</definedName>
    <definedName name="食事摂取２" localSheetId="0">#REF!</definedName>
    <definedName name="食事摂取２">#REF!</definedName>
    <definedName name="食事摂取３" localSheetId="0">#REF!</definedName>
    <definedName name="食事摂取３">#REF!</definedName>
    <definedName name="食事摂取４" localSheetId="0">#REF!</definedName>
    <definedName name="食事摂取４">#REF!</definedName>
    <definedName name="寝返りつかまれば可" localSheetId="0">#REF!</definedName>
    <definedName name="寝返りつかまれば可">#REF!</definedName>
    <definedName name="寝返りできない" localSheetId="0">#REF!</definedName>
    <definedName name="寝返りできない">#REF!</definedName>
    <definedName name="寝返りできる" localSheetId="0">#REF!</definedName>
    <definedName name="寝返りできる">#REF!</definedName>
    <definedName name="性別" localSheetId="0">#REF!</definedName>
    <definedName name="性別">#REF!</definedName>
    <definedName name="性別女" localSheetId="0">#REF!</definedName>
    <definedName name="性別女">#REF!</definedName>
    <definedName name="性別男" localSheetId="0">#REF!</definedName>
    <definedName name="性別男">#REF!</definedName>
    <definedName name="整髪１" localSheetId="0">#REF!</definedName>
    <definedName name="整髪１">#REF!</definedName>
    <definedName name="整髪２" localSheetId="0">#REF!</definedName>
    <definedName name="整髪２">#REF!</definedName>
    <definedName name="整髪３" localSheetId="0">#REF!</definedName>
    <definedName name="整髪３">#REF!</definedName>
    <definedName name="生年月日月" localSheetId="0">#REF!</definedName>
    <definedName name="生年月日月">#REF!</definedName>
    <definedName name="生年月日昭和" localSheetId="0">#REF!</definedName>
    <definedName name="生年月日昭和">#REF!</definedName>
    <definedName name="生年月日大正" localSheetId="0">#REF!</definedName>
    <definedName name="生年月日大正">#REF!</definedName>
    <definedName name="生年月日日" localSheetId="0">#REF!</definedName>
    <definedName name="生年月日日">#REF!</definedName>
    <definedName name="生年月日年" localSheetId="0">#REF!</definedName>
    <definedName name="生年月日年">#REF!</definedName>
    <definedName name="生年月日明治" localSheetId="0">#REF!</definedName>
    <definedName name="生年月日明治">#REF!</definedName>
    <definedName name="洗顔１" localSheetId="0">#REF!</definedName>
    <definedName name="洗顔１">#REF!</definedName>
    <definedName name="洗顔２" localSheetId="0">#REF!</definedName>
    <definedName name="洗顔２">#REF!</definedName>
    <definedName name="洗顔３" localSheetId="0">#REF!</definedName>
    <definedName name="洗顔３">#REF!</definedName>
    <definedName name="洗身１" localSheetId="0">#REF!</definedName>
    <definedName name="洗身１">#REF!</definedName>
    <definedName name="洗身２" localSheetId="0">#REF!</definedName>
    <definedName name="洗身２">#REF!</definedName>
    <definedName name="洗身３" localSheetId="0">#REF!</definedName>
    <definedName name="洗身３">#REF!</definedName>
    <definedName name="洗身４" localSheetId="0">#REF!</definedName>
    <definedName name="洗身４">#REF!</definedName>
    <definedName name="他在宅サービス" localSheetId="0">#REF!</definedName>
    <definedName name="他在宅サービス">#REF!</definedName>
    <definedName name="他在宅サービス有無" localSheetId="0">#REF!</definedName>
    <definedName name="他在宅サービス有無">#REF!</definedName>
    <definedName name="大声１" localSheetId="0">#REF!</definedName>
    <definedName name="大声１">#REF!</definedName>
    <definedName name="大声２" localSheetId="0">#REF!</definedName>
    <definedName name="大声２">#REF!</definedName>
    <definedName name="大声３" localSheetId="0">#REF!</definedName>
    <definedName name="大声３">#REF!</definedName>
    <definedName name="短期記憶１" localSheetId="0">#REF!</definedName>
    <definedName name="短期記憶１">#REF!</definedName>
    <definedName name="短期記憶２" localSheetId="0">#REF!</definedName>
    <definedName name="短期記憶２">#REF!</definedName>
    <definedName name="短期生活" localSheetId="0">#REF!</definedName>
    <definedName name="短期生活">#REF!</definedName>
    <definedName name="短期療養" localSheetId="0">#REF!</definedName>
    <definedName name="短期療養">#REF!</definedName>
    <definedName name="地域特定" localSheetId="0">#REF!</definedName>
    <definedName name="地域特定">#REF!</definedName>
    <definedName name="地域福祉" localSheetId="0">#REF!</definedName>
    <definedName name="地域福祉">#REF!</definedName>
    <definedName name="中心静脈栄養" localSheetId="0">#REF!</definedName>
    <definedName name="中心静脈栄養">#REF!</definedName>
    <definedName name="昼夜１" localSheetId="0">#REF!</definedName>
    <definedName name="昼夜１">#REF!</definedName>
    <definedName name="昼夜２" localSheetId="0">#REF!</definedName>
    <definedName name="昼夜２">#REF!</definedName>
    <definedName name="昼夜３" localSheetId="0">#REF!</definedName>
    <definedName name="昼夜３">#REF!</definedName>
    <definedName name="聴力１" localSheetId="0">#REF!</definedName>
    <definedName name="聴力１">#REF!</definedName>
    <definedName name="聴力２" localSheetId="0">#REF!</definedName>
    <definedName name="聴力２">#REF!</definedName>
    <definedName name="聴力３" localSheetId="0">#REF!</definedName>
    <definedName name="聴力３">#REF!</definedName>
    <definedName name="聴力４" localSheetId="0">#REF!</definedName>
    <definedName name="聴力４">#REF!</definedName>
    <definedName name="聴力５" localSheetId="0">#REF!</definedName>
    <definedName name="聴力５">#REF!</definedName>
    <definedName name="調査員氏名" localSheetId="0">#REF!</definedName>
    <definedName name="調査員氏名">#REF!</definedName>
    <definedName name="調査員所属機関" localSheetId="0">#REF!</definedName>
    <definedName name="調査員所属機関">#REF!</definedName>
    <definedName name="調査員番号" localSheetId="0">#REF!</definedName>
    <definedName name="調査員番号">#REF!</definedName>
    <definedName name="調理１" localSheetId="0">#REF!</definedName>
    <definedName name="調理１">#REF!</definedName>
    <definedName name="調理２" localSheetId="0">#REF!</definedName>
    <definedName name="調理２">#REF!</definedName>
    <definedName name="調理３" localSheetId="0">#REF!</definedName>
    <definedName name="調理３">#REF!</definedName>
    <definedName name="調理４" localSheetId="0">#REF!</definedName>
    <definedName name="調理４">#REF!</definedName>
    <definedName name="通所リハ" localSheetId="0">#REF!</definedName>
    <definedName name="通所リハ">#REF!</definedName>
    <definedName name="通所介護" localSheetId="0">#REF!</definedName>
    <definedName name="通所介護">#REF!</definedName>
    <definedName name="定期巡回" localSheetId="0">#REF!</definedName>
    <definedName name="定期巡回">#REF!</definedName>
    <definedName name="点滴" localSheetId="0">#REF!</definedName>
    <definedName name="点滴">#REF!</definedName>
    <definedName name="透析" localSheetId="0">#REF!</definedName>
    <definedName name="透析">#REF!</definedName>
    <definedName name="同じ話１" localSheetId="0">#REF!</definedName>
    <definedName name="同じ話１">#REF!</definedName>
    <definedName name="同じ話２" localSheetId="0">#REF!</definedName>
    <definedName name="同じ話２">#REF!</definedName>
    <definedName name="同じ話３" localSheetId="0">#REF!</definedName>
    <definedName name="同じ話３">#REF!</definedName>
    <definedName name="特記事項" localSheetId="0">#REF!</definedName>
    <definedName name="特記事項">#REF!</definedName>
    <definedName name="特定施設" localSheetId="0">#REF!</definedName>
    <definedName name="特定施設">#REF!</definedName>
    <definedName name="独り言１" localSheetId="0">#REF!</definedName>
    <definedName name="独り言１">#REF!</definedName>
    <definedName name="独り言２" localSheetId="0">#REF!</definedName>
    <definedName name="独り言２">#REF!</definedName>
    <definedName name="独り言３" localSheetId="0">#REF!</definedName>
    <definedName name="独り言３">#REF!</definedName>
    <definedName name="日課理解１" localSheetId="0">#REF!</definedName>
    <definedName name="日課理解１">#REF!</definedName>
    <definedName name="日課理解２" localSheetId="0">#REF!</definedName>
    <definedName name="日課理解２">#REF!</definedName>
    <definedName name="認知共同" localSheetId="0">#REF!</definedName>
    <definedName name="認知共同">#REF!</definedName>
    <definedName name="認知証高齢者自立度１" localSheetId="0">#REF!</definedName>
    <definedName name="認知証高齢者自立度１">#REF!</definedName>
    <definedName name="認知証高齢者自立度２" localSheetId="0">#REF!</definedName>
    <definedName name="認知証高齢者自立度２">#REF!</definedName>
    <definedName name="認知証高齢者自立度３" localSheetId="0">#REF!</definedName>
    <definedName name="認知証高齢者自立度３">#REF!</definedName>
    <definedName name="認知証高齢者自立度４" localSheetId="0">#REF!</definedName>
    <definedName name="認知証高齢者自立度４">#REF!</definedName>
    <definedName name="認知証高齢者自立度５" localSheetId="0">#REF!</definedName>
    <definedName name="認知証高齢者自立度５">#REF!</definedName>
    <definedName name="認知証高齢者自立度６" localSheetId="0">#REF!</definedName>
    <definedName name="認知証高齢者自立度６">#REF!</definedName>
    <definedName name="認知証高齢者自立度７" localSheetId="0">#REF!</definedName>
    <definedName name="認知証高齢者自立度７">#REF!</definedName>
    <definedName name="認知証高齢者自立度８" localSheetId="0">#REF!</definedName>
    <definedName name="認知証高齢者自立度８">#REF!</definedName>
    <definedName name="認知通所" localSheetId="0">#REF!</definedName>
    <definedName name="認知通所">#REF!</definedName>
    <definedName name="認知日常生活自立度１" localSheetId="0">#REF!</definedName>
    <definedName name="認知日常生活自立度１">#REF!</definedName>
    <definedName name="認知日常生活自立度２" localSheetId="0">#REF!</definedName>
    <definedName name="認知日常生活自立度２">#REF!</definedName>
    <definedName name="認知日常生活自立度３" localSheetId="0">#REF!</definedName>
    <definedName name="認知日常生活自立度３">#REF!</definedName>
    <definedName name="認知日常生活自立度４" localSheetId="0">#REF!</definedName>
    <definedName name="認知日常生活自立度４">#REF!</definedName>
    <definedName name="認知日常生活自立度５" localSheetId="0">#REF!</definedName>
    <definedName name="認知日常生活自立度５">#REF!</definedName>
    <definedName name="認知日常生活自立度６" localSheetId="0">#REF!</definedName>
    <definedName name="認知日常生活自立度６">#REF!</definedName>
    <definedName name="認知日常生活自立度７" localSheetId="0">#REF!</definedName>
    <definedName name="認知日常生活自立度７">#REF!</definedName>
    <definedName name="認知日常生活自立度８" localSheetId="0">#REF!</definedName>
    <definedName name="認知日常生活自立度８">#REF!</definedName>
    <definedName name="年齢" localSheetId="0">#REF!</definedName>
    <definedName name="年齢">#REF!</definedName>
    <definedName name="年齢言う１" localSheetId="0">#REF!</definedName>
    <definedName name="年齢言う１">#REF!</definedName>
    <definedName name="年齢言う２" localSheetId="0">#REF!</definedName>
    <definedName name="年齢言う２">#REF!</definedName>
    <definedName name="排尿１" localSheetId="0">#REF!</definedName>
    <definedName name="排尿１">#REF!</definedName>
    <definedName name="排尿２" localSheetId="0">#REF!</definedName>
    <definedName name="排尿２">#REF!</definedName>
    <definedName name="排尿３" localSheetId="0">#REF!</definedName>
    <definedName name="排尿３">#REF!</definedName>
    <definedName name="排尿４" localSheetId="0">#REF!</definedName>
    <definedName name="排尿４">#REF!</definedName>
    <definedName name="排便１" localSheetId="0">#REF!</definedName>
    <definedName name="排便１">#REF!</definedName>
    <definedName name="排便２" localSheetId="0">#REF!</definedName>
    <definedName name="排便２">#REF!</definedName>
    <definedName name="排便３" localSheetId="0">#REF!</definedName>
    <definedName name="排便３">#REF!</definedName>
    <definedName name="排便４" localSheetId="0">#REF!</definedName>
    <definedName name="排便４">#REF!</definedName>
    <definedName name="買い物１" localSheetId="0">#REF!</definedName>
    <definedName name="買い物１">#REF!</definedName>
    <definedName name="買い物２" localSheetId="0">#REF!</definedName>
    <definedName name="買い物２">#REF!</definedName>
    <definedName name="買い物３" localSheetId="0">#REF!</definedName>
    <definedName name="買い物３">#REF!</definedName>
    <definedName name="買い物４" localSheetId="0">#REF!</definedName>
    <definedName name="買い物４">#REF!</definedName>
    <definedName name="被害的１" localSheetId="0">#REF!</definedName>
    <definedName name="被害的１">#REF!</definedName>
    <definedName name="被害的２" localSheetId="0">#REF!</definedName>
    <definedName name="被害的２">#REF!</definedName>
    <definedName name="被害的３" localSheetId="0">#REF!</definedName>
    <definedName name="被害的３">#REF!</definedName>
    <definedName name="被保険者番号" localSheetId="0">#REF!</definedName>
    <definedName name="被保険者番号">#REF!</definedName>
    <definedName name="不適応１" localSheetId="0">#REF!</definedName>
    <definedName name="不適応１">#REF!</definedName>
    <definedName name="不適応２" localSheetId="0">#REF!</definedName>
    <definedName name="不適応２">#REF!</definedName>
    <definedName name="不適応３" localSheetId="0">#REF!</definedName>
    <definedName name="不適応３">#REF!</definedName>
    <definedName name="物忘３" localSheetId="0">#REF!</definedName>
    <definedName name="物忘３">#REF!</definedName>
    <definedName name="物忘れ１" localSheetId="0">#REF!</definedName>
    <definedName name="物忘れ１">#REF!</definedName>
    <definedName name="物忘れ２" localSheetId="0">#REF!</definedName>
    <definedName name="物忘れ２">#REF!</definedName>
    <definedName name="物忘れ３" localSheetId="0">#REF!</definedName>
    <definedName name="物忘れ３">#REF!</definedName>
    <definedName name="片足立位１" localSheetId="0">#REF!</definedName>
    <definedName name="片足立位１">#REF!</definedName>
    <definedName name="片足立位２" localSheetId="0">#REF!</definedName>
    <definedName name="片足立位２">#REF!</definedName>
    <definedName name="片足立位３" localSheetId="0">#REF!</definedName>
    <definedName name="片足立位３">#REF!</definedName>
    <definedName name="保険者番号" localSheetId="0">#REF!</definedName>
    <definedName name="保険者番号">#REF!</definedName>
    <definedName name="歩行１" localSheetId="0">#REF!</definedName>
    <definedName name="歩行１">#REF!</definedName>
    <definedName name="歩行２" localSheetId="0">#REF!</definedName>
    <definedName name="歩行２">#REF!</definedName>
    <definedName name="歩行３" localSheetId="0">#REF!</definedName>
    <definedName name="歩行３">#REF!</definedName>
    <definedName name="歩行できる" localSheetId="0">#REF!</definedName>
    <definedName name="歩行できる">#REF!</definedName>
    <definedName name="訪問リハ" localSheetId="0">#REF!</definedName>
    <definedName name="訪問リハ">#REF!</definedName>
    <definedName name="訪問介護" localSheetId="0">#REF!</definedName>
    <definedName name="訪問介護">#REF!</definedName>
    <definedName name="訪問看護" localSheetId="0">#REF!</definedName>
    <definedName name="訪問看護">#REF!</definedName>
    <definedName name="訪問入浴" localSheetId="0">#REF!</definedName>
    <definedName name="訪問入浴">#REF!</definedName>
    <definedName name="麻痺その他" localSheetId="0">#REF!</definedName>
    <definedName name="麻痺その他">#REF!</definedName>
    <definedName name="麻痺右下肢" localSheetId="0">#REF!</definedName>
    <definedName name="麻痺右下肢">#REF!</definedName>
    <definedName name="麻痺右上肢" localSheetId="0">#REF!</definedName>
    <definedName name="麻痺右上肢">#REF!</definedName>
    <definedName name="麻痺合計" localSheetId="0">#REF!</definedName>
    <definedName name="麻痺合計">#REF!</definedName>
    <definedName name="麻痺左下肢" localSheetId="0">#REF!</definedName>
    <definedName name="麻痺左下肢">#REF!</definedName>
    <definedName name="麻痺左上肢" localSheetId="0">#REF!</definedName>
    <definedName name="麻痺左上肢">#REF!</definedName>
    <definedName name="名前言う１" localSheetId="0">#REF!</definedName>
    <definedName name="名前言う１">#REF!</definedName>
    <definedName name="名前言う２" localSheetId="0">#REF!</definedName>
    <definedName name="名前言う２">#REF!</definedName>
    <definedName name="夜間訪問" localSheetId="0">#REF!</definedName>
    <definedName name="夜間訪問">#REF!</definedName>
    <definedName name="薬内服１" localSheetId="0">#REF!</definedName>
    <definedName name="薬内服１">#REF!</definedName>
    <definedName name="薬内服２" localSheetId="0">#REF!</definedName>
    <definedName name="薬内服２">#REF!</definedName>
    <definedName name="薬内服３" localSheetId="0">#REF!</definedName>
    <definedName name="薬内服３">#REF!</definedName>
    <definedName name="用具貸与" localSheetId="0">#REF!</definedName>
    <definedName name="用具貸与">#REF!</definedName>
    <definedName name="用具販売" localSheetId="0">#REF!</definedName>
    <definedName name="用具販売">#REF!</definedName>
    <definedName name="落ち着き１" localSheetId="0">#REF!</definedName>
    <definedName name="落ち着き１">#REF!</definedName>
    <definedName name="落ち着き２" localSheetId="0">#REF!</definedName>
    <definedName name="落ち着き２">#REF!</definedName>
    <definedName name="落ち着き３" localSheetId="0">#REF!</definedName>
    <definedName name="落ち着き３">#REF!</definedName>
    <definedName name="立ち上がり１" localSheetId="0">#REF!</definedName>
    <definedName name="立ち上がり１">#REF!</definedName>
    <definedName name="立ち上がり２" localSheetId="0">#REF!</definedName>
    <definedName name="立ち上がり２">#REF!</definedName>
    <definedName name="立ち上がり３" localSheetId="0">#REF!</definedName>
    <definedName name="立ち上がり３">#REF!</definedName>
    <definedName name="両足立位できない" localSheetId="0">#REF!</definedName>
    <definedName name="両足立位できない">#REF!</definedName>
    <definedName name="両足立位できる" localSheetId="0">#REF!</definedName>
    <definedName name="両足立位できる">#REF!</definedName>
    <definedName name="両足立位支えが必要" localSheetId="0">#REF!</definedName>
    <definedName name="両足立位支えが必要">#REF!</definedName>
    <definedName name="療養型医療施設" localSheetId="0">#REF!</definedName>
    <definedName name="療養型医療施設">#REF!</definedName>
    <definedName name="療養指導" localSheetId="0">#REF!</definedName>
    <definedName name="療養指導">#REF!</definedName>
    <definedName name="連絡先氏名" localSheetId="0">#REF!</definedName>
    <definedName name="連絡先氏名">#REF!</definedName>
    <definedName name="連絡先住所１" localSheetId="0">#REF!</definedName>
    <definedName name="連絡先住所１">#REF!</definedName>
    <definedName name="連絡先住所２" localSheetId="0">#REF!</definedName>
    <definedName name="連絡先住所２">#REF!</definedName>
    <definedName name="連絡先住所郵便番号" localSheetId="0">#REF!</definedName>
    <definedName name="連絡先住所郵便番号">#REF!</definedName>
    <definedName name="連絡先電話番号" localSheetId="0">#REF!</definedName>
    <definedName name="連絡先電話番号">#REF!</definedName>
    <definedName name="老人福祉施設" localSheetId="0">#REF!</definedName>
    <definedName name="老人福祉施設">#REF!</definedName>
    <definedName name="老人保健施設" localSheetId="0">#REF!</definedName>
    <definedName name="老人保健施設">#REF!</definedName>
    <definedName name="徘徊１" localSheetId="0">#REF!</definedName>
    <definedName name="徘徊１">#REF!</definedName>
    <definedName name="徘徊２" localSheetId="0">#REF!</definedName>
    <definedName name="徘徊２">#REF!</definedName>
    <definedName name="徘徊３" localSheetId="0">#REF!</definedName>
    <definedName name="徘徊３">#REF!</definedName>
    <definedName name="疼痛看護" localSheetId="0">#REF!</definedName>
    <definedName name="疼痛看護">#REF!</definedName>
  </definedNames>
  <calcPr calcId="162913"/>
</workbook>
</file>

<file path=xl/calcChain.xml><?xml version="1.0" encoding="utf-8"?>
<calcChain xmlns="http://schemas.openxmlformats.org/spreadsheetml/2006/main">
  <c r="B54" i="14" l="1"/>
  <c r="C54" i="14"/>
  <c r="C50" i="18" l="1"/>
  <c r="C4" i="18" l="1"/>
  <c r="C5" i="18"/>
  <c r="C20" i="18" l="1"/>
  <c r="C19" i="18"/>
  <c r="C14" i="18"/>
  <c r="D49" i="14"/>
  <c r="C49" i="14"/>
  <c r="B49" i="14"/>
  <c r="D42" i="14"/>
  <c r="C42" i="14"/>
  <c r="B42" i="14"/>
  <c r="B52" i="14"/>
  <c r="B51" i="14"/>
  <c r="X3" i="14"/>
  <c r="W3" i="14"/>
  <c r="V3" i="14"/>
  <c r="U3" i="14"/>
  <c r="T3" i="14"/>
  <c r="S3" i="14"/>
  <c r="R3" i="14"/>
  <c r="Q3" i="14"/>
  <c r="Z1" i="14"/>
  <c r="Y1" i="14"/>
  <c r="X1" i="14"/>
  <c r="W1" i="14"/>
  <c r="V1" i="14"/>
  <c r="U1" i="14"/>
  <c r="T1" i="14"/>
  <c r="S1" i="14"/>
  <c r="R1" i="14"/>
  <c r="Q1" i="14"/>
  <c r="Q6" i="14" s="1"/>
  <c r="C41" i="14" l="1"/>
  <c r="B41" i="14"/>
  <c r="J74" i="14"/>
  <c r="I74" i="14"/>
  <c r="H74" i="14"/>
  <c r="L73" i="14"/>
  <c r="K73" i="14"/>
  <c r="J73" i="14"/>
  <c r="I73" i="14"/>
  <c r="H73" i="14"/>
  <c r="H71" i="14"/>
  <c r="K72" i="14"/>
  <c r="I72" i="14"/>
  <c r="H72" i="14"/>
  <c r="L71" i="14"/>
  <c r="K71" i="14"/>
  <c r="J72" i="14"/>
  <c r="J71" i="14"/>
  <c r="I71" i="14"/>
  <c r="K58" i="14"/>
  <c r="K57" i="14"/>
  <c r="K55" i="14"/>
  <c r="H55" i="14"/>
  <c r="I55" i="14"/>
  <c r="J55" i="14"/>
  <c r="H56" i="14"/>
  <c r="I56" i="14"/>
  <c r="J56" i="14"/>
  <c r="H57" i="14"/>
  <c r="I57" i="14"/>
  <c r="J57" i="14"/>
  <c r="H58" i="14"/>
  <c r="I58" i="14"/>
  <c r="J58" i="14"/>
  <c r="H54" i="14"/>
  <c r="I54" i="14"/>
  <c r="J54" i="14"/>
  <c r="J53" i="14"/>
  <c r="I53" i="14"/>
  <c r="H53" i="14"/>
  <c r="H41" i="14"/>
  <c r="I41" i="14"/>
  <c r="J41" i="14"/>
  <c r="H42" i="14"/>
  <c r="I42" i="14"/>
  <c r="J42" i="14"/>
  <c r="H43" i="14"/>
  <c r="I43" i="14"/>
  <c r="J43" i="14"/>
  <c r="H44" i="14"/>
  <c r="I44" i="14"/>
  <c r="J44" i="14"/>
  <c r="H45" i="14"/>
  <c r="I45" i="14"/>
  <c r="J45" i="14"/>
  <c r="H46" i="14"/>
  <c r="I46" i="14"/>
  <c r="J46" i="14"/>
  <c r="H47" i="14"/>
  <c r="I47" i="14"/>
  <c r="J47" i="14"/>
  <c r="H48" i="14"/>
  <c r="I48" i="14"/>
  <c r="J48" i="14"/>
  <c r="H49" i="14"/>
  <c r="I49" i="14"/>
  <c r="J49" i="14"/>
  <c r="H50" i="14"/>
  <c r="I50" i="14"/>
  <c r="J50" i="14"/>
  <c r="H51" i="14"/>
  <c r="I51" i="14"/>
  <c r="J51" i="14"/>
  <c r="H52" i="14"/>
  <c r="I52" i="14"/>
  <c r="J52" i="14"/>
  <c r="H39" i="14"/>
  <c r="I39" i="14"/>
  <c r="J39" i="14"/>
  <c r="H40" i="14"/>
  <c r="I40" i="14"/>
  <c r="J40" i="14"/>
  <c r="J38" i="14"/>
  <c r="I38" i="14"/>
  <c r="H38" i="14"/>
  <c r="H37" i="14"/>
  <c r="I37" i="14"/>
  <c r="J37" i="14"/>
  <c r="J36" i="14"/>
  <c r="H30" i="14"/>
  <c r="I30" i="14"/>
  <c r="H31" i="14"/>
  <c r="I31" i="14"/>
  <c r="H32" i="14"/>
  <c r="I32" i="14"/>
  <c r="H33" i="14"/>
  <c r="I33" i="14"/>
  <c r="H34" i="14"/>
  <c r="I34" i="14"/>
  <c r="H35" i="14"/>
  <c r="I35" i="14"/>
  <c r="H36" i="14"/>
  <c r="I36" i="14"/>
  <c r="K29" i="14"/>
  <c r="J29" i="14"/>
  <c r="I29" i="14"/>
  <c r="H29" i="14"/>
  <c r="H28" i="14"/>
  <c r="I28" i="14"/>
  <c r="J28" i="14"/>
  <c r="H27" i="14"/>
  <c r="I27" i="14"/>
  <c r="J27" i="14"/>
  <c r="K27" i="14"/>
  <c r="K26" i="14"/>
  <c r="J26" i="14"/>
  <c r="I26" i="14"/>
  <c r="H26" i="14"/>
  <c r="H23" i="14"/>
  <c r="I23" i="14"/>
  <c r="J23" i="14"/>
  <c r="H24" i="14"/>
  <c r="I24" i="14"/>
  <c r="J24" i="14"/>
  <c r="H25" i="14"/>
  <c r="I25" i="14"/>
  <c r="J25" i="14"/>
  <c r="H21" i="14"/>
  <c r="I21" i="14"/>
  <c r="J21" i="14"/>
  <c r="K21" i="14"/>
  <c r="H22" i="14"/>
  <c r="I22" i="14"/>
  <c r="J22" i="14"/>
  <c r="K22" i="14"/>
  <c r="K20" i="14"/>
  <c r="J20" i="14"/>
  <c r="I20" i="14"/>
  <c r="H20" i="14"/>
  <c r="H19" i="14"/>
  <c r="I19" i="14"/>
  <c r="J19" i="14"/>
  <c r="H18" i="14"/>
  <c r="I18" i="14"/>
  <c r="J18" i="14"/>
  <c r="K18" i="14"/>
  <c r="K17" i="14"/>
  <c r="J17" i="14"/>
  <c r="I17" i="14"/>
  <c r="H17" i="14"/>
  <c r="C109" i="18"/>
  <c r="K16" i="14"/>
  <c r="L16" i="14"/>
  <c r="L15" i="14"/>
  <c r="K15" i="14"/>
  <c r="K13" i="14"/>
  <c r="H10" i="14"/>
  <c r="I10" i="14"/>
  <c r="J10" i="14"/>
  <c r="H11" i="14"/>
  <c r="I11" i="14"/>
  <c r="J11" i="14"/>
  <c r="H12" i="14"/>
  <c r="I12" i="14"/>
  <c r="J12" i="14"/>
  <c r="H13" i="14"/>
  <c r="I13" i="14"/>
  <c r="J13" i="14"/>
  <c r="H14" i="14"/>
  <c r="I14" i="14"/>
  <c r="J14" i="14"/>
  <c r="H15" i="14"/>
  <c r="I15" i="14"/>
  <c r="J15" i="14"/>
  <c r="H16" i="14"/>
  <c r="I16" i="14"/>
  <c r="J16" i="14"/>
  <c r="K8" i="14"/>
  <c r="H7" i="14"/>
  <c r="I7" i="14"/>
  <c r="J7" i="14"/>
  <c r="H8" i="14"/>
  <c r="I8" i="14"/>
  <c r="J8" i="14"/>
  <c r="H9" i="14"/>
  <c r="I9" i="14"/>
  <c r="J9" i="14"/>
  <c r="J6" i="14"/>
  <c r="I6" i="14"/>
  <c r="H6" i="14"/>
  <c r="H4" i="14"/>
  <c r="C49" i="18" l="1"/>
  <c r="C46" i="18" l="1"/>
  <c r="B42" i="18"/>
  <c r="Z3" i="14" l="1"/>
  <c r="Y3" i="14"/>
  <c r="H59" i="14" l="1"/>
  <c r="H5" i="14"/>
  <c r="E74" i="14" l="1"/>
  <c r="E72" i="14"/>
  <c r="E62" i="14" l="1"/>
  <c r="E63" i="14" l="1"/>
  <c r="E39" i="14"/>
  <c r="E64" i="14" l="1"/>
  <c r="E65" i="14"/>
  <c r="E66" i="14" s="1"/>
  <c r="C26" i="14"/>
  <c r="C25" i="14"/>
  <c r="C24" i="14"/>
  <c r="C23" i="14"/>
  <c r="E67" i="14" l="1"/>
  <c r="C22" i="14"/>
  <c r="C21" i="14"/>
  <c r="E68" i="14" l="1"/>
  <c r="E69" i="14" s="1"/>
  <c r="E70" i="14"/>
  <c r="C20" i="14"/>
  <c r="C19" i="14" l="1"/>
  <c r="C18" i="14" l="1"/>
  <c r="C17" i="14"/>
  <c r="C16" i="14"/>
  <c r="C15" i="14"/>
  <c r="C12" i="14"/>
  <c r="C11" i="14"/>
  <c r="C10" i="14"/>
  <c r="C9" i="14"/>
  <c r="C6" i="14"/>
  <c r="C5" i="14"/>
  <c r="C4" i="14"/>
  <c r="C3" i="14"/>
  <c r="E19" i="14" l="1"/>
  <c r="E2" i="14"/>
  <c r="C2" i="14"/>
  <c r="Y6" i="14"/>
  <c r="X6" i="14"/>
  <c r="W6" i="14"/>
  <c r="V6" i="14"/>
  <c r="U6" i="14"/>
  <c r="T6" i="14"/>
  <c r="S6" i="14"/>
  <c r="R6" i="14"/>
  <c r="A61" i="14" l="1"/>
  <c r="Q2" i="14"/>
  <c r="E3" i="14"/>
  <c r="Z6" i="14"/>
  <c r="Z7" i="14" s="1"/>
  <c r="Z8" i="14" s="1"/>
  <c r="U2" i="14"/>
  <c r="S2" i="14" s="1"/>
  <c r="A64" i="14"/>
  <c r="A63" i="14"/>
  <c r="A62" i="14"/>
  <c r="E4" i="14" l="1"/>
  <c r="A65" i="14"/>
  <c r="E5" i="14" l="1"/>
  <c r="E24" i="14"/>
  <c r="E6" i="14" l="1"/>
  <c r="E25" i="14"/>
  <c r="E7" i="14" l="1"/>
  <c r="E27" i="14"/>
  <c r="E8" i="14" l="1"/>
  <c r="E9" i="14" l="1"/>
  <c r="E10" i="14" l="1"/>
  <c r="E11" i="14" l="1"/>
  <c r="E12" i="14" l="1"/>
  <c r="E13" i="14" l="1"/>
  <c r="E14" i="14" l="1"/>
  <c r="E15" i="14" s="1"/>
  <c r="E16" i="14" l="1"/>
  <c r="E17" i="14" l="1"/>
  <c r="E18" i="14" s="1"/>
  <c r="E20" i="14" s="1"/>
  <c r="E21" i="14" s="1"/>
  <c r="E22" i="14" s="1"/>
  <c r="E23" i="14" s="1"/>
  <c r="E26" i="14" s="1"/>
  <c r="E28" i="14" s="1"/>
  <c r="E29" i="14" l="1"/>
  <c r="E30" i="14" l="1"/>
  <c r="E31" i="14" l="1"/>
  <c r="E32" i="14" l="1"/>
  <c r="E33" i="14" l="1"/>
  <c r="E34" i="14" l="1"/>
  <c r="E35" i="14" l="1"/>
  <c r="E36" i="14" l="1"/>
  <c r="E37" i="14" l="1"/>
  <c r="E38" i="14" l="1"/>
  <c r="E77" i="14"/>
  <c r="E40" i="14" l="1"/>
  <c r="E41" i="14" l="1"/>
  <c r="E42" i="14" l="1"/>
  <c r="E43" i="14" l="1"/>
  <c r="E44" i="14" l="1"/>
  <c r="E45" i="14" l="1"/>
  <c r="E46" i="14" l="1"/>
  <c r="E47" i="14" l="1"/>
  <c r="E48" i="14" l="1"/>
  <c r="E49" i="14" l="1"/>
  <c r="E50" i="14" l="1"/>
  <c r="E51" i="14" l="1"/>
  <c r="E52" i="14" l="1"/>
  <c r="E53" i="14" l="1"/>
  <c r="E54" i="14" l="1"/>
  <c r="E55" i="14" l="1"/>
  <c r="E56" i="14" l="1"/>
  <c r="E57" i="14" l="1"/>
  <c r="E58" i="14" l="1"/>
  <c r="E59" i="14" l="1"/>
  <c r="E60" i="14" l="1"/>
  <c r="E61" i="14" l="1"/>
  <c r="E71" i="14" l="1"/>
  <c r="E73" i="14" l="1"/>
  <c r="E75" i="14" l="1"/>
  <c r="E76" i="14" l="1"/>
</calcChain>
</file>

<file path=xl/sharedStrings.xml><?xml version="1.0" encoding="utf-8"?>
<sst xmlns="http://schemas.openxmlformats.org/spreadsheetml/2006/main" count="503" uniqueCount="326">
  <si>
    <t>被保険者番号</t>
    <rPh sb="0" eb="4">
      <t>ヒホケンシャ</t>
    </rPh>
    <rPh sb="4" eb="6">
      <t>バンゴウ</t>
    </rPh>
    <phoneticPr fontId="1"/>
  </si>
  <si>
    <t>調査員所属機関</t>
    <rPh sb="0" eb="3">
      <t>チョウサイン</t>
    </rPh>
    <rPh sb="3" eb="5">
      <t>ショゾク</t>
    </rPh>
    <rPh sb="5" eb="7">
      <t>キカン</t>
    </rPh>
    <phoneticPr fontId="1"/>
  </si>
  <si>
    <t>訪問介護</t>
    <rPh sb="0" eb="2">
      <t>ホウモン</t>
    </rPh>
    <rPh sb="2" eb="4">
      <t>カイゴ</t>
    </rPh>
    <phoneticPr fontId="1"/>
  </si>
  <si>
    <t>療養指導</t>
    <rPh sb="0" eb="2">
      <t>リョウヨウ</t>
    </rPh>
    <rPh sb="2" eb="4">
      <t>シドウ</t>
    </rPh>
    <phoneticPr fontId="1"/>
  </si>
  <si>
    <t>短期療養</t>
    <rPh sb="0" eb="2">
      <t>タンキ</t>
    </rPh>
    <rPh sb="2" eb="4">
      <t>リョウヨウ</t>
    </rPh>
    <phoneticPr fontId="1"/>
  </si>
  <si>
    <t>訪問入浴</t>
    <rPh sb="0" eb="2">
      <t>ホウモン</t>
    </rPh>
    <rPh sb="2" eb="4">
      <t>ニュウヨク</t>
    </rPh>
    <phoneticPr fontId="1"/>
  </si>
  <si>
    <t>通所介護</t>
    <rPh sb="0" eb="2">
      <t>ツウショ</t>
    </rPh>
    <rPh sb="2" eb="4">
      <t>カイゴ</t>
    </rPh>
    <phoneticPr fontId="1"/>
  </si>
  <si>
    <t>特定施設</t>
    <rPh sb="0" eb="2">
      <t>トクテイ</t>
    </rPh>
    <rPh sb="2" eb="4">
      <t>シセツ</t>
    </rPh>
    <phoneticPr fontId="1"/>
  </si>
  <si>
    <t>認知通所</t>
    <rPh sb="0" eb="2">
      <t>ニンチ</t>
    </rPh>
    <rPh sb="2" eb="4">
      <t>ツウショ</t>
    </rPh>
    <phoneticPr fontId="1"/>
  </si>
  <si>
    <t>訪問看護</t>
    <rPh sb="0" eb="2">
      <t>ホウモン</t>
    </rPh>
    <rPh sb="2" eb="4">
      <t>カンゴ</t>
    </rPh>
    <phoneticPr fontId="1"/>
  </si>
  <si>
    <t>通所リハ</t>
    <rPh sb="0" eb="2">
      <t>ツウショ</t>
    </rPh>
    <phoneticPr fontId="1"/>
  </si>
  <si>
    <t>用具貸与</t>
    <rPh sb="0" eb="2">
      <t>ヨウグ</t>
    </rPh>
    <rPh sb="2" eb="4">
      <t>タイヨ</t>
    </rPh>
    <phoneticPr fontId="1"/>
  </si>
  <si>
    <t>小規模居宅</t>
    <rPh sb="0" eb="3">
      <t>ショウキボ</t>
    </rPh>
    <rPh sb="3" eb="5">
      <t>キョタク</t>
    </rPh>
    <phoneticPr fontId="1"/>
  </si>
  <si>
    <t>訪問リハ</t>
    <rPh sb="0" eb="2">
      <t>ホウモン</t>
    </rPh>
    <phoneticPr fontId="1"/>
  </si>
  <si>
    <t>短期生活</t>
    <rPh sb="0" eb="2">
      <t>タンキ</t>
    </rPh>
    <rPh sb="2" eb="4">
      <t>セイカツ</t>
    </rPh>
    <phoneticPr fontId="1"/>
  </si>
  <si>
    <t>用具販売</t>
    <rPh sb="0" eb="2">
      <t>ヨウグ</t>
    </rPh>
    <rPh sb="2" eb="4">
      <t>ハンバイ</t>
    </rPh>
    <phoneticPr fontId="1"/>
  </si>
  <si>
    <t>認知共同</t>
    <rPh sb="0" eb="2">
      <t>ニンチ</t>
    </rPh>
    <rPh sb="2" eb="4">
      <t>キョウドウ</t>
    </rPh>
    <phoneticPr fontId="1"/>
  </si>
  <si>
    <t>市町村特別給付</t>
    <rPh sb="0" eb="3">
      <t>シチョウソン</t>
    </rPh>
    <rPh sb="3" eb="5">
      <t>トクベツ</t>
    </rPh>
    <rPh sb="5" eb="7">
      <t>キュウフ</t>
    </rPh>
    <phoneticPr fontId="1"/>
  </si>
  <si>
    <t>他在宅サービス</t>
    <rPh sb="0" eb="1">
      <t>ホカ</t>
    </rPh>
    <rPh sb="1" eb="3">
      <t>ザイタク</t>
    </rPh>
    <phoneticPr fontId="1"/>
  </si>
  <si>
    <t>透析</t>
    <rPh sb="0" eb="2">
      <t>トウセキ</t>
    </rPh>
    <phoneticPr fontId="1"/>
  </si>
  <si>
    <t>酸素療法</t>
    <rPh sb="0" eb="2">
      <t>サンソ</t>
    </rPh>
    <rPh sb="2" eb="4">
      <t>リョウホウ</t>
    </rPh>
    <phoneticPr fontId="1"/>
  </si>
  <si>
    <t>経管栄養</t>
    <rPh sb="0" eb="1">
      <t>キョウ</t>
    </rPh>
    <rPh sb="1" eb="2">
      <t>カン</t>
    </rPh>
    <rPh sb="2" eb="4">
      <t>エイヨウ</t>
    </rPh>
    <phoneticPr fontId="1"/>
  </si>
  <si>
    <t>カテーテル</t>
    <phoneticPr fontId="1"/>
  </si>
  <si>
    <t>第１群</t>
    <rPh sb="0" eb="1">
      <t>ダイ</t>
    </rPh>
    <rPh sb="2" eb="3">
      <t>グン</t>
    </rPh>
    <phoneticPr fontId="1"/>
  </si>
  <si>
    <t>麻痺</t>
    <rPh sb="0" eb="2">
      <t>マヒ</t>
    </rPh>
    <phoneticPr fontId="1"/>
  </si>
  <si>
    <t>左上肢</t>
    <rPh sb="0" eb="1">
      <t>ヒダリ</t>
    </rPh>
    <rPh sb="1" eb="3">
      <t>ジョウシ</t>
    </rPh>
    <phoneticPr fontId="1"/>
  </si>
  <si>
    <t>右上肢</t>
    <rPh sb="0" eb="1">
      <t>ミギ</t>
    </rPh>
    <rPh sb="1" eb="3">
      <t>ジョウシ</t>
    </rPh>
    <phoneticPr fontId="1"/>
  </si>
  <si>
    <t>左下肢</t>
    <rPh sb="0" eb="1">
      <t>ヒダリ</t>
    </rPh>
    <rPh sb="1" eb="3">
      <t>カシ</t>
    </rPh>
    <phoneticPr fontId="1"/>
  </si>
  <si>
    <t>右下肢</t>
    <rPh sb="0" eb="1">
      <t>ミギ</t>
    </rPh>
    <rPh sb="1" eb="3">
      <t>カシ</t>
    </rPh>
    <phoneticPr fontId="1"/>
  </si>
  <si>
    <t>その他</t>
    <rPh sb="2" eb="3">
      <t>ホカ</t>
    </rPh>
    <phoneticPr fontId="1"/>
  </si>
  <si>
    <t>拘縮</t>
    <rPh sb="0" eb="1">
      <t>コウ</t>
    </rPh>
    <rPh sb="1" eb="2">
      <t>チヂミ</t>
    </rPh>
    <phoneticPr fontId="1"/>
  </si>
  <si>
    <t>肩</t>
    <rPh sb="0" eb="1">
      <t>カタ</t>
    </rPh>
    <phoneticPr fontId="1"/>
  </si>
  <si>
    <t>股</t>
    <rPh sb="0" eb="1">
      <t>マタ</t>
    </rPh>
    <phoneticPr fontId="1"/>
  </si>
  <si>
    <t>膝</t>
    <rPh sb="0" eb="1">
      <t>ヒザ</t>
    </rPh>
    <phoneticPr fontId="1"/>
  </si>
  <si>
    <t>第６群</t>
    <rPh sb="0" eb="1">
      <t>ダイ</t>
    </rPh>
    <rPh sb="2" eb="3">
      <t>グン</t>
    </rPh>
    <phoneticPr fontId="1"/>
  </si>
  <si>
    <t>点滴</t>
    <rPh sb="0" eb="2">
      <t>テンテキ</t>
    </rPh>
    <phoneticPr fontId="1"/>
  </si>
  <si>
    <t>中心静脈</t>
    <rPh sb="0" eb="2">
      <t>チュウシン</t>
    </rPh>
    <rPh sb="2" eb="4">
      <t>ジョウミャク</t>
    </rPh>
    <phoneticPr fontId="1"/>
  </si>
  <si>
    <t>ストーマ</t>
    <phoneticPr fontId="1"/>
  </si>
  <si>
    <t>レスピ</t>
    <phoneticPr fontId="1"/>
  </si>
  <si>
    <t>気管切開</t>
    <rPh sb="0" eb="2">
      <t>キカン</t>
    </rPh>
    <rPh sb="2" eb="4">
      <t>セッカイ</t>
    </rPh>
    <phoneticPr fontId="1"/>
  </si>
  <si>
    <t>疼痛看護</t>
    <rPh sb="0" eb="2">
      <t>トウツウ</t>
    </rPh>
    <rPh sb="2" eb="4">
      <t>カンゴ</t>
    </rPh>
    <phoneticPr fontId="1"/>
  </si>
  <si>
    <t>モニター</t>
    <phoneticPr fontId="1"/>
  </si>
  <si>
    <t>じょくそう</t>
    <phoneticPr fontId="1"/>
  </si>
  <si>
    <t>１－１　麻痺等の有無</t>
    <rPh sb="4" eb="6">
      <t>マヒ</t>
    </rPh>
    <rPh sb="6" eb="7">
      <t>トウ</t>
    </rPh>
    <rPh sb="8" eb="10">
      <t>ウム</t>
    </rPh>
    <phoneticPr fontId="4"/>
  </si>
  <si>
    <t>１－２　拘縮の有無</t>
    <rPh sb="7" eb="9">
      <t>ウム</t>
    </rPh>
    <phoneticPr fontId="4"/>
  </si>
  <si>
    <t>１－３　寝返り</t>
    <rPh sb="4" eb="6">
      <t>ネガエ</t>
    </rPh>
    <phoneticPr fontId="4"/>
  </si>
  <si>
    <t>１－４　起き上がり</t>
    <rPh sb="4" eb="5">
      <t>オ</t>
    </rPh>
    <rPh sb="6" eb="7">
      <t>ア</t>
    </rPh>
    <phoneticPr fontId="4"/>
  </si>
  <si>
    <t>１－５　座位保持</t>
    <rPh sb="4" eb="6">
      <t>ザイ</t>
    </rPh>
    <rPh sb="6" eb="8">
      <t>ホジ</t>
    </rPh>
    <phoneticPr fontId="4"/>
  </si>
  <si>
    <t>１－７　歩行</t>
    <rPh sb="4" eb="6">
      <t>ホコウ</t>
    </rPh>
    <phoneticPr fontId="4"/>
  </si>
  <si>
    <t>１－８　立ち上がり</t>
    <rPh sb="4" eb="5">
      <t>タ</t>
    </rPh>
    <rPh sb="6" eb="7">
      <t>ア</t>
    </rPh>
    <phoneticPr fontId="4"/>
  </si>
  <si>
    <t>１－９　片足での立位</t>
    <rPh sb="4" eb="6">
      <t>カタアシ</t>
    </rPh>
    <rPh sb="8" eb="10">
      <t>リツイ</t>
    </rPh>
    <phoneticPr fontId="4"/>
  </si>
  <si>
    <t>１－１０　洗身</t>
    <rPh sb="5" eb="6">
      <t>アラ</t>
    </rPh>
    <rPh sb="6" eb="7">
      <t>ミ</t>
    </rPh>
    <phoneticPr fontId="4"/>
  </si>
  <si>
    <t>１－１１　つめ切り</t>
    <rPh sb="7" eb="8">
      <t>キ</t>
    </rPh>
    <phoneticPr fontId="4"/>
  </si>
  <si>
    <t>１－１２　視力</t>
    <rPh sb="5" eb="7">
      <t>シリョク</t>
    </rPh>
    <phoneticPr fontId="4"/>
  </si>
  <si>
    <t>１－１３　聴力</t>
    <rPh sb="5" eb="7">
      <t>チョウリョク</t>
    </rPh>
    <phoneticPr fontId="4"/>
  </si>
  <si>
    <t>２－１　移乗</t>
    <rPh sb="4" eb="6">
      <t>イジョウ</t>
    </rPh>
    <phoneticPr fontId="4"/>
  </si>
  <si>
    <t>２－２　移動</t>
    <rPh sb="4" eb="6">
      <t>イドウ</t>
    </rPh>
    <phoneticPr fontId="4"/>
  </si>
  <si>
    <t>２－３　えん下</t>
    <rPh sb="6" eb="7">
      <t>シタ</t>
    </rPh>
    <phoneticPr fontId="4"/>
  </si>
  <si>
    <t>２－４　食事摂取</t>
    <rPh sb="4" eb="6">
      <t>ショクジ</t>
    </rPh>
    <rPh sb="6" eb="8">
      <t>セッシュ</t>
    </rPh>
    <phoneticPr fontId="4"/>
  </si>
  <si>
    <t>２－５　排尿</t>
    <rPh sb="4" eb="6">
      <t>ハイニョウ</t>
    </rPh>
    <phoneticPr fontId="4"/>
  </si>
  <si>
    <t>２－６　排便</t>
    <rPh sb="4" eb="6">
      <t>ハイベン</t>
    </rPh>
    <phoneticPr fontId="4"/>
  </si>
  <si>
    <t>２－７　口腔清潔</t>
    <rPh sb="4" eb="6">
      <t>コウクウ</t>
    </rPh>
    <rPh sb="6" eb="8">
      <t>セイケツ</t>
    </rPh>
    <phoneticPr fontId="4"/>
  </si>
  <si>
    <t>２－８　洗顔</t>
    <rPh sb="4" eb="6">
      <t>センガン</t>
    </rPh>
    <phoneticPr fontId="4"/>
  </si>
  <si>
    <t>２－９　整髪</t>
    <rPh sb="4" eb="6">
      <t>セイハツ</t>
    </rPh>
    <phoneticPr fontId="4"/>
  </si>
  <si>
    <t>２－１０　上衣の着脱</t>
    <rPh sb="5" eb="6">
      <t>ジョウ</t>
    </rPh>
    <rPh sb="6" eb="7">
      <t>ギヌ</t>
    </rPh>
    <rPh sb="8" eb="10">
      <t>チャクダツ</t>
    </rPh>
    <phoneticPr fontId="4"/>
  </si>
  <si>
    <t>２－１１　ズボン等の着脱</t>
    <rPh sb="8" eb="9">
      <t>トウ</t>
    </rPh>
    <rPh sb="10" eb="12">
      <t>チャクダツ</t>
    </rPh>
    <phoneticPr fontId="4"/>
  </si>
  <si>
    <t>２－１２　外出頻度</t>
    <rPh sb="5" eb="7">
      <t>ガイシュツ</t>
    </rPh>
    <rPh sb="7" eb="9">
      <t>ヒンド</t>
    </rPh>
    <phoneticPr fontId="4"/>
  </si>
  <si>
    <t>３－１　意思の伝達</t>
    <rPh sb="4" eb="6">
      <t>イシ</t>
    </rPh>
    <rPh sb="7" eb="9">
      <t>デンタツ</t>
    </rPh>
    <phoneticPr fontId="4"/>
  </si>
  <si>
    <t>３－２　毎日の日課を理解</t>
    <rPh sb="4" eb="6">
      <t>マイニチ</t>
    </rPh>
    <rPh sb="7" eb="9">
      <t>ニッカ</t>
    </rPh>
    <rPh sb="10" eb="12">
      <t>リカイ</t>
    </rPh>
    <phoneticPr fontId="4"/>
  </si>
  <si>
    <t>３－４　短期記憶</t>
    <rPh sb="4" eb="6">
      <t>タンキ</t>
    </rPh>
    <rPh sb="6" eb="8">
      <t>キオク</t>
    </rPh>
    <phoneticPr fontId="4"/>
  </si>
  <si>
    <t>３－５　自分の名前を言う</t>
    <rPh sb="4" eb="6">
      <t>ジブン</t>
    </rPh>
    <rPh sb="7" eb="9">
      <t>ナマエ</t>
    </rPh>
    <rPh sb="10" eb="11">
      <t>イ</t>
    </rPh>
    <phoneticPr fontId="4"/>
  </si>
  <si>
    <t>３－７　場所の理解</t>
    <rPh sb="4" eb="6">
      <t>バショ</t>
    </rPh>
    <rPh sb="7" eb="9">
      <t>リカイ</t>
    </rPh>
    <phoneticPr fontId="4"/>
  </si>
  <si>
    <t>３－８　徘徊</t>
    <rPh sb="4" eb="6">
      <t>ハイカイ</t>
    </rPh>
    <phoneticPr fontId="4"/>
  </si>
  <si>
    <t>４－１　被害的</t>
    <rPh sb="4" eb="6">
      <t>ヒガイ</t>
    </rPh>
    <rPh sb="6" eb="7">
      <t>テキ</t>
    </rPh>
    <phoneticPr fontId="4"/>
  </si>
  <si>
    <t>４－２　作話</t>
    <rPh sb="4" eb="5">
      <t>ツク</t>
    </rPh>
    <rPh sb="5" eb="6">
      <t>ハナシ</t>
    </rPh>
    <phoneticPr fontId="4"/>
  </si>
  <si>
    <t>４－３　感情が不安定</t>
    <rPh sb="4" eb="6">
      <t>カンジョウ</t>
    </rPh>
    <rPh sb="7" eb="10">
      <t>フアンテイ</t>
    </rPh>
    <phoneticPr fontId="4"/>
  </si>
  <si>
    <t>４－４　昼夜逆転</t>
    <rPh sb="4" eb="6">
      <t>チュウヤ</t>
    </rPh>
    <rPh sb="6" eb="8">
      <t>ギャクテン</t>
    </rPh>
    <phoneticPr fontId="4"/>
  </si>
  <si>
    <t>４－５　同じ話をする</t>
    <rPh sb="4" eb="5">
      <t>オナ</t>
    </rPh>
    <rPh sb="6" eb="7">
      <t>ハナシ</t>
    </rPh>
    <phoneticPr fontId="4"/>
  </si>
  <si>
    <t>４－６　大声を出す</t>
    <rPh sb="4" eb="6">
      <t>オオゴエ</t>
    </rPh>
    <rPh sb="7" eb="8">
      <t>ダ</t>
    </rPh>
    <phoneticPr fontId="4"/>
  </si>
  <si>
    <t>４－７　介護に抵抗</t>
    <rPh sb="4" eb="6">
      <t>カイゴ</t>
    </rPh>
    <rPh sb="7" eb="9">
      <t>テイコウ</t>
    </rPh>
    <phoneticPr fontId="4"/>
  </si>
  <si>
    <t>４－８　落ち着きなし</t>
    <rPh sb="4" eb="5">
      <t>オ</t>
    </rPh>
    <rPh sb="6" eb="7">
      <t>ツ</t>
    </rPh>
    <phoneticPr fontId="4"/>
  </si>
  <si>
    <t xml:space="preserve">４－９　一人で出たがる  </t>
    <rPh sb="4" eb="6">
      <t>ヒトリ</t>
    </rPh>
    <rPh sb="7" eb="8">
      <t>デ</t>
    </rPh>
    <phoneticPr fontId="4"/>
  </si>
  <si>
    <t xml:space="preserve">４－１０　収集癖  </t>
    <rPh sb="5" eb="7">
      <t>シュウシュウ</t>
    </rPh>
    <rPh sb="7" eb="8">
      <t>ヘキ</t>
    </rPh>
    <phoneticPr fontId="4"/>
  </si>
  <si>
    <t xml:space="preserve">４－１１　物や衣類を壊す </t>
    <rPh sb="5" eb="6">
      <t>モノ</t>
    </rPh>
    <rPh sb="7" eb="9">
      <t>イルイ</t>
    </rPh>
    <rPh sb="10" eb="11">
      <t>コワ</t>
    </rPh>
    <phoneticPr fontId="4"/>
  </si>
  <si>
    <t>４－１２　ひどい物忘れ</t>
    <rPh sb="8" eb="10">
      <t>モノワス</t>
    </rPh>
    <phoneticPr fontId="4"/>
  </si>
  <si>
    <t>４－１３　独り言・独り笑い</t>
    <rPh sb="5" eb="6">
      <t>ヒト</t>
    </rPh>
    <rPh sb="7" eb="8">
      <t>ゴト</t>
    </rPh>
    <rPh sb="9" eb="10">
      <t>ヒト</t>
    </rPh>
    <rPh sb="11" eb="12">
      <t>ワラ</t>
    </rPh>
    <phoneticPr fontId="4"/>
  </si>
  <si>
    <t>４－１４　自分勝手に行動する</t>
    <rPh sb="5" eb="7">
      <t>ジブン</t>
    </rPh>
    <rPh sb="7" eb="9">
      <t>カッテ</t>
    </rPh>
    <rPh sb="10" eb="12">
      <t>コウドウ</t>
    </rPh>
    <phoneticPr fontId="4"/>
  </si>
  <si>
    <t>４－１５　話がまとまらない</t>
    <rPh sb="5" eb="6">
      <t>ハナシ</t>
    </rPh>
    <phoneticPr fontId="4"/>
  </si>
  <si>
    <t>５－１　薬の内服</t>
    <rPh sb="4" eb="5">
      <t>クスリ</t>
    </rPh>
    <rPh sb="6" eb="8">
      <t>ナイフク</t>
    </rPh>
    <phoneticPr fontId="4"/>
  </si>
  <si>
    <t>５－２　金銭の管理</t>
    <rPh sb="4" eb="6">
      <t>キンセン</t>
    </rPh>
    <rPh sb="7" eb="9">
      <t>カンリ</t>
    </rPh>
    <phoneticPr fontId="4"/>
  </si>
  <si>
    <t>５－３　日常の意思決定</t>
    <rPh sb="4" eb="6">
      <t>ニチジョウ</t>
    </rPh>
    <rPh sb="7" eb="9">
      <t>イシ</t>
    </rPh>
    <rPh sb="9" eb="11">
      <t>ケッテイ</t>
    </rPh>
    <phoneticPr fontId="4"/>
  </si>
  <si>
    <t>５－４　集団への不適応</t>
    <rPh sb="4" eb="6">
      <t>シュウダン</t>
    </rPh>
    <rPh sb="8" eb="11">
      <t>フテキオウ</t>
    </rPh>
    <phoneticPr fontId="4"/>
  </si>
  <si>
    <t>５－５　買い物</t>
    <rPh sb="4" eb="5">
      <t>カ</t>
    </rPh>
    <rPh sb="6" eb="7">
      <t>モノ</t>
    </rPh>
    <phoneticPr fontId="4"/>
  </si>
  <si>
    <t>５－６　簡単な調理</t>
    <rPh sb="4" eb="6">
      <t>カンタン</t>
    </rPh>
    <rPh sb="7" eb="9">
      <t>チョウリ</t>
    </rPh>
    <phoneticPr fontId="4"/>
  </si>
  <si>
    <t>６－１　点滴の管理</t>
    <rPh sb="4" eb="6">
      <t>テンテキ</t>
    </rPh>
    <rPh sb="7" eb="9">
      <t>カンリ</t>
    </rPh>
    <phoneticPr fontId="4"/>
  </si>
  <si>
    <t>６－２　中心静脈栄養</t>
    <rPh sb="4" eb="6">
      <t>チュウシン</t>
    </rPh>
    <rPh sb="6" eb="8">
      <t>ジョウミャク</t>
    </rPh>
    <rPh sb="8" eb="10">
      <t>エイヨウ</t>
    </rPh>
    <phoneticPr fontId="4"/>
  </si>
  <si>
    <t>６－３　透析</t>
    <rPh sb="4" eb="6">
      <t>トウセキ</t>
    </rPh>
    <phoneticPr fontId="4"/>
  </si>
  <si>
    <t>６－４　ストーマの処置</t>
    <rPh sb="9" eb="11">
      <t>ショチ</t>
    </rPh>
    <phoneticPr fontId="4"/>
  </si>
  <si>
    <t>６－５　酸素療法</t>
    <rPh sb="4" eb="6">
      <t>サンソ</t>
    </rPh>
    <rPh sb="6" eb="8">
      <t>リョウホウ</t>
    </rPh>
    <phoneticPr fontId="4"/>
  </si>
  <si>
    <t>６－６　レスピレーター</t>
    <phoneticPr fontId="4"/>
  </si>
  <si>
    <t>６－７　気管切開の処置</t>
    <rPh sb="4" eb="6">
      <t>キカン</t>
    </rPh>
    <rPh sb="6" eb="8">
      <t>セッカイ</t>
    </rPh>
    <rPh sb="9" eb="11">
      <t>ショチ</t>
    </rPh>
    <phoneticPr fontId="4"/>
  </si>
  <si>
    <t>６－８　疼痛の看護</t>
    <phoneticPr fontId="4"/>
  </si>
  <si>
    <t>６－９　経管栄養</t>
    <rPh sb="4" eb="5">
      <t>キョウ</t>
    </rPh>
    <rPh sb="5" eb="6">
      <t>カン</t>
    </rPh>
    <rPh sb="6" eb="8">
      <t>エイヨウ</t>
    </rPh>
    <phoneticPr fontId="4"/>
  </si>
  <si>
    <t>６－１０　モニター測定</t>
    <rPh sb="9" eb="11">
      <t>ソクテイ</t>
    </rPh>
    <phoneticPr fontId="4"/>
  </si>
  <si>
    <t>６－１１　じょくそうの処置</t>
    <rPh sb="11" eb="13">
      <t>ショチ</t>
    </rPh>
    <phoneticPr fontId="4"/>
  </si>
  <si>
    <t>６－１２　カテーテル</t>
    <phoneticPr fontId="4"/>
  </si>
  <si>
    <t>７－１　障害高齢者自立度</t>
    <rPh sb="4" eb="6">
      <t>ショウガイ</t>
    </rPh>
    <rPh sb="6" eb="9">
      <t>コウレイシャ</t>
    </rPh>
    <rPh sb="9" eb="12">
      <t>ジリツド</t>
    </rPh>
    <phoneticPr fontId="4"/>
  </si>
  <si>
    <t>７－２　認知症高齢者自立度</t>
    <rPh sb="4" eb="6">
      <t>ニンチ</t>
    </rPh>
    <rPh sb="6" eb="7">
      <t>ショウ</t>
    </rPh>
    <rPh sb="7" eb="10">
      <t>コウレイシャ</t>
    </rPh>
    <rPh sb="10" eb="13">
      <t>ジリツド</t>
    </rPh>
    <phoneticPr fontId="4"/>
  </si>
  <si>
    <t>１．身体機能・起居動作</t>
    <phoneticPr fontId="4"/>
  </si>
  <si>
    <t>２．生活機能</t>
    <rPh sb="2" eb="4">
      <t>セイカツ</t>
    </rPh>
    <rPh sb="4" eb="6">
      <t>キノウ</t>
    </rPh>
    <phoneticPr fontId="4"/>
  </si>
  <si>
    <t>３．認知機能</t>
    <rPh sb="2" eb="4">
      <t>ニンチ</t>
    </rPh>
    <rPh sb="4" eb="6">
      <t>キノウ</t>
    </rPh>
    <phoneticPr fontId="4"/>
  </si>
  <si>
    <t>４．精神・行動障害</t>
    <rPh sb="2" eb="4">
      <t>セイシン</t>
    </rPh>
    <rPh sb="5" eb="7">
      <t>コウドウ</t>
    </rPh>
    <rPh sb="7" eb="9">
      <t>ショウガイ</t>
    </rPh>
    <phoneticPr fontId="4"/>
  </si>
  <si>
    <t>５．社会生活への適応</t>
    <rPh sb="2" eb="4">
      <t>シャカイ</t>
    </rPh>
    <rPh sb="4" eb="6">
      <t>セイカツ</t>
    </rPh>
    <rPh sb="8" eb="10">
      <t>テキオウ</t>
    </rPh>
    <phoneticPr fontId="4"/>
  </si>
  <si>
    <t>６．特別な医療</t>
    <phoneticPr fontId="4"/>
  </si>
  <si>
    <t>７．日常生活自立度</t>
    <rPh sb="2" eb="4">
      <t>ニチジョウ</t>
    </rPh>
    <rPh sb="4" eb="6">
      <t>セイカツ</t>
    </rPh>
    <rPh sb="6" eb="9">
      <t>ジリツド</t>
    </rPh>
    <phoneticPr fontId="4"/>
  </si>
  <si>
    <t>群情報</t>
    <rPh sb="0" eb="1">
      <t>グン</t>
    </rPh>
    <rPh sb="1" eb="3">
      <t>ジョウホウ</t>
    </rPh>
    <phoneticPr fontId="1"/>
  </si>
  <si>
    <t>特記事項の内容</t>
    <rPh sb="0" eb="2">
      <t>トッキ</t>
    </rPh>
    <rPh sb="2" eb="4">
      <t>ジコウ</t>
    </rPh>
    <rPh sb="5" eb="7">
      <t>ナイヨウ</t>
    </rPh>
    <phoneticPr fontId="1"/>
  </si>
  <si>
    <t>選択項目</t>
    <rPh sb="0" eb="2">
      <t>センタク</t>
    </rPh>
    <rPh sb="2" eb="4">
      <t>コウモク</t>
    </rPh>
    <phoneticPr fontId="1"/>
  </si>
  <si>
    <t>特記事項</t>
    <rPh sb="0" eb="2">
      <t>トッキ</t>
    </rPh>
    <rPh sb="2" eb="4">
      <t>ジコウ</t>
    </rPh>
    <phoneticPr fontId="1"/>
  </si>
  <si>
    <t>OCR</t>
    <phoneticPr fontId="1"/>
  </si>
  <si>
    <t>年</t>
    <rPh sb="0" eb="1">
      <t>ネン</t>
    </rPh>
    <phoneticPr fontId="1"/>
  </si>
  <si>
    <t>月</t>
    <rPh sb="0" eb="1">
      <t>ガツ</t>
    </rPh>
    <phoneticPr fontId="1"/>
  </si>
  <si>
    <t>性別</t>
    <rPh sb="0" eb="2">
      <t>セイベツ</t>
    </rPh>
    <phoneticPr fontId="1"/>
  </si>
  <si>
    <t>男</t>
    <rPh sb="0" eb="1">
      <t>オトコ</t>
    </rPh>
    <phoneticPr fontId="1"/>
  </si>
  <si>
    <t>女</t>
    <rPh sb="0" eb="1">
      <t>オンナ</t>
    </rPh>
    <phoneticPr fontId="1"/>
  </si>
  <si>
    <t>和暦</t>
    <rPh sb="0" eb="2">
      <t>ワレキ</t>
    </rPh>
    <phoneticPr fontId="1"/>
  </si>
  <si>
    <t>明治</t>
    <rPh sb="0" eb="2">
      <t>メイジ</t>
    </rPh>
    <phoneticPr fontId="1"/>
  </si>
  <si>
    <t>大正</t>
    <rPh sb="0" eb="2">
      <t>タイショウ</t>
    </rPh>
    <phoneticPr fontId="1"/>
  </si>
  <si>
    <t>昭和</t>
    <rPh sb="0" eb="2">
      <t>ショウワ</t>
    </rPh>
    <phoneticPr fontId="1"/>
  </si>
  <si>
    <t>平成</t>
    <rPh sb="0" eb="2">
      <t>ヘイセイ</t>
    </rPh>
    <phoneticPr fontId="1"/>
  </si>
  <si>
    <t>保険者番号</t>
    <rPh sb="0" eb="2">
      <t>ホケン</t>
    </rPh>
    <rPh sb="2" eb="3">
      <t>モノ</t>
    </rPh>
    <rPh sb="3" eb="5">
      <t>バンゴウ</t>
    </rPh>
    <phoneticPr fontId="1"/>
  </si>
  <si>
    <t>性別</t>
    <rPh sb="0" eb="2">
      <t>セイベツ</t>
    </rPh>
    <phoneticPr fontId="1"/>
  </si>
  <si>
    <t>生年元号</t>
    <rPh sb="0" eb="2">
      <t>セイネン</t>
    </rPh>
    <rPh sb="2" eb="4">
      <t>ゲンゴウ</t>
    </rPh>
    <phoneticPr fontId="1"/>
  </si>
  <si>
    <t>現在の介護度</t>
    <rPh sb="0" eb="2">
      <t>ゲンザイ</t>
    </rPh>
    <rPh sb="3" eb="5">
      <t>カイゴ</t>
    </rPh>
    <rPh sb="5" eb="6">
      <t>ド</t>
    </rPh>
    <phoneticPr fontId="1"/>
  </si>
  <si>
    <t>介護</t>
    <rPh sb="0" eb="2">
      <t>カイゴ</t>
    </rPh>
    <phoneticPr fontId="1"/>
  </si>
  <si>
    <t>支援</t>
    <rPh sb="0" eb="2">
      <t>シエン</t>
    </rPh>
    <phoneticPr fontId="1"/>
  </si>
  <si>
    <t>なし</t>
    <phoneticPr fontId="1"/>
  </si>
  <si>
    <t>現在介護度</t>
    <rPh sb="0" eb="2">
      <t>ゲンザイ</t>
    </rPh>
    <rPh sb="2" eb="4">
      <t>カイゴ</t>
    </rPh>
    <rPh sb="4" eb="5">
      <t>ド</t>
    </rPh>
    <phoneticPr fontId="1"/>
  </si>
  <si>
    <t>被保険者番号</t>
    <rPh sb="0" eb="1">
      <t>ヒ</t>
    </rPh>
    <rPh sb="1" eb="3">
      <t>ホケン</t>
    </rPh>
    <rPh sb="3" eb="4">
      <t>モノ</t>
    </rPh>
    <rPh sb="4" eb="6">
      <t>バンゴウ</t>
    </rPh>
    <phoneticPr fontId="1"/>
  </si>
  <si>
    <t>利用施設</t>
    <rPh sb="0" eb="2">
      <t>リヨウ</t>
    </rPh>
    <rPh sb="2" eb="4">
      <t>シセツ</t>
    </rPh>
    <phoneticPr fontId="1"/>
  </si>
  <si>
    <r>
      <t>性別　</t>
    </r>
    <r>
      <rPr>
        <u/>
        <sz val="9"/>
        <rFont val="ＭＳ Ｐゴシック"/>
        <family val="3"/>
        <charset val="128"/>
        <scheme val="minor"/>
      </rPr>
      <t>（1：男　2：女）</t>
    </r>
    <rPh sb="0" eb="2">
      <t>セイベツ</t>
    </rPh>
    <rPh sb="6" eb="7">
      <t>オトコ</t>
    </rPh>
    <rPh sb="10" eb="11">
      <t>オンナ</t>
    </rPh>
    <phoneticPr fontId="1"/>
  </si>
  <si>
    <r>
      <t>生年月日　</t>
    </r>
    <r>
      <rPr>
        <u/>
        <sz val="9"/>
        <color theme="1"/>
        <rFont val="ＭＳ Ｐゴシック"/>
        <family val="3"/>
        <charset val="128"/>
        <scheme val="minor"/>
      </rPr>
      <t>（1：明治　2：大正　3：昭和）</t>
    </r>
    <rPh sb="0" eb="2">
      <t>セイネン</t>
    </rPh>
    <rPh sb="2" eb="4">
      <t>ガッピ</t>
    </rPh>
    <rPh sb="8" eb="10">
      <t>メイジ</t>
    </rPh>
    <rPh sb="13" eb="15">
      <t>タイショウ</t>
    </rPh>
    <rPh sb="18" eb="20">
      <t>ショウワ</t>
    </rPh>
    <phoneticPr fontId="1"/>
  </si>
  <si>
    <r>
      <t>現在の介護度　</t>
    </r>
    <r>
      <rPr>
        <u/>
        <sz val="9"/>
        <color theme="1"/>
        <rFont val="ＭＳ Ｐゴシック"/>
        <family val="3"/>
        <charset val="128"/>
        <scheme val="minor"/>
      </rPr>
      <t>（1：介護　2：支援　3：なし）</t>
    </r>
    <rPh sb="0" eb="2">
      <t>ゲンザイ</t>
    </rPh>
    <rPh sb="3" eb="5">
      <t>カイゴ</t>
    </rPh>
    <rPh sb="5" eb="6">
      <t>ド</t>
    </rPh>
    <rPh sb="10" eb="12">
      <t>カイゴ</t>
    </rPh>
    <rPh sb="15" eb="17">
      <t>シエン</t>
    </rPh>
    <phoneticPr fontId="1"/>
  </si>
  <si>
    <r>
      <t>夜間訪問　</t>
    </r>
    <r>
      <rPr>
        <u/>
        <sz val="9"/>
        <color theme="1"/>
        <rFont val="ＭＳ Ｐゴシック"/>
        <family val="3"/>
        <charset val="128"/>
        <scheme val="minor"/>
      </rPr>
      <t>※介護給付のみ</t>
    </r>
    <rPh sb="0" eb="2">
      <t>ヤカン</t>
    </rPh>
    <rPh sb="2" eb="4">
      <t>ホウモン</t>
    </rPh>
    <phoneticPr fontId="1"/>
  </si>
  <si>
    <r>
      <t>地域福祉　</t>
    </r>
    <r>
      <rPr>
        <u/>
        <sz val="9"/>
        <color theme="1"/>
        <rFont val="ＭＳ Ｐゴシック"/>
        <family val="3"/>
        <charset val="128"/>
        <scheme val="minor"/>
      </rPr>
      <t>※介護給付のみ</t>
    </r>
    <rPh sb="0" eb="2">
      <t>チイキ</t>
    </rPh>
    <rPh sb="2" eb="4">
      <t>フクシ</t>
    </rPh>
    <phoneticPr fontId="1"/>
  </si>
  <si>
    <r>
      <t>定期巡回　</t>
    </r>
    <r>
      <rPr>
        <u/>
        <sz val="9"/>
        <color theme="1"/>
        <rFont val="ＭＳ Ｐゴシック"/>
        <family val="3"/>
        <charset val="128"/>
        <scheme val="minor"/>
      </rPr>
      <t>※介護給付のみ</t>
    </r>
    <rPh sb="0" eb="2">
      <t>テイキ</t>
    </rPh>
    <rPh sb="2" eb="4">
      <t>ジュンカイ</t>
    </rPh>
    <phoneticPr fontId="1"/>
  </si>
  <si>
    <r>
      <t>地域特定　</t>
    </r>
    <r>
      <rPr>
        <u/>
        <sz val="9"/>
        <color theme="1"/>
        <rFont val="ＭＳ Ｐゴシック"/>
        <family val="3"/>
        <charset val="128"/>
        <scheme val="minor"/>
      </rPr>
      <t>※介護給付のみ</t>
    </r>
    <rPh sb="0" eb="2">
      <t>チイキ</t>
    </rPh>
    <rPh sb="2" eb="4">
      <t>トクテイ</t>
    </rPh>
    <phoneticPr fontId="1"/>
  </si>
  <si>
    <r>
      <t>看護小規模　</t>
    </r>
    <r>
      <rPr>
        <u/>
        <sz val="9"/>
        <color theme="1"/>
        <rFont val="ＭＳ Ｐゴシック"/>
        <family val="3"/>
        <charset val="128"/>
        <scheme val="minor"/>
      </rPr>
      <t>※介護給付のみ</t>
    </r>
    <rPh sb="0" eb="2">
      <t>カンゴ</t>
    </rPh>
    <rPh sb="2" eb="5">
      <t>ショウキボ</t>
    </rPh>
    <phoneticPr fontId="1"/>
  </si>
  <si>
    <t>住宅改修</t>
    <rPh sb="0" eb="2">
      <t>ジュウタク</t>
    </rPh>
    <rPh sb="2" eb="4">
      <t>カイシュウ</t>
    </rPh>
    <phoneticPr fontId="1"/>
  </si>
  <si>
    <t>有</t>
    <rPh sb="0" eb="1">
      <t>ユウ</t>
    </rPh>
    <phoneticPr fontId="1"/>
  </si>
  <si>
    <t>無</t>
    <rPh sb="0" eb="1">
      <t>ム</t>
    </rPh>
    <phoneticPr fontId="1"/>
  </si>
  <si>
    <t>サービス利用　計</t>
    <rPh sb="4" eb="6">
      <t>リヨウ</t>
    </rPh>
    <rPh sb="7" eb="8">
      <t>ケイ</t>
    </rPh>
    <phoneticPr fontId="1"/>
  </si>
  <si>
    <r>
      <t>市町村特別給付</t>
    </r>
    <r>
      <rPr>
        <u/>
        <sz val="9"/>
        <color theme="1"/>
        <rFont val="ＭＳ Ｐゴシック"/>
        <family val="3"/>
        <charset val="128"/>
        <scheme val="minor"/>
      </rPr>
      <t>（最長３２文字）</t>
    </r>
    <rPh sb="0" eb="3">
      <t>シチョウソン</t>
    </rPh>
    <rPh sb="3" eb="5">
      <t>トクベツ</t>
    </rPh>
    <rPh sb="5" eb="7">
      <t>キュウフ</t>
    </rPh>
    <rPh sb="8" eb="10">
      <t>サイチョウ</t>
    </rPh>
    <rPh sb="12" eb="14">
      <t>モジ</t>
    </rPh>
    <phoneticPr fontId="1"/>
  </si>
  <si>
    <r>
      <t>他在宅サービス</t>
    </r>
    <r>
      <rPr>
        <u/>
        <sz val="9"/>
        <color theme="1"/>
        <rFont val="ＭＳ Ｐゴシック"/>
        <family val="3"/>
        <charset val="128"/>
        <scheme val="minor"/>
      </rPr>
      <t>（最長２４文字）</t>
    </r>
    <rPh sb="0" eb="1">
      <t>ホカ</t>
    </rPh>
    <rPh sb="1" eb="3">
      <t>ザイタク</t>
    </rPh>
    <phoneticPr fontId="1"/>
  </si>
  <si>
    <t>概況特記</t>
    <rPh sb="0" eb="2">
      <t>ガイキョウ</t>
    </rPh>
    <rPh sb="2" eb="4">
      <t>トッキ</t>
    </rPh>
    <phoneticPr fontId="1"/>
  </si>
  <si>
    <t>特記ページ</t>
    <rPh sb="0" eb="2">
      <t>トッキ</t>
    </rPh>
    <phoneticPr fontId="1"/>
  </si>
  <si>
    <t>赤エラー</t>
    <rPh sb="0" eb="1">
      <t>アカ</t>
    </rPh>
    <phoneticPr fontId="1"/>
  </si>
  <si>
    <t>緑エラー</t>
    <rPh sb="0" eb="1">
      <t>ミドリ</t>
    </rPh>
    <phoneticPr fontId="1"/>
  </si>
  <si>
    <t>入力誤りが残っています！！赤色シートで内容を確認し，黄色シートの該当箇所を必ず訂正してください。</t>
    <rPh sb="0" eb="2">
      <t>ニュウリョク</t>
    </rPh>
    <rPh sb="2" eb="3">
      <t>アヤマ</t>
    </rPh>
    <rPh sb="5" eb="6">
      <t>ノコ</t>
    </rPh>
    <rPh sb="13" eb="15">
      <t>アカイロ</t>
    </rPh>
    <rPh sb="19" eb="21">
      <t>ナイヨウ</t>
    </rPh>
    <rPh sb="22" eb="24">
      <t>カクニン</t>
    </rPh>
    <rPh sb="26" eb="28">
      <t>キイロ</t>
    </rPh>
    <rPh sb="32" eb="34">
      <t>ガイトウ</t>
    </rPh>
    <rPh sb="34" eb="36">
      <t>カショ</t>
    </rPh>
    <rPh sb="37" eb="38">
      <t>カナラ</t>
    </rPh>
    <rPh sb="39" eb="41">
      <t>テイセイ</t>
    </rPh>
    <phoneticPr fontId="1"/>
  </si>
  <si>
    <t>エラーはありません。ＳＴＥＰ２に進んでください。</t>
    <rPh sb="16" eb="17">
      <t>スス</t>
    </rPh>
    <phoneticPr fontId="1"/>
  </si>
  <si>
    <t>入力の不備が疑われる箇所が残っています。赤色シート，黄色シートで内容を確認してください。問題がなければＳＴＥＰ２に進んでください。</t>
    <rPh sb="0" eb="2">
      <t>ニュウリョク</t>
    </rPh>
    <rPh sb="3" eb="5">
      <t>フビ</t>
    </rPh>
    <rPh sb="6" eb="7">
      <t>ウタガ</t>
    </rPh>
    <rPh sb="10" eb="12">
      <t>カショ</t>
    </rPh>
    <rPh sb="13" eb="14">
      <t>ノコ</t>
    </rPh>
    <rPh sb="26" eb="28">
      <t>キイロ</t>
    </rPh>
    <rPh sb="44" eb="46">
      <t>モンダイ</t>
    </rPh>
    <rPh sb="57" eb="58">
      <t>スス</t>
    </rPh>
    <phoneticPr fontId="1"/>
  </si>
  <si>
    <t>調査員名前</t>
    <rPh sb="0" eb="3">
      <t>チョウサイン</t>
    </rPh>
    <rPh sb="3" eb="5">
      <t>ナマエ</t>
    </rPh>
    <phoneticPr fontId="1"/>
  </si>
  <si>
    <t>その他特記</t>
    <rPh sb="2" eb="3">
      <t>タ</t>
    </rPh>
    <rPh sb="3" eb="5">
      <t>トッキ</t>
    </rPh>
    <phoneticPr fontId="1"/>
  </si>
  <si>
    <t>１－６　両足での立位保持</t>
    <rPh sb="4" eb="6">
      <t>リョウアシ</t>
    </rPh>
    <rPh sb="8" eb="10">
      <t>リツイ</t>
    </rPh>
    <rPh sb="10" eb="12">
      <t>ホジ</t>
    </rPh>
    <phoneticPr fontId="4"/>
  </si>
  <si>
    <t>３－３　生年月日や年齢を言う</t>
    <rPh sb="4" eb="6">
      <t>セイネン</t>
    </rPh>
    <rPh sb="6" eb="8">
      <t>ガッピ</t>
    </rPh>
    <rPh sb="9" eb="11">
      <t>ネンレイ</t>
    </rPh>
    <rPh sb="12" eb="13">
      <t>イ</t>
    </rPh>
    <phoneticPr fontId="4"/>
  </si>
  <si>
    <t>３－６　今の季節を理解する</t>
    <rPh sb="4" eb="5">
      <t>イマ</t>
    </rPh>
    <rPh sb="6" eb="8">
      <t>キセツ</t>
    </rPh>
    <rPh sb="9" eb="11">
      <t>リカイ</t>
    </rPh>
    <phoneticPr fontId="4"/>
  </si>
  <si>
    <t>３－９　外出すると戻れない</t>
    <rPh sb="4" eb="6">
      <t>ガイシュツ</t>
    </rPh>
    <rPh sb="9" eb="10">
      <t>モド</t>
    </rPh>
    <phoneticPr fontId="4"/>
  </si>
  <si>
    <t>特記字数</t>
    <rPh sb="0" eb="2">
      <t>トッキ</t>
    </rPh>
    <rPh sb="2" eb="4">
      <t>ジスウ</t>
    </rPh>
    <phoneticPr fontId="1"/>
  </si>
  <si>
    <t>自立以外</t>
    <rPh sb="0" eb="2">
      <t>ジリツ</t>
    </rPh>
    <rPh sb="2" eb="4">
      <t>イガイ</t>
    </rPh>
    <phoneticPr fontId="1"/>
  </si>
  <si>
    <r>
      <t>住宅改修　</t>
    </r>
    <r>
      <rPr>
        <u/>
        <sz val="9"/>
        <rFont val="ＭＳ Ｐゴシック"/>
        <family val="3"/>
        <charset val="128"/>
        <scheme val="minor"/>
      </rPr>
      <t>（空白：無　1：有）</t>
    </r>
    <rPh sb="0" eb="2">
      <t>ジュウタク</t>
    </rPh>
    <rPh sb="2" eb="4">
      <t>カイシュウ</t>
    </rPh>
    <rPh sb="6" eb="8">
      <t>クウハク</t>
    </rPh>
    <rPh sb="9" eb="10">
      <t>ナ</t>
    </rPh>
    <rPh sb="13" eb="14">
      <t>ア</t>
    </rPh>
    <phoneticPr fontId="1"/>
  </si>
  <si>
    <t>mod 11</t>
    <phoneticPr fontId="1"/>
  </si>
  <si>
    <t>C/D</t>
    <phoneticPr fontId="1"/>
  </si>
  <si>
    <r>
      <t>名前</t>
    </r>
    <r>
      <rPr>
        <u/>
        <sz val="9"/>
        <color theme="1"/>
        <rFont val="ＭＳ Ｐゴシック"/>
        <family val="3"/>
        <charset val="128"/>
        <scheme val="minor"/>
      </rPr>
      <t>（姓と名の間にスペース）</t>
    </r>
    <rPh sb="0" eb="2">
      <t>ナマエ</t>
    </rPh>
    <rPh sb="3" eb="4">
      <t>セイ</t>
    </rPh>
    <rPh sb="5" eb="6">
      <t>メイ</t>
    </rPh>
    <rPh sb="7" eb="8">
      <t>アイダ</t>
    </rPh>
    <phoneticPr fontId="1"/>
  </si>
  <si>
    <t>その他特記</t>
    <phoneticPr fontId="1"/>
  </si>
  <si>
    <t>令和</t>
    <rPh sb="0" eb="1">
      <t>レイ</t>
    </rPh>
    <rPh sb="1" eb="2">
      <t>ワ</t>
    </rPh>
    <phoneticPr fontId="1"/>
  </si>
  <si>
    <t>調査員番号</t>
    <rPh sb="0" eb="3">
      <t>チョウサイン</t>
    </rPh>
    <rPh sb="3" eb="5">
      <t>バンゴウ</t>
    </rPh>
    <phoneticPr fontId="1"/>
  </si>
  <si>
    <t>調査員番号</t>
    <rPh sb="0" eb="3">
      <t>チョウサイン</t>
    </rPh>
    <rPh sb="3" eb="5">
      <t>バンゴウ</t>
    </rPh>
    <phoneticPr fontId="1"/>
  </si>
  <si>
    <t>連絡先　氏名</t>
    <rPh sb="0" eb="3">
      <t>レンラクサキ</t>
    </rPh>
    <rPh sb="4" eb="6">
      <t>シメイ</t>
    </rPh>
    <phoneticPr fontId="1"/>
  </si>
  <si>
    <r>
      <t>現住所　</t>
    </r>
    <r>
      <rPr>
        <u/>
        <sz val="9"/>
        <rFont val="ＭＳ Ｐゴシック"/>
        <family val="3"/>
        <charset val="128"/>
        <scheme val="minor"/>
      </rPr>
      <t>（施設・病院名または住所）</t>
    </r>
    <rPh sb="0" eb="3">
      <t>ゲンジュウショ</t>
    </rPh>
    <rPh sb="5" eb="7">
      <t>シセツ</t>
    </rPh>
    <rPh sb="8" eb="10">
      <t>ビョウイン</t>
    </rPh>
    <rPh sb="10" eb="11">
      <t>メイ</t>
    </rPh>
    <rPh sb="14" eb="16">
      <t>ジュウショ</t>
    </rPh>
    <phoneticPr fontId="1"/>
  </si>
  <si>
    <t>連絡先　関係</t>
    <rPh sb="0" eb="3">
      <t>レンラクサキ</t>
    </rPh>
    <rPh sb="4" eb="6">
      <t>カンケイ</t>
    </rPh>
    <phoneticPr fontId="1"/>
  </si>
  <si>
    <t>連絡先　連絡先の住所</t>
    <rPh sb="0" eb="3">
      <t>レンラクサキ</t>
    </rPh>
    <rPh sb="4" eb="7">
      <t>レンラクサキ</t>
    </rPh>
    <rPh sb="8" eb="10">
      <t>ジュウショ</t>
    </rPh>
    <phoneticPr fontId="1"/>
  </si>
  <si>
    <t>現住所　〒</t>
    <rPh sb="0" eb="3">
      <t>ゲンジュウショ</t>
    </rPh>
    <phoneticPr fontId="1"/>
  </si>
  <si>
    <t>連絡先　〒</t>
    <rPh sb="0" eb="3">
      <t>レンラクサキ</t>
    </rPh>
    <phoneticPr fontId="1"/>
  </si>
  <si>
    <t>家族状況</t>
    <rPh sb="0" eb="4">
      <t>カゾクジョウキョウ</t>
    </rPh>
    <phoneticPr fontId="1"/>
  </si>
  <si>
    <t>1-1麻痺</t>
    <rPh sb="3" eb="5">
      <t>マヒ</t>
    </rPh>
    <phoneticPr fontId="1"/>
  </si>
  <si>
    <t>該当にチェック→</t>
    <rPh sb="0" eb="2">
      <t>ガイトウ</t>
    </rPh>
    <phoneticPr fontId="1"/>
  </si>
  <si>
    <t>1-2拘縮</t>
    <rPh sb="3" eb="5">
      <t>コウシュク</t>
    </rPh>
    <phoneticPr fontId="1"/>
  </si>
  <si>
    <t>1-3寝返り</t>
    <rPh sb="3" eb="5">
      <t>ネガエ</t>
    </rPh>
    <phoneticPr fontId="1"/>
  </si>
  <si>
    <t>青枠内のリストから選択→</t>
    <rPh sb="0" eb="1">
      <t>アオ</t>
    </rPh>
    <rPh sb="1" eb="3">
      <t>ワクナイ</t>
    </rPh>
    <rPh sb="9" eb="11">
      <t>センタク</t>
    </rPh>
    <phoneticPr fontId="1"/>
  </si>
  <si>
    <t>（1.できる　2.つかまれば可　3.できない）</t>
    <rPh sb="14" eb="15">
      <t>カ</t>
    </rPh>
    <phoneticPr fontId="1"/>
  </si>
  <si>
    <t>1-4起き上がり</t>
    <rPh sb="3" eb="4">
      <t>オ</t>
    </rPh>
    <rPh sb="5" eb="6">
      <t>ア</t>
    </rPh>
    <phoneticPr fontId="1"/>
  </si>
  <si>
    <t>1-5座位保持</t>
    <rPh sb="3" eb="5">
      <t>ザイ</t>
    </rPh>
    <rPh sb="5" eb="7">
      <t>ホジ</t>
    </rPh>
    <phoneticPr fontId="1"/>
  </si>
  <si>
    <t>（1.できる　2.自分で支えれば可　3.支えが必要　4.できない）</t>
    <rPh sb="9" eb="11">
      <t>ジブン</t>
    </rPh>
    <rPh sb="12" eb="13">
      <t>ササ</t>
    </rPh>
    <rPh sb="16" eb="17">
      <t>カ</t>
    </rPh>
    <rPh sb="20" eb="21">
      <t>ササ</t>
    </rPh>
    <rPh sb="23" eb="25">
      <t>ヒツヨウ</t>
    </rPh>
    <phoneticPr fontId="1"/>
  </si>
  <si>
    <t>1-6両足での立位</t>
    <rPh sb="3" eb="5">
      <t>リョウアシ</t>
    </rPh>
    <rPh sb="7" eb="9">
      <t>リツイ</t>
    </rPh>
    <phoneticPr fontId="1"/>
  </si>
  <si>
    <t>（1.できる　2.支えが必要　3.できない）</t>
    <rPh sb="9" eb="10">
      <t>ササ</t>
    </rPh>
    <rPh sb="12" eb="14">
      <t>ヒツヨウ</t>
    </rPh>
    <phoneticPr fontId="1"/>
  </si>
  <si>
    <t>1-7歩行</t>
    <rPh sb="3" eb="5">
      <t>ホコウ</t>
    </rPh>
    <phoneticPr fontId="1"/>
  </si>
  <si>
    <t>1-8立ち上がり</t>
    <rPh sb="3" eb="4">
      <t>タ</t>
    </rPh>
    <rPh sb="5" eb="6">
      <t>ア</t>
    </rPh>
    <phoneticPr fontId="1"/>
  </si>
  <si>
    <t>1-9片足での立位</t>
    <rPh sb="3" eb="5">
      <t>カタアシ</t>
    </rPh>
    <rPh sb="7" eb="9">
      <t>リツイ</t>
    </rPh>
    <phoneticPr fontId="1"/>
  </si>
  <si>
    <t>1-10洗身</t>
    <rPh sb="4" eb="6">
      <t>センシン</t>
    </rPh>
    <phoneticPr fontId="1"/>
  </si>
  <si>
    <t>（1.介助なし　2.一部介助　3.全介助　4.行っていない）</t>
    <rPh sb="3" eb="5">
      <t>カイジョ</t>
    </rPh>
    <rPh sb="10" eb="12">
      <t>イチブ</t>
    </rPh>
    <rPh sb="12" eb="14">
      <t>カイジョ</t>
    </rPh>
    <rPh sb="17" eb="20">
      <t>ゼンカイジョ</t>
    </rPh>
    <rPh sb="23" eb="24">
      <t>イ</t>
    </rPh>
    <phoneticPr fontId="1"/>
  </si>
  <si>
    <t>1-11つめ切り</t>
    <rPh sb="6" eb="7">
      <t>キ</t>
    </rPh>
    <phoneticPr fontId="1"/>
  </si>
  <si>
    <t>（1.介助なし　2.一部介助　3.全介助）</t>
    <rPh sb="3" eb="5">
      <t>カイジョ</t>
    </rPh>
    <rPh sb="10" eb="12">
      <t>イチブ</t>
    </rPh>
    <rPh sb="12" eb="14">
      <t>カイジョ</t>
    </rPh>
    <rPh sb="17" eb="20">
      <t>ゼンカイジョ</t>
    </rPh>
    <phoneticPr fontId="1"/>
  </si>
  <si>
    <t>1-12視力</t>
    <rPh sb="4" eb="6">
      <t>シリョク</t>
    </rPh>
    <phoneticPr fontId="1"/>
  </si>
  <si>
    <t>（1.普通　2.1m先が見える　3.目の前が見える　4.ほとんど見えず　5.判断不能）</t>
    <rPh sb="3" eb="5">
      <t>フツウ</t>
    </rPh>
    <rPh sb="10" eb="11">
      <t>サキ</t>
    </rPh>
    <rPh sb="12" eb="13">
      <t>ミ</t>
    </rPh>
    <rPh sb="18" eb="19">
      <t>メ</t>
    </rPh>
    <rPh sb="20" eb="21">
      <t>マエ</t>
    </rPh>
    <rPh sb="22" eb="23">
      <t>ミ</t>
    </rPh>
    <rPh sb="32" eb="33">
      <t>ミ</t>
    </rPh>
    <rPh sb="38" eb="40">
      <t>ハンダン</t>
    </rPh>
    <rPh sb="40" eb="42">
      <t>フノウ</t>
    </rPh>
    <phoneticPr fontId="1"/>
  </si>
  <si>
    <t>1-13聴力</t>
    <rPh sb="4" eb="6">
      <t>チョウリョク</t>
    </rPh>
    <phoneticPr fontId="1"/>
  </si>
  <si>
    <t>（1.普通　2.やっと聞こえる　3.大声が聞こえる　4.ほとんど聞こえず　5.判断不能）</t>
    <rPh sb="3" eb="5">
      <t>フツウ</t>
    </rPh>
    <rPh sb="11" eb="12">
      <t>キ</t>
    </rPh>
    <rPh sb="18" eb="20">
      <t>オオゴエ</t>
    </rPh>
    <rPh sb="21" eb="22">
      <t>キ</t>
    </rPh>
    <rPh sb="32" eb="33">
      <t>キ</t>
    </rPh>
    <rPh sb="39" eb="41">
      <t>ハンダン</t>
    </rPh>
    <rPh sb="41" eb="43">
      <t>フノウ</t>
    </rPh>
    <phoneticPr fontId="1"/>
  </si>
  <si>
    <t>第　２　群</t>
    <rPh sb="0" eb="1">
      <t>ダイ</t>
    </rPh>
    <rPh sb="4" eb="5">
      <t>グン</t>
    </rPh>
    <phoneticPr fontId="1"/>
  </si>
  <si>
    <t>2-1移乗</t>
    <rPh sb="3" eb="5">
      <t>イジョウ</t>
    </rPh>
    <phoneticPr fontId="1"/>
  </si>
  <si>
    <t>（1.介助なし　2.見守り等　3.一部介助　4.全介助）</t>
    <rPh sb="3" eb="5">
      <t>カイジョ</t>
    </rPh>
    <rPh sb="10" eb="12">
      <t>ミマモ</t>
    </rPh>
    <rPh sb="13" eb="14">
      <t>トウ</t>
    </rPh>
    <rPh sb="17" eb="19">
      <t>イチブ</t>
    </rPh>
    <rPh sb="19" eb="21">
      <t>カイジョ</t>
    </rPh>
    <rPh sb="24" eb="27">
      <t>ゼンカイジョ</t>
    </rPh>
    <phoneticPr fontId="1"/>
  </si>
  <si>
    <t>2－2移動</t>
    <rPh sb="3" eb="5">
      <t>イドウ</t>
    </rPh>
    <phoneticPr fontId="1"/>
  </si>
  <si>
    <t>※特記必須</t>
    <rPh sb="1" eb="3">
      <t>トッキ</t>
    </rPh>
    <rPh sb="3" eb="5">
      <t>ヒッス</t>
    </rPh>
    <phoneticPr fontId="1"/>
  </si>
  <si>
    <t>2-3えん下</t>
    <rPh sb="5" eb="6">
      <t>シタ</t>
    </rPh>
    <phoneticPr fontId="1"/>
  </si>
  <si>
    <t>（1.できる　2.見守り等　3.できない）</t>
    <rPh sb="9" eb="11">
      <t>ミマモ</t>
    </rPh>
    <rPh sb="12" eb="13">
      <t>トウ</t>
    </rPh>
    <phoneticPr fontId="1"/>
  </si>
  <si>
    <t>2-4食事摂取</t>
    <rPh sb="3" eb="5">
      <t>ショクジ</t>
    </rPh>
    <rPh sb="5" eb="7">
      <t>セッシュ</t>
    </rPh>
    <phoneticPr fontId="1"/>
  </si>
  <si>
    <t>2-5排尿</t>
    <rPh sb="3" eb="5">
      <t>ハイニョウ</t>
    </rPh>
    <phoneticPr fontId="1"/>
  </si>
  <si>
    <t>2-6排便</t>
    <rPh sb="3" eb="5">
      <t>ハイベン</t>
    </rPh>
    <phoneticPr fontId="1"/>
  </si>
  <si>
    <t>2-7口腔清潔</t>
    <rPh sb="3" eb="5">
      <t>コウクウ</t>
    </rPh>
    <rPh sb="5" eb="7">
      <t>セイケツ</t>
    </rPh>
    <phoneticPr fontId="1"/>
  </si>
  <si>
    <t>2-8洗顔</t>
    <rPh sb="3" eb="5">
      <t>センガン</t>
    </rPh>
    <phoneticPr fontId="1"/>
  </si>
  <si>
    <t>2-9整髪</t>
    <rPh sb="3" eb="5">
      <t>セイハツ</t>
    </rPh>
    <phoneticPr fontId="1"/>
  </si>
  <si>
    <t>2-10上衣の着脱</t>
    <rPh sb="4" eb="6">
      <t>ジョウイ</t>
    </rPh>
    <rPh sb="7" eb="9">
      <t>チャクダツ</t>
    </rPh>
    <phoneticPr fontId="1"/>
  </si>
  <si>
    <t>2-11ズボンの着脱</t>
    <rPh sb="8" eb="10">
      <t>チャクダツ</t>
    </rPh>
    <phoneticPr fontId="1"/>
  </si>
  <si>
    <t>2-12外出頻度</t>
    <rPh sb="4" eb="6">
      <t>ガイシュツ</t>
    </rPh>
    <rPh sb="6" eb="8">
      <t>ヒンド</t>
    </rPh>
    <phoneticPr fontId="1"/>
  </si>
  <si>
    <t>（1.週1回以上　2.月1回以上　3.月1回未満）</t>
    <rPh sb="3" eb="4">
      <t>シュウ</t>
    </rPh>
    <rPh sb="5" eb="8">
      <t>カイイジョウ</t>
    </rPh>
    <rPh sb="11" eb="12">
      <t>ツキ</t>
    </rPh>
    <rPh sb="13" eb="14">
      <t>カイ</t>
    </rPh>
    <rPh sb="14" eb="16">
      <t>イジョウ</t>
    </rPh>
    <rPh sb="19" eb="20">
      <t>ツキ</t>
    </rPh>
    <rPh sb="21" eb="22">
      <t>カイ</t>
    </rPh>
    <rPh sb="22" eb="24">
      <t>ミマン</t>
    </rPh>
    <phoneticPr fontId="1"/>
  </si>
  <si>
    <t>第　３　群</t>
    <rPh sb="0" eb="1">
      <t>ダイ</t>
    </rPh>
    <rPh sb="4" eb="5">
      <t>グン</t>
    </rPh>
    <phoneticPr fontId="1"/>
  </si>
  <si>
    <t>3-1意思の伝達</t>
    <rPh sb="3" eb="5">
      <t>イシ</t>
    </rPh>
    <rPh sb="6" eb="8">
      <t>デンタツ</t>
    </rPh>
    <phoneticPr fontId="1"/>
  </si>
  <si>
    <t>（1.できる　2.時々可　3.ほとんど不可　4.できない）</t>
    <rPh sb="9" eb="11">
      <t>トキドキ</t>
    </rPh>
    <rPh sb="11" eb="12">
      <t>カ</t>
    </rPh>
    <rPh sb="19" eb="21">
      <t>フカ</t>
    </rPh>
    <phoneticPr fontId="1"/>
  </si>
  <si>
    <t>3-2毎日の日課の理解</t>
    <rPh sb="3" eb="5">
      <t>マイニチ</t>
    </rPh>
    <rPh sb="6" eb="8">
      <t>ニッカ</t>
    </rPh>
    <rPh sb="9" eb="11">
      <t>リカイ</t>
    </rPh>
    <phoneticPr fontId="1"/>
  </si>
  <si>
    <t>3-3生年月日を言う</t>
    <rPh sb="3" eb="5">
      <t>セイネン</t>
    </rPh>
    <rPh sb="5" eb="7">
      <t>ガッピ</t>
    </rPh>
    <rPh sb="8" eb="9">
      <t>イ</t>
    </rPh>
    <phoneticPr fontId="1"/>
  </si>
  <si>
    <t>3-4短期記憶</t>
    <rPh sb="3" eb="5">
      <t>タンキ</t>
    </rPh>
    <rPh sb="5" eb="7">
      <t>キオク</t>
    </rPh>
    <phoneticPr fontId="1"/>
  </si>
  <si>
    <t>3-5自分の名前を言う</t>
    <rPh sb="3" eb="5">
      <t>ジブン</t>
    </rPh>
    <rPh sb="6" eb="8">
      <t>ナマエ</t>
    </rPh>
    <rPh sb="9" eb="10">
      <t>イ</t>
    </rPh>
    <phoneticPr fontId="1"/>
  </si>
  <si>
    <t>3-6今の季節を理解</t>
    <rPh sb="3" eb="4">
      <t>イマ</t>
    </rPh>
    <rPh sb="5" eb="7">
      <t>キセツ</t>
    </rPh>
    <rPh sb="8" eb="10">
      <t>リカイ</t>
    </rPh>
    <phoneticPr fontId="1"/>
  </si>
  <si>
    <t>3-7場所の理解</t>
    <rPh sb="3" eb="5">
      <t>バショ</t>
    </rPh>
    <rPh sb="6" eb="8">
      <t>リカイ</t>
    </rPh>
    <phoneticPr fontId="1"/>
  </si>
  <si>
    <t>3-8徘徊</t>
    <rPh sb="3" eb="5">
      <t>ハイカイ</t>
    </rPh>
    <phoneticPr fontId="1"/>
  </si>
  <si>
    <t>（1.ない　2.時々ある　3.ある）</t>
    <rPh sb="8" eb="10">
      <t>トキドキ</t>
    </rPh>
    <phoneticPr fontId="1"/>
  </si>
  <si>
    <t>3-9外出して戻れない</t>
    <rPh sb="3" eb="5">
      <t>ガイシュツ</t>
    </rPh>
    <rPh sb="7" eb="8">
      <t>モド</t>
    </rPh>
    <phoneticPr fontId="1"/>
  </si>
  <si>
    <t>第　４　群</t>
    <rPh sb="0" eb="1">
      <t>ダイ</t>
    </rPh>
    <rPh sb="4" eb="5">
      <t>グン</t>
    </rPh>
    <phoneticPr fontId="1"/>
  </si>
  <si>
    <t>4-1被害的</t>
    <rPh sb="3" eb="6">
      <t>ヒガイテキ</t>
    </rPh>
    <phoneticPr fontId="1"/>
  </si>
  <si>
    <t>4-2作話</t>
    <rPh sb="3" eb="5">
      <t>サクワ</t>
    </rPh>
    <phoneticPr fontId="1"/>
  </si>
  <si>
    <t>4-3感情が不安定</t>
    <rPh sb="3" eb="5">
      <t>カンジョウ</t>
    </rPh>
    <rPh sb="6" eb="9">
      <t>フアンテイ</t>
    </rPh>
    <phoneticPr fontId="1"/>
  </si>
  <si>
    <t>4-4昼夜逆転</t>
    <rPh sb="3" eb="5">
      <t>チュウヤ</t>
    </rPh>
    <rPh sb="5" eb="7">
      <t>ギャクテン</t>
    </rPh>
    <phoneticPr fontId="1"/>
  </si>
  <si>
    <t>4-5同じ話をする</t>
    <rPh sb="3" eb="4">
      <t>オナ</t>
    </rPh>
    <rPh sb="5" eb="6">
      <t>ハナシ</t>
    </rPh>
    <phoneticPr fontId="1"/>
  </si>
  <si>
    <t>4-6大声を出す</t>
    <rPh sb="3" eb="5">
      <t>オオゴエ</t>
    </rPh>
    <rPh sb="6" eb="7">
      <t>ダ</t>
    </rPh>
    <phoneticPr fontId="1"/>
  </si>
  <si>
    <t>4-7介護に抵抗</t>
    <rPh sb="3" eb="5">
      <t>カイゴ</t>
    </rPh>
    <rPh sb="6" eb="8">
      <t>テイコウ</t>
    </rPh>
    <phoneticPr fontId="1"/>
  </si>
  <si>
    <t>4-8落ち着きなし</t>
    <rPh sb="3" eb="4">
      <t>オ</t>
    </rPh>
    <rPh sb="5" eb="6">
      <t>ツ</t>
    </rPh>
    <phoneticPr fontId="1"/>
  </si>
  <si>
    <t>4-9一人で出たがる</t>
    <rPh sb="3" eb="5">
      <t>ヒトリ</t>
    </rPh>
    <rPh sb="6" eb="7">
      <t>デ</t>
    </rPh>
    <phoneticPr fontId="1"/>
  </si>
  <si>
    <t>4-10収集癖</t>
    <rPh sb="4" eb="6">
      <t>シュウシュウ</t>
    </rPh>
    <rPh sb="6" eb="7">
      <t>ヘキ</t>
    </rPh>
    <phoneticPr fontId="1"/>
  </si>
  <si>
    <t>4-11物や衣類を壊す</t>
    <rPh sb="4" eb="5">
      <t>モノ</t>
    </rPh>
    <rPh sb="6" eb="8">
      <t>イルイ</t>
    </rPh>
    <rPh sb="9" eb="10">
      <t>コワ</t>
    </rPh>
    <phoneticPr fontId="1"/>
  </si>
  <si>
    <t>4-12ひどい物忘れ</t>
    <rPh sb="7" eb="9">
      <t>モノワス</t>
    </rPh>
    <phoneticPr fontId="1"/>
  </si>
  <si>
    <t>4-13独り言・独り笑い</t>
    <rPh sb="4" eb="5">
      <t>ヒト</t>
    </rPh>
    <rPh sb="6" eb="7">
      <t>ゴト</t>
    </rPh>
    <rPh sb="8" eb="9">
      <t>ヒト</t>
    </rPh>
    <rPh sb="10" eb="11">
      <t>ワラ</t>
    </rPh>
    <phoneticPr fontId="1"/>
  </si>
  <si>
    <t>4-14自分勝手に行動する</t>
    <rPh sb="4" eb="6">
      <t>ジブン</t>
    </rPh>
    <rPh sb="6" eb="8">
      <t>カッテ</t>
    </rPh>
    <rPh sb="9" eb="11">
      <t>コウドウ</t>
    </rPh>
    <phoneticPr fontId="1"/>
  </si>
  <si>
    <t>4-15話がまとまらない</t>
    <rPh sb="4" eb="5">
      <t>ハナシ</t>
    </rPh>
    <phoneticPr fontId="1"/>
  </si>
  <si>
    <t>第　５　群</t>
    <rPh sb="0" eb="1">
      <t>ダイ</t>
    </rPh>
    <rPh sb="4" eb="5">
      <t>グン</t>
    </rPh>
    <phoneticPr fontId="1"/>
  </si>
  <si>
    <t>5-1薬の内服</t>
    <rPh sb="3" eb="4">
      <t>クスリ</t>
    </rPh>
    <rPh sb="5" eb="7">
      <t>ナイフク</t>
    </rPh>
    <phoneticPr fontId="1"/>
  </si>
  <si>
    <t>5-2金銭の管理</t>
    <rPh sb="3" eb="5">
      <t>キンセン</t>
    </rPh>
    <rPh sb="6" eb="8">
      <t>カンリ</t>
    </rPh>
    <phoneticPr fontId="1"/>
  </si>
  <si>
    <t>5-3日常の意思決定</t>
    <rPh sb="3" eb="5">
      <t>ニチジョウ</t>
    </rPh>
    <rPh sb="6" eb="8">
      <t>イシ</t>
    </rPh>
    <rPh sb="8" eb="10">
      <t>ケッテイ</t>
    </rPh>
    <phoneticPr fontId="1"/>
  </si>
  <si>
    <t>（1.できる　2.特別な場合以外できる　3.困難　4.できない）</t>
    <rPh sb="9" eb="11">
      <t>トクベツ</t>
    </rPh>
    <rPh sb="12" eb="14">
      <t>バアイ</t>
    </rPh>
    <rPh sb="14" eb="16">
      <t>イガイ</t>
    </rPh>
    <rPh sb="22" eb="24">
      <t>コンナン</t>
    </rPh>
    <phoneticPr fontId="1"/>
  </si>
  <si>
    <t>5-4集団への不適応</t>
    <rPh sb="3" eb="5">
      <t>シュウダン</t>
    </rPh>
    <rPh sb="7" eb="10">
      <t>フテキオウ</t>
    </rPh>
    <phoneticPr fontId="1"/>
  </si>
  <si>
    <t>5-5買い物</t>
    <rPh sb="3" eb="4">
      <t>カ</t>
    </rPh>
    <rPh sb="5" eb="6">
      <t>モノ</t>
    </rPh>
    <phoneticPr fontId="1"/>
  </si>
  <si>
    <t>5-6簡単な調理</t>
    <rPh sb="3" eb="5">
      <t>カンタン</t>
    </rPh>
    <rPh sb="6" eb="8">
      <t>チョウリ</t>
    </rPh>
    <phoneticPr fontId="1"/>
  </si>
  <si>
    <t>特別な医療</t>
    <rPh sb="0" eb="2">
      <t>トクベツ</t>
    </rPh>
    <rPh sb="3" eb="5">
      <t>イリョウ</t>
    </rPh>
    <phoneticPr fontId="1"/>
  </si>
  <si>
    <t>日常生活自立度</t>
    <rPh sb="0" eb="2">
      <t>ニチジョウ</t>
    </rPh>
    <rPh sb="2" eb="4">
      <t>セイカツ</t>
    </rPh>
    <rPh sb="4" eb="7">
      <t>ジリツド</t>
    </rPh>
    <phoneticPr fontId="1"/>
  </si>
  <si>
    <t>障害高齢者の
日常生活自立度</t>
    <rPh sb="0" eb="2">
      <t>ショウガイ</t>
    </rPh>
    <rPh sb="2" eb="5">
      <t>コウレイシャ</t>
    </rPh>
    <rPh sb="7" eb="9">
      <t>ニチジョウ</t>
    </rPh>
    <rPh sb="9" eb="11">
      <t>セイカツ</t>
    </rPh>
    <rPh sb="11" eb="14">
      <t>ジリツド</t>
    </rPh>
    <phoneticPr fontId="1"/>
  </si>
  <si>
    <t>認知症高齢者の
日常生活自立度</t>
    <rPh sb="0" eb="3">
      <t>ニンチショウ</t>
    </rPh>
    <rPh sb="3" eb="6">
      <t>コウレイシャ</t>
    </rPh>
    <rPh sb="8" eb="10">
      <t>ニチジョウ</t>
    </rPh>
    <rPh sb="10" eb="12">
      <t>セイカツ</t>
    </rPh>
    <rPh sb="12" eb="15">
      <t>ジリツド</t>
    </rPh>
    <phoneticPr fontId="1"/>
  </si>
  <si>
    <t>〃</t>
    <phoneticPr fontId="1"/>
  </si>
  <si>
    <t>（1.できる　2.できない）</t>
    <phoneticPr fontId="1"/>
  </si>
  <si>
    <t>日</t>
    <rPh sb="0" eb="1">
      <t>ヒ</t>
    </rPh>
    <phoneticPr fontId="1"/>
  </si>
  <si>
    <t>概況調査</t>
    <rPh sb="0" eb="2">
      <t>ガイキョウ</t>
    </rPh>
    <rPh sb="2" eb="4">
      <t>チョウサ</t>
    </rPh>
    <phoneticPr fontId="1"/>
  </si>
  <si>
    <t>　基　本　調　査　　　　　　　　　　　　　　　　　　　　第　1　群</t>
    <rPh sb="1" eb="2">
      <t>モト</t>
    </rPh>
    <rPh sb="3" eb="4">
      <t>ホン</t>
    </rPh>
    <rPh sb="5" eb="6">
      <t>チョウ</t>
    </rPh>
    <rPh sb="7" eb="8">
      <t>サ</t>
    </rPh>
    <rPh sb="28" eb="29">
      <t>ダイ</t>
    </rPh>
    <rPh sb="32" eb="33">
      <t>グン</t>
    </rPh>
    <phoneticPr fontId="1"/>
  </si>
  <si>
    <t>家族状況</t>
    <rPh sb="0" eb="2">
      <t>カゾク</t>
    </rPh>
    <rPh sb="2" eb="4">
      <t>ジョウキョウ</t>
    </rPh>
    <phoneticPr fontId="1"/>
  </si>
  <si>
    <t>独居</t>
    <rPh sb="0" eb="2">
      <t>ドッキョ</t>
    </rPh>
    <phoneticPr fontId="1"/>
  </si>
  <si>
    <t>同居（夫婦のみ）</t>
    <rPh sb="0" eb="2">
      <t>ドウキョ</t>
    </rPh>
    <rPh sb="3" eb="5">
      <t>フウフ</t>
    </rPh>
    <phoneticPr fontId="1"/>
  </si>
  <si>
    <t>同居（その他）</t>
    <rPh sb="0" eb="2">
      <t>ドウキョ</t>
    </rPh>
    <rPh sb="5" eb="6">
      <t>タ</t>
    </rPh>
    <phoneticPr fontId="1"/>
  </si>
  <si>
    <t>現在状況</t>
    <rPh sb="0" eb="2">
      <t>ゲンザイ</t>
    </rPh>
    <rPh sb="2" eb="4">
      <t>ジョウキョウ</t>
    </rPh>
    <phoneticPr fontId="1"/>
  </si>
  <si>
    <t>居宅</t>
    <rPh sb="0" eb="2">
      <t>キョタク</t>
    </rPh>
    <phoneticPr fontId="1"/>
  </si>
  <si>
    <t>老人福祉施設</t>
    <rPh sb="0" eb="2">
      <t>ロウジン</t>
    </rPh>
    <rPh sb="2" eb="4">
      <t>フクシ</t>
    </rPh>
    <rPh sb="4" eb="6">
      <t>シセツ</t>
    </rPh>
    <phoneticPr fontId="1"/>
  </si>
  <si>
    <t>老人保健施設</t>
    <rPh sb="0" eb="2">
      <t>ロウジン</t>
    </rPh>
    <rPh sb="2" eb="4">
      <t>ホケン</t>
    </rPh>
    <rPh sb="4" eb="6">
      <t>シセツ</t>
    </rPh>
    <phoneticPr fontId="1"/>
  </si>
  <si>
    <t>療養型医療施設</t>
    <rPh sb="0" eb="3">
      <t>リョウヨウガタ</t>
    </rPh>
    <rPh sb="3" eb="5">
      <t>イリョウ</t>
    </rPh>
    <rPh sb="5" eb="7">
      <t>シセツ</t>
    </rPh>
    <phoneticPr fontId="1"/>
  </si>
  <si>
    <t>ｸﾞﾙｰﾌﾟﾎｰﾑ</t>
    <phoneticPr fontId="1"/>
  </si>
  <si>
    <t>ｹｱﾊｳｽ等</t>
    <rPh sb="5" eb="6">
      <t>トウ</t>
    </rPh>
    <phoneticPr fontId="1"/>
  </si>
  <si>
    <t>医療機関（療養）</t>
    <rPh sb="0" eb="2">
      <t>イリョウ</t>
    </rPh>
    <rPh sb="2" eb="4">
      <t>キカン</t>
    </rPh>
    <rPh sb="5" eb="7">
      <t>リョウヨウ</t>
    </rPh>
    <phoneticPr fontId="1"/>
  </si>
  <si>
    <t>医療機関（療養/精神以外）</t>
    <rPh sb="0" eb="2">
      <t>イリョウ</t>
    </rPh>
    <rPh sb="2" eb="4">
      <t>キカン</t>
    </rPh>
    <rPh sb="5" eb="7">
      <t>リョウヨウ</t>
    </rPh>
    <rPh sb="8" eb="10">
      <t>セイシン</t>
    </rPh>
    <rPh sb="10" eb="12">
      <t>イガイ</t>
    </rPh>
    <phoneticPr fontId="1"/>
  </si>
  <si>
    <t>その他</t>
    <rPh sb="2" eb="3">
      <t>タ</t>
    </rPh>
    <phoneticPr fontId="1"/>
  </si>
  <si>
    <t>介護医療院</t>
    <rPh sb="0" eb="2">
      <t>カイゴ</t>
    </rPh>
    <rPh sb="2" eb="4">
      <t>イリョウ</t>
    </rPh>
    <rPh sb="4" eb="5">
      <t>イン</t>
    </rPh>
    <phoneticPr fontId="1"/>
  </si>
  <si>
    <t>養護老人ﾎｰﾑ</t>
    <rPh sb="0" eb="2">
      <t>ヨウゴ</t>
    </rPh>
    <rPh sb="2" eb="4">
      <t>ロウジン</t>
    </rPh>
    <phoneticPr fontId="1"/>
  </si>
  <si>
    <t>軽費老人ﾎｰﾑ</t>
    <rPh sb="0" eb="2">
      <t>ケイヒ</t>
    </rPh>
    <rPh sb="2" eb="4">
      <t>ロウジン</t>
    </rPh>
    <phoneticPr fontId="1"/>
  </si>
  <si>
    <t>有料老人ﾎｰﾑ</t>
    <rPh sb="0" eb="2">
      <t>ユウリョウ</t>
    </rPh>
    <rPh sb="2" eb="4">
      <t>ロウジン</t>
    </rPh>
    <phoneticPr fontId="1"/>
  </si>
  <si>
    <t>ｻｰﾋﾞｽ付住宅</t>
    <rPh sb="5" eb="6">
      <t>ツ</t>
    </rPh>
    <rPh sb="6" eb="8">
      <t>ジュウタク</t>
    </rPh>
    <phoneticPr fontId="1"/>
  </si>
  <si>
    <t>※サービス利用がない場合は入力不要です。</t>
    <phoneticPr fontId="1"/>
  </si>
  <si>
    <t>※認定調査時の居場所を入力してください。</t>
    <rPh sb="1" eb="3">
      <t>ニンテイ</t>
    </rPh>
    <rPh sb="3" eb="5">
      <t>チョウサ</t>
    </rPh>
    <rPh sb="5" eb="6">
      <t>ジ</t>
    </rPh>
    <rPh sb="7" eb="10">
      <t>イバショ</t>
    </rPh>
    <rPh sb="11" eb="13">
      <t>ニュウリョク</t>
    </rPh>
    <phoneticPr fontId="1"/>
  </si>
  <si>
    <r>
      <t>訪問調査票１（OCR用）の「特記事項</t>
    </r>
    <r>
      <rPr>
        <sz val="8"/>
        <color theme="1"/>
        <rFont val="ＭＳ Ｐゴシック"/>
        <family val="3"/>
        <charset val="128"/>
        <scheme val="minor"/>
      </rPr>
      <t>（調査対象者の主訴、家族状況、調査対象者の居住環境、日常的に使用する機器・機械の有無について）」</t>
    </r>
    <r>
      <rPr>
        <sz val="11"/>
        <color theme="1"/>
        <rFont val="ＭＳ Ｐゴシック"/>
        <family val="2"/>
        <charset val="128"/>
        <scheme val="minor"/>
      </rPr>
      <t>の欄は使用しません。
別に作成する「特記事項」の用紙に記入してください。</t>
    </r>
    <rPh sb="0" eb="2">
      <t>ホウモン</t>
    </rPh>
    <rPh sb="2" eb="4">
      <t>チョウサ</t>
    </rPh>
    <rPh sb="4" eb="5">
      <t>ヒョウ</t>
    </rPh>
    <rPh sb="10" eb="11">
      <t>ヨウ</t>
    </rPh>
    <rPh sb="14" eb="16">
      <t>トッキ</t>
    </rPh>
    <rPh sb="16" eb="18">
      <t>ジコウ</t>
    </rPh>
    <rPh sb="19" eb="21">
      <t>チョウサ</t>
    </rPh>
    <rPh sb="21" eb="23">
      <t>タイショウ</t>
    </rPh>
    <rPh sb="23" eb="24">
      <t>シャ</t>
    </rPh>
    <rPh sb="25" eb="27">
      <t>シュソ</t>
    </rPh>
    <rPh sb="28" eb="30">
      <t>カゾク</t>
    </rPh>
    <rPh sb="30" eb="32">
      <t>ジョウキョウ</t>
    </rPh>
    <rPh sb="33" eb="35">
      <t>チョウサ</t>
    </rPh>
    <rPh sb="35" eb="37">
      <t>タイショウ</t>
    </rPh>
    <rPh sb="37" eb="38">
      <t>シャ</t>
    </rPh>
    <rPh sb="39" eb="41">
      <t>キョジュウ</t>
    </rPh>
    <rPh sb="41" eb="43">
      <t>カンキョウ</t>
    </rPh>
    <rPh sb="44" eb="47">
      <t>ニチジョウテキ</t>
    </rPh>
    <rPh sb="48" eb="50">
      <t>シヨウ</t>
    </rPh>
    <rPh sb="52" eb="54">
      <t>キキ</t>
    </rPh>
    <rPh sb="55" eb="57">
      <t>キカイ</t>
    </rPh>
    <rPh sb="58" eb="60">
      <t>ウム</t>
    </rPh>
    <rPh sb="67" eb="68">
      <t>ラン</t>
    </rPh>
    <rPh sb="69" eb="71">
      <t>シヨウ</t>
    </rPh>
    <rPh sb="77" eb="78">
      <t>ベツ</t>
    </rPh>
    <rPh sb="79" eb="81">
      <t>サクセイ</t>
    </rPh>
    <rPh sb="84" eb="86">
      <t>トッキ</t>
    </rPh>
    <rPh sb="86" eb="88">
      <t>ジコウ</t>
    </rPh>
    <rPh sb="90" eb="92">
      <t>ヨウシ</t>
    </rPh>
    <rPh sb="93" eb="95">
      <t>キニュウ</t>
    </rPh>
    <phoneticPr fontId="1"/>
  </si>
  <si>
    <r>
      <t>実施日　</t>
    </r>
    <r>
      <rPr>
        <u/>
        <sz val="9"/>
        <rFont val="ＭＳ Ｐゴシック"/>
        <family val="3"/>
        <charset val="128"/>
        <scheme val="minor"/>
      </rPr>
      <t>（5：令和）</t>
    </r>
    <rPh sb="0" eb="2">
      <t>ジッシ</t>
    </rPh>
    <rPh sb="2" eb="3">
      <t>ビ</t>
    </rPh>
    <rPh sb="7" eb="8">
      <t>レイ</t>
    </rPh>
    <rPh sb="8" eb="9">
      <t>ワ</t>
    </rPh>
    <phoneticPr fontId="1"/>
  </si>
  <si>
    <t>数字を入力してください→</t>
    <rPh sb="0" eb="2">
      <t>スウジ</t>
    </rPh>
    <rPh sb="3" eb="5">
      <t>ニュウリョク</t>
    </rPh>
    <phoneticPr fontId="1"/>
  </si>
  <si>
    <t>※未認定でサービス暫定利用の場合，未認定で過去に住宅改修を行った場合は「２：支援」を，要支援で介護給付のみのサービスを暫定利用の場合は「１：介護」を入力してください。</t>
    <rPh sb="1" eb="4">
      <t>ミニンテイ</t>
    </rPh>
    <rPh sb="17" eb="20">
      <t>ミニンテイ</t>
    </rPh>
    <phoneticPr fontId="1"/>
  </si>
  <si>
    <t>（0.独居　1.同居（夫婦のみ）　2.同居（その他）</t>
    <rPh sb="3" eb="5">
      <t>ドッキョ</t>
    </rPh>
    <rPh sb="8" eb="10">
      <t>ドウキョ</t>
    </rPh>
    <rPh sb="11" eb="13">
      <t>フウフ</t>
    </rPh>
    <rPh sb="19" eb="21">
      <t>ドウキョ</t>
    </rPh>
    <rPh sb="24" eb="25">
      <t>タ</t>
    </rPh>
    <phoneticPr fontId="1"/>
  </si>
  <si>
    <t>※４群がすべて「ない」場合は、</t>
    <rPh sb="2" eb="3">
      <t>グン</t>
    </rPh>
    <rPh sb="11" eb="13">
      <t>バアイ</t>
    </rPh>
    <phoneticPr fontId="1"/>
  </si>
  <si>
    <t>　特記に「４群はない」と記入してください</t>
    <rPh sb="1" eb="3">
      <t>トッキ</t>
    </rPh>
    <rPh sb="6" eb="7">
      <t>グン</t>
    </rPh>
    <rPh sb="12" eb="14">
      <t>キニュウ</t>
    </rPh>
    <phoneticPr fontId="1"/>
  </si>
  <si>
    <t>※施設入所者は、在宅に戻った場合を想定して選択します。</t>
    <rPh sb="1" eb="6">
      <t>シセツニュウショシャ</t>
    </rPh>
    <rPh sb="8" eb="10">
      <t>ザイタク</t>
    </rPh>
    <rPh sb="11" eb="12">
      <t>モド</t>
    </rPh>
    <rPh sb="14" eb="16">
      <t>バアイ</t>
    </rPh>
    <rPh sb="17" eb="19">
      <t>ソウテイ</t>
    </rPh>
    <rPh sb="21" eb="23">
      <t>センタク</t>
    </rPh>
    <phoneticPr fontId="1"/>
  </si>
  <si>
    <t>＊＊＊使用方法＊＊＊</t>
    <rPh sb="3" eb="5">
      <t>シヨウ</t>
    </rPh>
    <rPh sb="5" eb="7">
      <t>ホウホウ</t>
    </rPh>
    <phoneticPr fontId="1"/>
  </si>
  <si>
    <t>　このファイルでは、認定調査票中、「概況調査」と「基本調査」を作成します。</t>
    <rPh sb="10" eb="12">
      <t>ニンテイ</t>
    </rPh>
    <rPh sb="12" eb="14">
      <t>チョウサ</t>
    </rPh>
    <rPh sb="14" eb="15">
      <t>ヒョウ</t>
    </rPh>
    <rPh sb="15" eb="16">
      <t>チュウ</t>
    </rPh>
    <rPh sb="18" eb="20">
      <t>ガイキョウ</t>
    </rPh>
    <rPh sb="20" eb="22">
      <t>チョウサ</t>
    </rPh>
    <rPh sb="25" eb="27">
      <t>キホン</t>
    </rPh>
    <rPh sb="27" eb="29">
      <t>チョウサ</t>
    </rPh>
    <rPh sb="31" eb="33">
      <t>サクセイ</t>
    </rPh>
    <phoneticPr fontId="1"/>
  </si>
  <si>
    <t>　「特記事項」は別途作成してください。</t>
    <rPh sb="2" eb="4">
      <t>トッキ</t>
    </rPh>
    <rPh sb="4" eb="6">
      <t>ジコウ</t>
    </rPh>
    <rPh sb="8" eb="10">
      <t>ベット</t>
    </rPh>
    <rPh sb="10" eb="12">
      <t>サクセイ</t>
    </rPh>
    <phoneticPr fontId="1"/>
  </si>
  <si>
    <t>３．別途作成した特記事項と一緒にホチキスで止める</t>
    <rPh sb="2" eb="4">
      <t>ベット</t>
    </rPh>
    <rPh sb="4" eb="6">
      <t>サクセイ</t>
    </rPh>
    <rPh sb="8" eb="10">
      <t>トッキ</t>
    </rPh>
    <rPh sb="10" eb="12">
      <t>ジコウ</t>
    </rPh>
    <rPh sb="13" eb="15">
      <t>イッショ</t>
    </rPh>
    <rPh sb="21" eb="22">
      <t>ド</t>
    </rPh>
    <phoneticPr fontId="1"/>
  </si>
  <si>
    <t>上下の四隅の黒線にかからないようにホチキスしてください。</t>
    <rPh sb="0" eb="2">
      <t>ジョウゲ</t>
    </rPh>
    <rPh sb="3" eb="5">
      <t>ヨスミ</t>
    </rPh>
    <rPh sb="6" eb="8">
      <t>クロセン</t>
    </rPh>
    <phoneticPr fontId="1"/>
  </si>
  <si>
    <t>針のないホチキス（紙に穴があくもの）は使用しないでください。</t>
    <rPh sb="0" eb="1">
      <t>ハリ</t>
    </rPh>
    <rPh sb="9" eb="10">
      <t>カミ</t>
    </rPh>
    <rPh sb="11" eb="12">
      <t>アナ</t>
    </rPh>
    <rPh sb="19" eb="21">
      <t>シヨウ</t>
    </rPh>
    <phoneticPr fontId="1"/>
  </si>
  <si>
    <t>※保存する場合は上書きせず、別名で保存してください。</t>
    <rPh sb="1" eb="3">
      <t>ホゾン</t>
    </rPh>
    <rPh sb="5" eb="7">
      <t>バアイ</t>
    </rPh>
    <rPh sb="8" eb="10">
      <t>ウワガ</t>
    </rPh>
    <rPh sb="14" eb="16">
      <t>ベツメイ</t>
    </rPh>
    <rPh sb="17" eb="19">
      <t>ホゾン</t>
    </rPh>
    <phoneticPr fontId="1"/>
  </si>
  <si>
    <t>※新たな調査票を作成する場合は、</t>
    <rPh sb="1" eb="2">
      <t>アラ</t>
    </rPh>
    <rPh sb="4" eb="7">
      <t>チョウサヒョウ</t>
    </rPh>
    <rPh sb="8" eb="10">
      <t>サクセイ</t>
    </rPh>
    <rPh sb="12" eb="14">
      <t>バアイ</t>
    </rPh>
    <phoneticPr fontId="1"/>
  </si>
  <si>
    <t>※「保険者番号」は弘前市の番号「022020」が入力されています。</t>
    <rPh sb="2" eb="5">
      <t>ホケンシャ</t>
    </rPh>
    <rPh sb="5" eb="7">
      <t>バンゴウ</t>
    </rPh>
    <rPh sb="9" eb="12">
      <t>ヒロサキシ</t>
    </rPh>
    <rPh sb="13" eb="15">
      <t>バンゴウ</t>
    </rPh>
    <rPh sb="24" eb="26">
      <t>ニュウリョク</t>
    </rPh>
    <phoneticPr fontId="1"/>
  </si>
  <si>
    <t>　　他市町村の番号を入力したい場合は、非表示になっている</t>
    <rPh sb="2" eb="3">
      <t>タ</t>
    </rPh>
    <rPh sb="3" eb="6">
      <t>シチョウソン</t>
    </rPh>
    <rPh sb="7" eb="9">
      <t>バンゴウ</t>
    </rPh>
    <rPh sb="10" eb="12">
      <t>ニュウリョク</t>
    </rPh>
    <rPh sb="15" eb="17">
      <t>バアイ</t>
    </rPh>
    <rPh sb="19" eb="22">
      <t>ヒヒョウジ</t>
    </rPh>
    <phoneticPr fontId="1"/>
  </si>
  <si>
    <t>　　「計算シート」を再表示し、「B40」「C40」セルに3桁ずつ入力してください。</t>
    <rPh sb="3" eb="5">
      <t>ケイサン</t>
    </rPh>
    <rPh sb="10" eb="13">
      <t>サイヒョウジ</t>
    </rPh>
    <rPh sb="29" eb="30">
      <t>ケタ</t>
    </rPh>
    <rPh sb="32" eb="34">
      <t>ニュウリョク</t>
    </rPh>
    <phoneticPr fontId="1"/>
  </si>
  <si>
    <t>　　ほかの部分はいじらないでください。</t>
    <rPh sb="5" eb="7">
      <t>ブブン</t>
    </rPh>
    <phoneticPr fontId="1"/>
  </si>
  <si>
    <t>１．赤色のシート「入力シート」に入力する</t>
    <rPh sb="2" eb="4">
      <t>アカイロ</t>
    </rPh>
    <rPh sb="9" eb="11">
      <t>ニュウリョク</t>
    </rPh>
    <rPh sb="16" eb="18">
      <t>ニュウリョク</t>
    </rPh>
    <phoneticPr fontId="1"/>
  </si>
  <si>
    <t>２．青色のシート「訪問調査票」を表示し、印刷する</t>
    <rPh sb="2" eb="4">
      <t>アオイロ</t>
    </rPh>
    <rPh sb="9" eb="14">
      <t>ホウモンチョウサヒョウ</t>
    </rPh>
    <rPh sb="16" eb="18">
      <t>ヒョウジ</t>
    </rPh>
    <rPh sb="20" eb="22">
      <t>インサツ</t>
    </rPh>
    <phoneticPr fontId="1"/>
  </si>
  <si>
    <t>　印刷は正常にされる場合が多いです。</t>
    <rPh sb="4" eb="6">
      <t>セイジョウ</t>
    </rPh>
    <rPh sb="10" eb="12">
      <t>バアイ</t>
    </rPh>
    <rPh sb="13" eb="14">
      <t>オオ</t>
    </rPh>
    <phoneticPr fontId="1"/>
  </si>
  <si>
    <t>　うまく印刷されない場合は、PDFの調査票を使用し、手書きで作成してください。</t>
    <rPh sb="4" eb="6">
      <t>インサツ</t>
    </rPh>
    <rPh sb="10" eb="12">
      <t>バアイ</t>
    </rPh>
    <rPh sb="18" eb="21">
      <t>チョウサヒョウ</t>
    </rPh>
    <rPh sb="22" eb="24">
      <t>シヨウ</t>
    </rPh>
    <rPh sb="26" eb="28">
      <t>テガ</t>
    </rPh>
    <rPh sb="30" eb="32">
      <t>サクセイ</t>
    </rPh>
    <phoneticPr fontId="1"/>
  </si>
  <si>
    <t>文字数制限があるセルは、制限以上の入力不可です。必要であれば印刷後手書きしてください。</t>
    <rPh sb="0" eb="3">
      <t>モジスウ</t>
    </rPh>
    <rPh sb="3" eb="5">
      <t>セイゲン</t>
    </rPh>
    <rPh sb="12" eb="14">
      <t>セイゲン</t>
    </rPh>
    <rPh sb="14" eb="16">
      <t>イジョウ</t>
    </rPh>
    <rPh sb="17" eb="19">
      <t>ニュウリョク</t>
    </rPh>
    <rPh sb="19" eb="21">
      <t>フカ</t>
    </rPh>
    <rPh sb="24" eb="26">
      <t>ヒツヨウ</t>
    </rPh>
    <rPh sb="30" eb="32">
      <t>インサツ</t>
    </rPh>
    <rPh sb="32" eb="33">
      <t>ゴ</t>
    </rPh>
    <rPh sb="33" eb="35">
      <t>テガ</t>
    </rPh>
    <phoneticPr fontId="1"/>
  </si>
  <si>
    <t>電話番号</t>
    <rPh sb="0" eb="2">
      <t>デンワ</t>
    </rPh>
    <rPh sb="2" eb="4">
      <t>バンゴウ</t>
    </rPh>
    <phoneticPr fontId="1"/>
  </si>
  <si>
    <t>連絡先　連絡先の電話番号</t>
    <rPh sb="0" eb="3">
      <t>レンラクサキ</t>
    </rPh>
    <rPh sb="4" eb="7">
      <t>レンラクサキ</t>
    </rPh>
    <rPh sb="8" eb="10">
      <t>デンワ</t>
    </rPh>
    <rPh sb="10" eb="12">
      <t>バンゴウ</t>
    </rPh>
    <phoneticPr fontId="1"/>
  </si>
  <si>
    <t>調査員所属機関　電話番号</t>
    <rPh sb="0" eb="3">
      <t>チョウサイン</t>
    </rPh>
    <rPh sb="3" eb="5">
      <t>ショゾク</t>
    </rPh>
    <rPh sb="5" eb="7">
      <t>キカン</t>
    </rPh>
    <rPh sb="8" eb="10">
      <t>デンワ</t>
    </rPh>
    <rPh sb="10" eb="12">
      <t>バンゴウ</t>
    </rPh>
    <phoneticPr fontId="1"/>
  </si>
  <si>
    <t>黄色及びきみどり色のセル内は入力必須項目です。</t>
    <rPh sb="0" eb="2">
      <t>キイロ</t>
    </rPh>
    <rPh sb="2" eb="3">
      <t>オヨ</t>
    </rPh>
    <rPh sb="8" eb="9">
      <t>イロ</t>
    </rPh>
    <rPh sb="12" eb="13">
      <t>ナイ</t>
    </rPh>
    <rPh sb="14" eb="16">
      <t>ニュウリョク</t>
    </rPh>
    <rPh sb="16" eb="18">
      <t>ヒッス</t>
    </rPh>
    <rPh sb="18" eb="20">
      <t>コウモク</t>
    </rPh>
    <phoneticPr fontId="1"/>
  </si>
  <si>
    <t>※基本的に青色のシートはいじらないでください。パソコン上では数字等がずれて見えても、</t>
    <rPh sb="1" eb="4">
      <t>キホンテキ</t>
    </rPh>
    <rPh sb="5" eb="7">
      <t>アオイロ</t>
    </rPh>
    <rPh sb="27" eb="28">
      <t>ジョウ</t>
    </rPh>
    <rPh sb="30" eb="33">
      <t>スウジトウ</t>
    </rPh>
    <rPh sb="37" eb="38">
      <t>ミ</t>
    </rPh>
    <phoneticPr fontId="1"/>
  </si>
  <si>
    <r>
      <t>　　</t>
    </r>
    <r>
      <rPr>
        <b/>
        <sz val="12"/>
        <color theme="1"/>
        <rFont val="ＭＳ Ｐゴシック"/>
        <family val="3"/>
        <charset val="128"/>
        <scheme val="minor"/>
      </rPr>
      <t>必ず未入力状態のものを使用</t>
    </r>
    <r>
      <rPr>
        <sz val="12"/>
        <color theme="1"/>
        <rFont val="ＭＳ Ｐゴシック"/>
        <family val="2"/>
        <charset val="128"/>
        <scheme val="minor"/>
      </rPr>
      <t>し、以前作成したものに上書きしないでください。</t>
    </r>
    <rPh sb="2" eb="3">
      <t>カナラ</t>
    </rPh>
    <rPh sb="17" eb="19">
      <t>イゼン</t>
    </rPh>
    <rPh sb="19" eb="21">
      <t>サクセイ</t>
    </rPh>
    <rPh sb="26" eb="28">
      <t>ウワガ</t>
    </rPh>
    <phoneticPr fontId="1"/>
  </si>
  <si>
    <t>　　（調査員情報（きみどり色のセル）のみ入力保存し、原稿とするのは可）</t>
    <rPh sb="3" eb="8">
      <t>チョウサインジョウホウ</t>
    </rPh>
    <rPh sb="13" eb="14">
      <t>イロ</t>
    </rPh>
    <rPh sb="20" eb="22">
      <t>ニュウリョク</t>
    </rPh>
    <rPh sb="22" eb="24">
      <t>ホゾン</t>
    </rPh>
    <rPh sb="26" eb="28">
      <t>ゲンコウ</t>
    </rPh>
    <rPh sb="33" eb="34">
      <t>カ</t>
    </rPh>
    <phoneticPr fontId="1"/>
  </si>
  <si>
    <t>「拡大縮小なし」で、そのままの大きさで印刷してください。（両面印刷可）</t>
    <rPh sb="1" eb="5">
      <t>カクダイシュクショウ</t>
    </rPh>
    <rPh sb="15" eb="16">
      <t>オオ</t>
    </rPh>
    <rPh sb="19" eb="21">
      <t>インサツ</t>
    </rPh>
    <rPh sb="29" eb="33">
      <t>リョウメンインサツ</t>
    </rPh>
    <rPh sb="33" eb="34">
      <t>カ</t>
    </rPh>
    <phoneticPr fontId="1"/>
  </si>
  <si>
    <r>
      <t>※漢字を使用せず、</t>
    </r>
    <r>
      <rPr>
        <b/>
        <sz val="11"/>
        <color theme="1"/>
        <rFont val="ＭＳ Ｐゴシック"/>
        <family val="3"/>
        <charset val="128"/>
        <scheme val="minor"/>
      </rPr>
      <t>数字のみ</t>
    </r>
    <r>
      <rPr>
        <sz val="11"/>
        <color theme="1"/>
        <rFont val="ＭＳ Ｐゴシック"/>
        <family val="2"/>
        <charset val="128"/>
        <scheme val="minor"/>
      </rPr>
      <t>入力してください。</t>
    </r>
    <rPh sb="1" eb="3">
      <t>カンジ</t>
    </rPh>
    <rPh sb="4" eb="6">
      <t>シヨウ</t>
    </rPh>
    <rPh sb="9" eb="11">
      <t>スウジ</t>
    </rPh>
    <rPh sb="13" eb="15">
      <t>ニュウリョク</t>
    </rPh>
    <phoneticPr fontId="1"/>
  </si>
  <si>
    <t>　　例：　「週３回」　ではなく　「１２」　と入力</t>
    <rPh sb="2" eb="3">
      <t>レイ</t>
    </rPh>
    <rPh sb="6" eb="7">
      <t>シュウ</t>
    </rPh>
    <rPh sb="8" eb="9">
      <t>カイ</t>
    </rPh>
    <rPh sb="22" eb="24">
      <t>ニュウリョク</t>
    </rPh>
    <phoneticPr fontId="1"/>
  </si>
  <si>
    <r>
      <t xml:space="preserve">現在状況
</t>
    </r>
    <r>
      <rPr>
        <sz val="9"/>
        <color theme="1"/>
        <rFont val="ＭＳ Ｐゴシック"/>
        <family val="3"/>
        <charset val="128"/>
        <scheme val="minor"/>
      </rPr>
      <t>　01:居宅、02:老人福祉施設、03:老人保健施設、
　05:ｸﾞﾙｰﾌﾟﾎｰﾑ、
　06:特定施設入居者生活介護適用施設、
　07:医療機関（療養）、
　08:医療機関（療養以外）、
　09:その他、10:介護医療院、
　11:養護老人ﾎｰﾑ、12:軽費老人ﾎｰﾑ、
　13:有料老人ﾎｰﾑ、14:ｻｰﾋﾞｽ付住宅</t>
    </r>
    <rPh sb="0" eb="4">
      <t>ゲンザイジョウキョウ</t>
    </rPh>
    <rPh sb="10" eb="12">
      <t>キョタク</t>
    </rPh>
    <rPh sb="16" eb="18">
      <t>ロウジン</t>
    </rPh>
    <rPh sb="18" eb="20">
      <t>フクシ</t>
    </rPh>
    <rPh sb="20" eb="22">
      <t>シセツ</t>
    </rPh>
    <rPh sb="26" eb="28">
      <t>ロウジン</t>
    </rPh>
    <rPh sb="28" eb="30">
      <t>ホケン</t>
    </rPh>
    <rPh sb="30" eb="32">
      <t>シセツ</t>
    </rPh>
    <rPh sb="53" eb="57">
      <t>トクテイシセツ</t>
    </rPh>
    <rPh sb="57" eb="60">
      <t>ニュウキョシャ</t>
    </rPh>
    <rPh sb="60" eb="64">
      <t>セイカツカイゴ</t>
    </rPh>
    <rPh sb="64" eb="68">
      <t>テキヨウシセツ</t>
    </rPh>
    <rPh sb="74" eb="76">
      <t>イリョウ</t>
    </rPh>
    <rPh sb="76" eb="78">
      <t>キカン</t>
    </rPh>
    <rPh sb="79" eb="81">
      <t>リョウヨウ</t>
    </rPh>
    <rPh sb="88" eb="90">
      <t>イリョウ</t>
    </rPh>
    <rPh sb="90" eb="92">
      <t>キカン</t>
    </rPh>
    <rPh sb="93" eb="95">
      <t>リョウヨウ</t>
    </rPh>
    <rPh sb="95" eb="97">
      <t>イガイ</t>
    </rPh>
    <rPh sb="106" eb="107">
      <t>タ</t>
    </rPh>
    <rPh sb="111" eb="113">
      <t>カイゴ</t>
    </rPh>
    <rPh sb="113" eb="115">
      <t>イリョウ</t>
    </rPh>
    <rPh sb="115" eb="116">
      <t>イン</t>
    </rPh>
    <rPh sb="122" eb="124">
      <t>ヨウゴ</t>
    </rPh>
    <rPh sb="124" eb="126">
      <t>ロウジン</t>
    </rPh>
    <rPh sb="133" eb="135">
      <t>ケイヒ</t>
    </rPh>
    <rPh sb="135" eb="137">
      <t>ロウジン</t>
    </rPh>
    <rPh sb="146" eb="148">
      <t>ユウリョウ</t>
    </rPh>
    <rPh sb="148" eb="150">
      <t>ロウジン</t>
    </rPh>
    <rPh sb="162" eb="163">
      <t>ツ</t>
    </rPh>
    <rPh sb="163" eb="165">
      <t>ジュウタク</t>
    </rPh>
    <phoneticPr fontId="1"/>
  </si>
  <si>
    <t>（2025年3月改）</t>
    <rPh sb="5" eb="6">
      <t>ネン</t>
    </rPh>
    <rPh sb="7" eb="8">
      <t>ガツ</t>
    </rPh>
    <rPh sb="8" eb="9">
      <t>カイ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</si>
</sst>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76" formatCode="0&quot;個&quot;&quot;該&quot;&quot;当&quot;"/>
    <numFmt numFmtId="177" formatCode="0000000000"/>
    <numFmt numFmtId="178" formatCode="00"/>
    <numFmt numFmtId="179" formatCode="000"/>
    <numFmt numFmtId="180" formatCode="00000000"/>
  </numFmts>
  <fonts count="23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9"/>
      <color theme="1"/>
      <name val="ＭＳ Ｐゴシック"/>
      <family val="2"/>
      <charset val="128"/>
      <scheme val="minor"/>
    </font>
    <font>
      <sz val="9"/>
      <color theme="1"/>
      <name val="ＭＳ Ｐゴシック"/>
      <family val="3"/>
      <charset val="128"/>
      <scheme val="minor"/>
    </font>
    <font>
      <sz val="6"/>
      <name val="ＭＳ Ｐゴシック"/>
      <family val="3"/>
      <charset val="128"/>
    </font>
    <font>
      <sz val="14"/>
      <color theme="1"/>
      <name val="ＭＳ Ｐゴシック"/>
      <family val="2"/>
      <charset val="128"/>
      <scheme val="minor"/>
    </font>
    <font>
      <sz val="18"/>
      <color theme="1"/>
      <name val="ＭＳ Ｐゴシック"/>
      <family val="2"/>
      <charset val="128"/>
      <scheme val="minor"/>
    </font>
    <font>
      <sz val="11"/>
      <color rgb="FF00B050"/>
      <name val="ＭＳ Ｐゴシック"/>
      <family val="2"/>
      <charset val="128"/>
      <scheme val="minor"/>
    </font>
    <font>
      <sz val="11"/>
      <name val="ＭＳ Ｐゴシック"/>
      <family val="2"/>
      <charset val="128"/>
      <scheme val="minor"/>
    </font>
    <font>
      <u/>
      <sz val="9"/>
      <name val="ＭＳ Ｐゴシック"/>
      <family val="3"/>
      <charset val="128"/>
      <scheme val="minor"/>
    </font>
    <font>
      <u/>
      <sz val="9"/>
      <color theme="1"/>
      <name val="ＭＳ Ｐゴシック"/>
      <family val="3"/>
      <charset val="128"/>
      <scheme val="minor"/>
    </font>
    <font>
      <sz val="9"/>
      <name val="ＭＳ Ｐゴシック"/>
      <family val="2"/>
      <charset val="128"/>
      <scheme val="minor"/>
    </font>
    <font>
      <sz val="9"/>
      <color rgb="FF000000"/>
      <name val="Meiryo UI"/>
      <family val="3"/>
      <charset val="128"/>
    </font>
    <font>
      <sz val="18"/>
      <color theme="1"/>
      <name val="ＭＳ Ｐゴシック"/>
      <family val="3"/>
      <charset val="128"/>
      <scheme val="minor"/>
    </font>
    <font>
      <sz val="11"/>
      <color rgb="FF0070C0"/>
      <name val="ＭＳ Ｐゴシック"/>
      <family val="2"/>
      <charset val="128"/>
      <scheme val="minor"/>
    </font>
    <font>
      <sz val="12"/>
      <color theme="1"/>
      <name val="ＭＳ Ｐゴシック"/>
      <family val="3"/>
      <charset val="128"/>
      <scheme val="minor"/>
    </font>
    <font>
      <b/>
      <sz val="11"/>
      <color rgb="FFFF0000"/>
      <name val="ＭＳ Ｐゴシック"/>
      <family val="3"/>
      <charset val="128"/>
      <scheme val="minor"/>
    </font>
    <font>
      <sz val="8"/>
      <color theme="1"/>
      <name val="ＭＳ Ｐゴシック"/>
      <family val="3"/>
      <charset val="128"/>
      <scheme val="minor"/>
    </font>
    <font>
      <b/>
      <sz val="16"/>
      <color theme="1"/>
      <name val="ＭＳ Ｐゴシック"/>
      <family val="3"/>
      <charset val="128"/>
      <scheme val="minor"/>
    </font>
    <font>
      <sz val="16"/>
      <color theme="1"/>
      <name val="ＭＳ Ｐゴシック"/>
      <family val="2"/>
      <charset val="128"/>
      <scheme val="minor"/>
    </font>
    <font>
      <sz val="12"/>
      <color theme="1"/>
      <name val="ＭＳ Ｐゴシック"/>
      <family val="2"/>
      <charset val="128"/>
      <scheme val="minor"/>
    </font>
    <font>
      <b/>
      <sz val="12"/>
      <color theme="1"/>
      <name val="ＭＳ Ｐゴシック"/>
      <family val="3"/>
      <charset val="128"/>
      <scheme val="minor"/>
    </font>
    <font>
      <b/>
      <sz val="11"/>
      <color theme="1"/>
      <name val="ＭＳ Ｐゴシック"/>
      <family val="3"/>
      <charset val="128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BBFB6D"/>
        <bgColor indexed="64"/>
      </patternFill>
    </fill>
  </fills>
  <borders count="3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rgb="FF0070C0"/>
      </left>
      <right style="medium">
        <color rgb="FF0070C0"/>
      </right>
      <top style="medium">
        <color rgb="FF0070C0"/>
      </top>
      <bottom/>
      <diagonal/>
    </border>
    <border>
      <left style="medium">
        <color rgb="FF0070C0"/>
      </left>
      <right style="medium">
        <color rgb="FF0070C0"/>
      </right>
      <top/>
      <bottom style="medium">
        <color rgb="FF0070C0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rgb="FF0070C0"/>
      </left>
      <right style="medium">
        <color rgb="FF0070C0"/>
      </right>
      <top style="medium">
        <color rgb="FF0070C0"/>
      </top>
      <bottom style="medium">
        <color rgb="FF0070C0"/>
      </bottom>
      <diagonal/>
    </border>
    <border>
      <left style="medium">
        <color rgb="FF0070C0"/>
      </left>
      <right/>
      <top style="medium">
        <color rgb="FF0070C0"/>
      </top>
      <bottom style="medium">
        <color rgb="FF0070C0"/>
      </bottom>
      <diagonal/>
    </border>
    <border>
      <left/>
      <right style="medium">
        <color rgb="FF0070C0"/>
      </right>
      <top style="medium">
        <color rgb="FF0070C0"/>
      </top>
      <bottom style="medium">
        <color rgb="FF0070C0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/>
      <top style="medium">
        <color rgb="FF0070C0"/>
      </top>
      <bottom style="medium">
        <color rgb="FF0070C0"/>
      </bottom>
      <diagonal/>
    </border>
    <border>
      <left/>
      <right/>
      <top style="thin">
        <color indexed="64"/>
      </top>
      <bottom style="medium">
        <color indexed="64"/>
      </bottom>
      <diagonal/>
    </border>
  </borders>
  <cellStyleXfs count="1">
    <xf numFmtId="0" fontId="0" fillId="0" borderId="0">
      <alignment vertical="center"/>
    </xf>
  </cellStyleXfs>
  <cellXfs count="151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0" fontId="0" fillId="0" borderId="1" xfId="0" applyBorder="1">
      <alignment vertical="center"/>
    </xf>
    <xf numFmtId="0" fontId="0" fillId="3" borderId="1" xfId="0" applyFill="1" applyBorder="1" applyAlignment="1">
      <alignment horizontal="center" vertical="center"/>
    </xf>
    <xf numFmtId="0" fontId="0" fillId="0" borderId="1" xfId="0" applyBorder="1" applyAlignment="1"/>
    <xf numFmtId="56" fontId="0" fillId="0" borderId="1" xfId="0" applyNumberFormat="1" applyBorder="1" applyAlignment="1"/>
    <xf numFmtId="0" fontId="0" fillId="0" borderId="0" xfId="0" applyFill="1" applyBorder="1" applyAlignment="1">
      <alignment horizontal="center" vertical="center"/>
    </xf>
    <xf numFmtId="0" fontId="0" fillId="0" borderId="0" xfId="0" applyFill="1">
      <alignment vertical="center"/>
    </xf>
    <xf numFmtId="0" fontId="0" fillId="0" borderId="0" xfId="0" applyFill="1" applyBorder="1">
      <alignment vertical="center"/>
    </xf>
    <xf numFmtId="0" fontId="0" fillId="0" borderId="1" xfId="0" applyFill="1" applyBorder="1" applyAlignment="1">
      <alignment horizontal="center" vertical="center"/>
    </xf>
    <xf numFmtId="0" fontId="0" fillId="0" borderId="11" xfId="0" applyBorder="1" applyAlignment="1"/>
    <xf numFmtId="0" fontId="0" fillId="0" borderId="12" xfId="0" applyBorder="1" applyAlignment="1"/>
    <xf numFmtId="0" fontId="0" fillId="0" borderId="15" xfId="0" applyBorder="1" applyAlignment="1"/>
    <xf numFmtId="0" fontId="0" fillId="0" borderId="17" xfId="0" applyBorder="1" applyAlignment="1"/>
    <xf numFmtId="0" fontId="0" fillId="0" borderId="18" xfId="0" applyBorder="1" applyAlignment="1"/>
    <xf numFmtId="56" fontId="0" fillId="0" borderId="3" xfId="0" applyNumberFormat="1" applyBorder="1" applyAlignment="1"/>
    <xf numFmtId="56" fontId="0" fillId="0" borderId="12" xfId="0" applyNumberFormat="1" applyBorder="1" applyAlignment="1"/>
    <xf numFmtId="56" fontId="0" fillId="0" borderId="18" xfId="0" applyNumberFormat="1" applyBorder="1" applyAlignment="1"/>
    <xf numFmtId="0" fontId="0" fillId="0" borderId="21" xfId="0" applyBorder="1" applyAlignment="1"/>
    <xf numFmtId="56" fontId="0" fillId="0" borderId="4" xfId="0" applyNumberFormat="1" applyBorder="1" applyAlignment="1"/>
    <xf numFmtId="0" fontId="0" fillId="0" borderId="22" xfId="0" applyBorder="1" applyAlignment="1"/>
    <xf numFmtId="0" fontId="0" fillId="0" borderId="14" xfId="0" applyBorder="1" applyAlignment="1">
      <alignment vertical="center" shrinkToFit="1"/>
    </xf>
    <xf numFmtId="0" fontId="0" fillId="0" borderId="16" xfId="0" applyBorder="1" applyAlignment="1">
      <alignment vertical="center" shrinkToFit="1"/>
    </xf>
    <xf numFmtId="0" fontId="0" fillId="0" borderId="19" xfId="0" applyBorder="1" applyAlignment="1">
      <alignment vertical="center" shrinkToFit="1"/>
    </xf>
    <xf numFmtId="0" fontId="0" fillId="2" borderId="13" xfId="0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3" borderId="4" xfId="0" applyFill="1" applyBorder="1" applyAlignment="1">
      <alignment horizontal="center" vertical="center"/>
    </xf>
    <xf numFmtId="0" fontId="0" fillId="0" borderId="23" xfId="0" applyFill="1" applyBorder="1" applyAlignment="1">
      <alignment horizontal="left" vertical="center"/>
    </xf>
    <xf numFmtId="0" fontId="0" fillId="0" borderId="24" xfId="0" applyFill="1" applyBorder="1" applyAlignment="1">
      <alignment horizontal="left" vertical="center"/>
    </xf>
    <xf numFmtId="0" fontId="0" fillId="2" borderId="26" xfId="0" applyFill="1" applyBorder="1" applyAlignment="1">
      <alignment horizontal="center" vertical="center"/>
    </xf>
    <xf numFmtId="0" fontId="0" fillId="2" borderId="28" xfId="0" applyFill="1" applyBorder="1" applyAlignment="1">
      <alignment horizontal="center" vertical="center"/>
    </xf>
    <xf numFmtId="0" fontId="0" fillId="0" borderId="25" xfId="0" applyFill="1" applyBorder="1" applyAlignment="1">
      <alignment horizontal="left" vertical="center"/>
    </xf>
    <xf numFmtId="0" fontId="0" fillId="0" borderId="27" xfId="0" applyFill="1" applyBorder="1" applyAlignment="1">
      <alignment horizontal="left" vertical="center"/>
    </xf>
    <xf numFmtId="0" fontId="0" fillId="3" borderId="1" xfId="0" applyFill="1" applyBorder="1">
      <alignment vertical="center"/>
    </xf>
    <xf numFmtId="0" fontId="0" fillId="3" borderId="1" xfId="0" applyFill="1" applyBorder="1" applyAlignment="1">
      <alignment horizontal="center" vertical="center"/>
    </xf>
    <xf numFmtId="179" fontId="2" fillId="0" borderId="2" xfId="0" applyNumberFormat="1" applyFont="1" applyBorder="1" applyAlignment="1">
      <alignment horizontal="center" vertical="center"/>
    </xf>
    <xf numFmtId="0" fontId="0" fillId="3" borderId="1" xfId="0" applyFill="1" applyBorder="1" applyAlignment="1">
      <alignment vertical="center" shrinkToFit="1"/>
    </xf>
    <xf numFmtId="0" fontId="0" fillId="0" borderId="14" xfId="0" applyFill="1" applyBorder="1" applyAlignment="1">
      <alignment horizontal="center" vertical="center" shrinkToFit="1"/>
    </xf>
    <xf numFmtId="0" fontId="0" fillId="0" borderId="19" xfId="0" applyFill="1" applyBorder="1" applyAlignment="1">
      <alignment horizontal="center" vertical="center" shrinkToFit="1"/>
    </xf>
    <xf numFmtId="0" fontId="0" fillId="0" borderId="0" xfId="0" applyAlignment="1">
      <alignment horizontal="left" vertical="center"/>
    </xf>
    <xf numFmtId="0" fontId="0" fillId="0" borderId="29" xfId="0" applyBorder="1">
      <alignment vertical="center"/>
    </xf>
    <xf numFmtId="0" fontId="0" fillId="0" borderId="1" xfId="0" applyFill="1" applyBorder="1">
      <alignment vertical="center"/>
    </xf>
    <xf numFmtId="0" fontId="0" fillId="0" borderId="8" xfId="0" applyFill="1" applyBorder="1">
      <alignment vertical="center"/>
    </xf>
    <xf numFmtId="0" fontId="0" fillId="0" borderId="29" xfId="0" applyFill="1" applyBorder="1">
      <alignment vertical="center"/>
    </xf>
    <xf numFmtId="0" fontId="0" fillId="0" borderId="0" xfId="0" applyBorder="1">
      <alignment vertical="center"/>
    </xf>
    <xf numFmtId="0" fontId="0" fillId="0" borderId="0" xfId="0" applyAlignment="1">
      <alignment horizontal="left" vertical="center"/>
    </xf>
    <xf numFmtId="0" fontId="0" fillId="3" borderId="33" xfId="0" applyFill="1" applyBorder="1">
      <alignment vertical="center"/>
    </xf>
    <xf numFmtId="0" fontId="0" fillId="0" borderId="25" xfId="0" applyBorder="1" applyAlignment="1">
      <alignment horizontal="left" vertical="center"/>
    </xf>
    <xf numFmtId="0" fontId="0" fillId="0" borderId="27" xfId="0" applyBorder="1" applyAlignment="1">
      <alignment horizontal="left" vertical="center"/>
    </xf>
    <xf numFmtId="56" fontId="0" fillId="0" borderId="23" xfId="0" applyNumberFormat="1" applyBorder="1" applyAlignment="1">
      <alignment horizontal="left" vertical="center"/>
    </xf>
    <xf numFmtId="56" fontId="0" fillId="0" borderId="24" xfId="0" applyNumberFormat="1" applyBorder="1" applyAlignment="1">
      <alignment horizontal="left" vertical="center"/>
    </xf>
    <xf numFmtId="0" fontId="0" fillId="0" borderId="0" xfId="0" applyAlignment="1">
      <alignment horizontal="left" vertical="center"/>
    </xf>
    <xf numFmtId="0" fontId="0" fillId="3" borderId="6" xfId="0" applyFill="1" applyBorder="1" applyAlignment="1">
      <alignment horizontal="center" vertical="center"/>
    </xf>
    <xf numFmtId="0" fontId="0" fillId="3" borderId="7" xfId="0" applyFill="1" applyBorder="1" applyAlignment="1">
      <alignment horizontal="center" vertical="center"/>
    </xf>
    <xf numFmtId="0" fontId="0" fillId="2" borderId="0" xfId="0" applyFill="1">
      <alignment vertical="center"/>
    </xf>
    <xf numFmtId="0" fontId="0" fillId="0" borderId="8" xfId="0" applyBorder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0" fillId="0" borderId="14" xfId="0" applyBorder="1" applyAlignment="1">
      <alignment horizontal="center" vertical="center" shrinkToFit="1"/>
    </xf>
    <xf numFmtId="0" fontId="0" fillId="0" borderId="16" xfId="0" applyBorder="1" applyAlignment="1">
      <alignment horizontal="center" vertical="center" shrinkToFit="1"/>
    </xf>
    <xf numFmtId="0" fontId="0" fillId="0" borderId="19" xfId="0" applyBorder="1" applyAlignment="1">
      <alignment horizontal="center" vertical="center" shrinkToFit="1"/>
    </xf>
    <xf numFmtId="0" fontId="0" fillId="0" borderId="34" xfId="0" applyBorder="1" applyAlignment="1">
      <alignment horizontal="left" vertical="center"/>
    </xf>
    <xf numFmtId="56" fontId="0" fillId="0" borderId="5" xfId="0" applyNumberFormat="1" applyBorder="1" applyAlignment="1">
      <alignment horizontal="left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 shrinkToFit="1"/>
    </xf>
    <xf numFmtId="0" fontId="8" fillId="0" borderId="3" xfId="0" applyFont="1" applyBorder="1">
      <alignment vertical="center"/>
    </xf>
    <xf numFmtId="0" fontId="2" fillId="0" borderId="1" xfId="0" applyFont="1" applyBorder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16" fillId="0" borderId="0" xfId="0" applyFont="1">
      <alignment vertical="center"/>
    </xf>
    <xf numFmtId="56" fontId="0" fillId="0" borderId="0" xfId="0" applyNumberFormat="1" applyBorder="1">
      <alignment vertical="center"/>
    </xf>
    <xf numFmtId="176" fontId="14" fillId="0" borderId="0" xfId="0" applyNumberFormat="1" applyFont="1" applyBorder="1" applyAlignment="1">
      <alignment horizontal="center" vertical="center"/>
    </xf>
    <xf numFmtId="0" fontId="0" fillId="0" borderId="0" xfId="0" applyBorder="1" applyAlignment="1">
      <alignment vertical="center" wrapText="1"/>
    </xf>
    <xf numFmtId="0" fontId="7" fillId="0" borderId="0" xfId="0" applyFont="1">
      <alignment vertical="center"/>
    </xf>
    <xf numFmtId="0" fontId="0" fillId="0" borderId="0" xfId="0" applyFont="1" applyBorder="1" applyAlignment="1">
      <alignment horizontal="right" vertical="center"/>
    </xf>
    <xf numFmtId="0" fontId="2" fillId="0" borderId="0" xfId="0" applyFont="1">
      <alignment vertical="center"/>
    </xf>
    <xf numFmtId="176" fontId="14" fillId="5" borderId="0" xfId="0" applyNumberFormat="1" applyFont="1" applyFill="1" applyAlignment="1">
      <alignment horizontal="center" vertical="center"/>
    </xf>
    <xf numFmtId="0" fontId="0" fillId="5" borderId="12" xfId="0" applyFill="1" applyBorder="1" applyAlignment="1">
      <alignment horizontal="center" vertical="center"/>
    </xf>
    <xf numFmtId="0" fontId="0" fillId="5" borderId="4" xfId="0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0" fontId="15" fillId="5" borderId="30" xfId="0" applyFont="1" applyFill="1" applyBorder="1" applyAlignment="1">
      <alignment horizontal="center" vertical="center"/>
    </xf>
    <xf numFmtId="0" fontId="0" fillId="5" borderId="3" xfId="0" applyFill="1" applyBorder="1" applyAlignment="1">
      <alignment horizontal="center" vertical="center"/>
    </xf>
    <xf numFmtId="0" fontId="0" fillId="5" borderId="18" xfId="0" applyFill="1" applyBorder="1" applyAlignment="1">
      <alignment horizontal="center" vertical="center"/>
    </xf>
    <xf numFmtId="0" fontId="0" fillId="0" borderId="36" xfId="0" applyBorder="1" applyAlignment="1">
      <alignment horizontal="center" vertical="center"/>
    </xf>
    <xf numFmtId="0" fontId="0" fillId="5" borderId="23" xfId="0" applyFill="1" applyBorder="1" applyAlignment="1">
      <alignment horizontal="center" vertical="center"/>
    </xf>
    <xf numFmtId="0" fontId="0" fillId="5" borderId="0" xfId="0" applyFill="1" applyBorder="1" applyAlignment="1">
      <alignment horizontal="center" vertical="center"/>
    </xf>
    <xf numFmtId="0" fontId="0" fillId="5" borderId="20" xfId="0" applyFill="1" applyBorder="1" applyAlignment="1">
      <alignment horizontal="center" vertical="center"/>
    </xf>
    <xf numFmtId="0" fontId="0" fillId="5" borderId="30" xfId="0" applyFill="1" applyBorder="1" applyAlignment="1">
      <alignment horizontal="center" vertical="center"/>
    </xf>
    <xf numFmtId="0" fontId="0" fillId="5" borderId="9" xfId="0" applyFill="1" applyBorder="1" applyAlignment="1">
      <alignment horizontal="center" vertical="center"/>
    </xf>
    <xf numFmtId="178" fontId="0" fillId="5" borderId="9" xfId="0" applyNumberFormat="1" applyFill="1" applyBorder="1">
      <alignment vertical="center"/>
    </xf>
    <xf numFmtId="178" fontId="0" fillId="5" borderId="30" xfId="0" applyNumberFormat="1" applyFill="1" applyBorder="1">
      <alignment vertical="center"/>
    </xf>
    <xf numFmtId="177" fontId="0" fillId="5" borderId="30" xfId="0" applyNumberFormat="1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center" shrinkToFit="1"/>
    </xf>
    <xf numFmtId="178" fontId="0" fillId="5" borderId="30" xfId="0" applyNumberFormat="1" applyFill="1" applyBorder="1" applyAlignment="1">
      <alignment horizontal="center" vertical="center"/>
    </xf>
    <xf numFmtId="0" fontId="0" fillId="0" borderId="0" xfId="0" applyAlignment="1">
      <alignment vertical="center" wrapText="1"/>
    </xf>
    <xf numFmtId="0" fontId="8" fillId="0" borderId="0" xfId="0" applyFont="1" applyAlignment="1">
      <alignment horizontal="center" vertical="center"/>
    </xf>
    <xf numFmtId="0" fontId="5" fillId="5" borderId="30" xfId="0" applyFont="1" applyFill="1" applyBorder="1">
      <alignment vertical="center"/>
    </xf>
    <xf numFmtId="0" fontId="11" fillId="0" borderId="0" xfId="0" applyFont="1">
      <alignment vertical="center"/>
    </xf>
    <xf numFmtId="0" fontId="0" fillId="0" borderId="30" xfId="0" applyFill="1" applyBorder="1" applyAlignment="1">
      <alignment horizontal="center" vertical="center"/>
    </xf>
    <xf numFmtId="0" fontId="0" fillId="0" borderId="10" xfId="0" applyFill="1" applyBorder="1" applyAlignment="1">
      <alignment horizontal="center" vertical="center"/>
    </xf>
    <xf numFmtId="0" fontId="15" fillId="5" borderId="30" xfId="0" applyFont="1" applyFill="1" applyBorder="1" applyAlignment="1" applyProtection="1">
      <alignment horizontal="center" vertical="center"/>
      <protection locked="0"/>
    </xf>
    <xf numFmtId="0" fontId="18" fillId="0" borderId="0" xfId="0" applyFont="1">
      <alignment vertical="center"/>
    </xf>
    <xf numFmtId="0" fontId="19" fillId="0" borderId="0" xfId="0" applyFont="1">
      <alignment vertical="center"/>
    </xf>
    <xf numFmtId="0" fontId="15" fillId="0" borderId="0" xfId="0" applyFont="1">
      <alignment vertical="center"/>
    </xf>
    <xf numFmtId="0" fontId="5" fillId="4" borderId="0" xfId="0" applyFont="1" applyFill="1">
      <alignment vertical="center"/>
    </xf>
    <xf numFmtId="0" fontId="0" fillId="4" borderId="0" xfId="0" applyFill="1">
      <alignment vertical="center"/>
    </xf>
    <xf numFmtId="0" fontId="20" fillId="0" borderId="0" xfId="0" applyFont="1">
      <alignment vertical="center"/>
    </xf>
    <xf numFmtId="0" fontId="0" fillId="7" borderId="30" xfId="0" applyFill="1" applyBorder="1" applyAlignment="1">
      <alignment horizontal="center" vertical="center"/>
    </xf>
    <xf numFmtId="0" fontId="0" fillId="0" borderId="0" xfId="0" applyFont="1">
      <alignment vertical="center"/>
    </xf>
    <xf numFmtId="180" fontId="0" fillId="0" borderId="9" xfId="0" applyNumberFormat="1" applyFill="1" applyBorder="1" applyAlignment="1">
      <alignment horizontal="center" vertical="center"/>
    </xf>
    <xf numFmtId="0" fontId="6" fillId="4" borderId="0" xfId="0" applyFont="1" applyFill="1" applyBorder="1" applyAlignment="1">
      <alignment horizontal="center" vertical="center"/>
    </xf>
    <xf numFmtId="0" fontId="13" fillId="4" borderId="0" xfId="0" applyFont="1" applyFill="1" applyBorder="1" applyAlignment="1">
      <alignment horizontal="center" vertical="center"/>
    </xf>
    <xf numFmtId="0" fontId="0" fillId="5" borderId="31" xfId="0" applyFill="1" applyBorder="1" applyAlignment="1">
      <alignment horizontal="left" vertical="center"/>
    </xf>
    <xf numFmtId="0" fontId="0" fillId="5" borderId="35" xfId="0" applyFill="1" applyBorder="1" applyAlignment="1">
      <alignment horizontal="left" vertical="center"/>
    </xf>
    <xf numFmtId="0" fontId="0" fillId="5" borderId="32" xfId="0" applyFill="1" applyBorder="1" applyAlignment="1">
      <alignment horizontal="left" vertical="center"/>
    </xf>
    <xf numFmtId="0" fontId="0" fillId="0" borderId="31" xfId="0" applyFill="1" applyBorder="1" applyAlignment="1">
      <alignment horizontal="left" vertical="center"/>
    </xf>
    <xf numFmtId="0" fontId="0" fillId="0" borderId="35" xfId="0" applyFill="1" applyBorder="1" applyAlignment="1">
      <alignment horizontal="left" vertical="center"/>
    </xf>
    <xf numFmtId="0" fontId="0" fillId="0" borderId="32" xfId="0" applyFill="1" applyBorder="1" applyAlignment="1">
      <alignment horizontal="left" vertical="center"/>
    </xf>
    <xf numFmtId="0" fontId="0" fillId="7" borderId="31" xfId="0" applyFill="1" applyBorder="1" applyAlignment="1">
      <alignment horizontal="center" vertical="center"/>
    </xf>
    <xf numFmtId="0" fontId="0" fillId="7" borderId="32" xfId="0" applyFill="1" applyBorder="1" applyAlignment="1">
      <alignment horizontal="center" vertical="center"/>
    </xf>
    <xf numFmtId="0" fontId="6" fillId="4" borderId="0" xfId="0" applyFont="1" applyFill="1" applyBorder="1" applyAlignment="1">
      <alignment horizontal="left" vertical="center"/>
    </xf>
    <xf numFmtId="0" fontId="13" fillId="4" borderId="0" xfId="0" applyFont="1" applyFill="1" applyBorder="1" applyAlignment="1">
      <alignment horizontal="left" vertical="center"/>
    </xf>
    <xf numFmtId="0" fontId="2" fillId="0" borderId="0" xfId="0" applyFont="1" applyAlignment="1">
      <alignment horizontal="left" vertical="center" wrapText="1"/>
    </xf>
    <xf numFmtId="0" fontId="0" fillId="6" borderId="0" xfId="0" applyFill="1" applyAlignment="1">
      <alignment horizontal="left" vertical="center" wrapText="1" indent="1"/>
    </xf>
    <xf numFmtId="0" fontId="0" fillId="6" borderId="0" xfId="0" applyFill="1" applyAlignment="1">
      <alignment horizontal="left" vertical="center" indent="1"/>
    </xf>
    <xf numFmtId="0" fontId="0" fillId="5" borderId="1" xfId="0" applyFill="1" applyBorder="1" applyAlignment="1">
      <alignment horizontal="center" vertical="center" shrinkToFit="1"/>
    </xf>
    <xf numFmtId="0" fontId="0" fillId="3" borderId="6" xfId="0" applyFill="1" applyBorder="1" applyAlignment="1">
      <alignment horizontal="center" vertical="center"/>
    </xf>
    <xf numFmtId="0" fontId="0" fillId="3" borderId="0" xfId="0" applyFill="1" applyBorder="1" applyAlignment="1">
      <alignment horizontal="center" vertical="center"/>
    </xf>
    <xf numFmtId="0" fontId="0" fillId="0" borderId="14" xfId="0" applyBorder="1" applyAlignment="1">
      <alignment horizontal="center" vertical="center" shrinkToFit="1"/>
    </xf>
    <xf numFmtId="0" fontId="0" fillId="0" borderId="16" xfId="0" applyBorder="1" applyAlignment="1">
      <alignment horizontal="center" vertical="center" shrinkToFit="1"/>
    </xf>
    <xf numFmtId="0" fontId="0" fillId="0" borderId="19" xfId="0" applyBorder="1" applyAlignment="1">
      <alignment horizontal="center" vertical="center" shrinkToFit="1"/>
    </xf>
    <xf numFmtId="0" fontId="0" fillId="3" borderId="4" xfId="0" applyFill="1" applyBorder="1" applyAlignment="1">
      <alignment horizontal="center" vertical="center"/>
    </xf>
    <xf numFmtId="0" fontId="0" fillId="3" borderId="8" xfId="0" applyFill="1" applyBorder="1" applyAlignment="1">
      <alignment horizontal="center" vertical="center"/>
    </xf>
    <xf numFmtId="0" fontId="0" fillId="3" borderId="2" xfId="0" applyFill="1" applyBorder="1" applyAlignment="1">
      <alignment horizontal="center" vertical="center"/>
    </xf>
    <xf numFmtId="0" fontId="0" fillId="5" borderId="23" xfId="0" applyFill="1" applyBorder="1" applyAlignment="1">
      <alignment horizontal="center" vertical="center"/>
    </xf>
    <xf numFmtId="0" fontId="0" fillId="5" borderId="5" xfId="0" applyFill="1" applyBorder="1" applyAlignment="1">
      <alignment horizontal="center" vertical="center"/>
    </xf>
    <xf numFmtId="0" fontId="0" fillId="5" borderId="24" xfId="0" applyFill="1" applyBorder="1" applyAlignment="1">
      <alignment horizontal="center" vertical="center"/>
    </xf>
    <xf numFmtId="0" fontId="0" fillId="0" borderId="11" xfId="0" applyBorder="1" applyAlignment="1">
      <alignment horizontal="left" vertical="center"/>
    </xf>
    <xf numFmtId="0" fontId="0" fillId="0" borderId="15" xfId="0" applyBorder="1" applyAlignment="1">
      <alignment horizontal="left" vertical="center"/>
    </xf>
    <xf numFmtId="0" fontId="0" fillId="0" borderId="17" xfId="0" applyBorder="1" applyAlignment="1">
      <alignment horizontal="left" vertical="center"/>
    </xf>
    <xf numFmtId="56" fontId="0" fillId="0" borderId="12" xfId="0" applyNumberFormat="1" applyBorder="1" applyAlignment="1">
      <alignment horizontal="left" vertical="center"/>
    </xf>
    <xf numFmtId="56" fontId="0" fillId="0" borderId="1" xfId="0" applyNumberFormat="1" applyBorder="1" applyAlignment="1">
      <alignment horizontal="left" vertical="center"/>
    </xf>
    <xf numFmtId="56" fontId="0" fillId="0" borderId="18" xfId="0" applyNumberFormat="1" applyBorder="1" applyAlignment="1">
      <alignment horizontal="left" vertical="center"/>
    </xf>
    <xf numFmtId="0" fontId="0" fillId="3" borderId="1" xfId="0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 shrinkToFit="1"/>
    </xf>
    <xf numFmtId="0" fontId="0" fillId="0" borderId="0" xfId="0" applyAlignment="1">
      <alignment horizontal="left" vertical="center"/>
    </xf>
    <xf numFmtId="0" fontId="2" fillId="0" borderId="8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0" fillId="3" borderId="4" xfId="0" applyFill="1" applyBorder="1" applyAlignment="1">
      <alignment horizontal="center" vertical="center" shrinkToFit="1"/>
    </xf>
    <xf numFmtId="0" fontId="0" fillId="3" borderId="3" xfId="0" applyFill="1" applyBorder="1" applyAlignment="1">
      <alignment horizontal="center" vertical="center" shrinkToFit="1"/>
    </xf>
  </cellXfs>
  <cellStyles count="1">
    <cellStyle name="標準" xfId="0" builtinId="0"/>
  </cellStyles>
  <dxfs count="0"/>
  <tableStyles count="0" defaultTableStyle="TableStyleMedium2" defaultPivotStyle="PivotStyleLight16"/>
  <colors>
    <mruColors>
      <color rgb="FFBBFB6D"/>
      <color rgb="FFFFFF66"/>
      <color rgb="FFFFFF99"/>
      <color rgb="FFFF5050"/>
      <color rgb="FFFF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ctrlProps/ctrlProp9.xml><?xml version="1.0" encoding="utf-8"?>
<formControlPr xmlns="http://schemas.microsoft.com/office/spreadsheetml/2009/9/main" objectType="CheckBox" lockText="1" noThreeD="1"/>
</file>

<file path=xl/ctrlProps/ctrlProp10.xml><?xml version="1.0" encoding="utf-8"?>
<formControlPr xmlns="http://schemas.microsoft.com/office/spreadsheetml/2009/9/main" objectType="CheckBox" fmlaLink="計算シート!$B$15" lockText="1" noThreeD="1"/>
</file>

<file path=xl/ctrlProps/ctrlProp11.xml><?xml version="1.0" encoding="utf-8"?>
<formControlPr xmlns="http://schemas.microsoft.com/office/spreadsheetml/2009/9/main" objectType="CheckBox" fmlaLink="計算シート!$B$16" lockText="1" noThreeD="1"/>
</file>

<file path=xl/ctrlProps/ctrlProp12.xml><?xml version="1.0" encoding="utf-8"?>
<formControlPr xmlns="http://schemas.microsoft.com/office/spreadsheetml/2009/9/main" objectType="CheckBox" fmlaLink="計算シート!$B$17" lockText="1" noThreeD="1"/>
</file>

<file path=xl/ctrlProps/ctrlProp13.xml><?xml version="1.0" encoding="utf-8"?>
<formControlPr xmlns="http://schemas.microsoft.com/office/spreadsheetml/2009/9/main" objectType="CheckBox" fmlaLink="計算シート!$B$18" lockText="1" noThreeD="1"/>
</file>

<file path=xl/ctrlProps/ctrlProp14.xml><?xml version="1.0" encoding="utf-8"?>
<formControlPr xmlns="http://schemas.microsoft.com/office/spreadsheetml/2009/9/main" objectType="CheckBox" fmlaLink="計算シート!$B$19" lockText="1" noThreeD="1"/>
</file>

<file path=xl/ctrlProps/ctrlProp15.xml><?xml version="1.0" encoding="utf-8"?>
<formControlPr xmlns="http://schemas.microsoft.com/office/spreadsheetml/2009/9/main" objectType="CheckBox" fmlaLink="計算シート!$B$20" lockText="1" noThreeD="1"/>
</file>

<file path=xl/ctrlProps/ctrlProp16.xml><?xml version="1.0" encoding="utf-8"?>
<formControlPr xmlns="http://schemas.microsoft.com/office/spreadsheetml/2009/9/main" objectType="CheckBox" fmlaLink="計算シート!$B$21" lockText="1" noThreeD="1"/>
</file>

<file path=xl/ctrlProps/ctrlProp17.xml><?xml version="1.0" encoding="utf-8"?>
<formControlPr xmlns="http://schemas.microsoft.com/office/spreadsheetml/2009/9/main" objectType="CheckBox" fmlaLink="計算シート!$B$22" lockText="1" noThreeD="1"/>
</file>

<file path=xl/ctrlProps/ctrlProp18.xml><?xml version="1.0" encoding="utf-8"?>
<formControlPr xmlns="http://schemas.microsoft.com/office/spreadsheetml/2009/9/main" objectType="CheckBox" fmlaLink="計算シート!$B$23" lockText="1" noThreeD="1"/>
</file>

<file path=xl/ctrlProps/ctrlProp19.xml><?xml version="1.0" encoding="utf-8"?>
<formControlPr xmlns="http://schemas.microsoft.com/office/spreadsheetml/2009/9/main" objectType="CheckBox" fmlaLink="計算シート!$B$24" lockText="1" noThreeD="1"/>
</file>

<file path=xl/ctrlProps/ctrlProp20.xml><?xml version="1.0" encoding="utf-8"?>
<formControlPr xmlns="http://schemas.microsoft.com/office/spreadsheetml/2009/9/main" objectType="CheckBox" fmlaLink="計算シート!$B$25" lockText="1" noThreeD="1"/>
</file>

<file path=xl/ctrlProps/ctrlProp21.xml><?xml version="1.0" encoding="utf-8"?>
<formControlPr xmlns="http://schemas.microsoft.com/office/spreadsheetml/2009/9/main" objectType="CheckBox" fmlaLink="計算シート!$B$26" lockText="1" noThreeD="1"/>
</file>

<file path=xl/ctrlProps/ctrlProp22.xml><?xml version="1.0" encoding="utf-8"?>
<formControlPr xmlns="http://schemas.microsoft.com/office/spreadsheetml/2009/9/main" objectType="CheckBox" fmlaLink="計算シート!$B$2" lockText="1" noThreeD="1"/>
</file>

<file path=xl/ctrlProps/ctrlProp23.xml><?xml version="1.0" encoding="utf-8"?>
<formControlPr xmlns="http://schemas.microsoft.com/office/spreadsheetml/2009/9/main" objectType="CheckBox" fmlaLink="計算シート!$B$3" lockText="1" noThreeD="1"/>
</file>

<file path=xl/ctrlProps/ctrlProp24.xml><?xml version="1.0" encoding="utf-8"?>
<formControlPr xmlns="http://schemas.microsoft.com/office/spreadsheetml/2009/9/main" objectType="CheckBox" fmlaLink="計算シート!$B$4" lockText="1" noThreeD="1"/>
</file>

<file path=xl/ctrlProps/ctrlProp25.xml><?xml version="1.0" encoding="utf-8"?>
<formControlPr xmlns="http://schemas.microsoft.com/office/spreadsheetml/2009/9/main" objectType="CheckBox" fmlaLink="計算シート!$B$5" lockText="1" noThreeD="1"/>
</file>

<file path=xl/ctrlProps/ctrlProp26.xml><?xml version="1.0" encoding="utf-8"?>
<formControlPr xmlns="http://schemas.microsoft.com/office/spreadsheetml/2009/9/main" objectType="CheckBox" fmlaLink="計算シート!$B$6" lockText="1" noThreeD="1"/>
</file>

<file path=xl/ctrlProps/ctrlProp27.xml><?xml version="1.0" encoding="utf-8"?>
<formControlPr xmlns="http://schemas.microsoft.com/office/spreadsheetml/2009/9/main" objectType="CheckBox" fmlaLink="計算シート!$B$9" lockText="1" noThreeD="1"/>
</file>

<file path=xl/ctrlProps/ctrlProp28.xml><?xml version="1.0" encoding="utf-8"?>
<formControlPr xmlns="http://schemas.microsoft.com/office/spreadsheetml/2009/9/main" objectType="CheckBox" fmlaLink="計算シート!$B$10" lockText="1" noThreeD="1"/>
</file>

<file path=xl/ctrlProps/ctrlProp29.xml><?xml version="1.0" encoding="utf-8"?>
<formControlPr xmlns="http://schemas.microsoft.com/office/spreadsheetml/2009/9/main" objectType="CheckBox" fmlaLink="計算シート!$B$11" lockText="1" noThreeD="1"/>
</file>

<file path=xl/ctrlProps/ctrlProp30.xml><?xml version="1.0" encoding="utf-8"?>
<formControlPr xmlns="http://schemas.microsoft.com/office/spreadsheetml/2009/9/main" objectType="CheckBox" fmlaLink="計算シート!$B$12" lockText="1" noThreeD="1"/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48</xdr:row>
          <xdr:rowOff>38100</xdr:rowOff>
        </xdr:from>
        <xdr:to>
          <xdr:col>3</xdr:col>
          <xdr:colOff>714375</xdr:colOff>
          <xdr:row>49</xdr:row>
          <xdr:rowOff>57150</xdr:rowOff>
        </xdr:to>
        <xdr:sp macro="" textlink="">
          <xdr:nvSpPr>
            <xdr:cNvPr id="12310" name="Check Box 22" hidden="1">
              <a:extLst>
                <a:ext uri="{63B3BB69-23CF-44E3-9099-C40C66FF867C}">
                  <a14:compatExt spid="_x0000_s12310"/>
                </a:ext>
                <a:ext uri="{FF2B5EF4-FFF2-40B4-BE49-F238E27FC236}">
                  <a16:creationId xmlns:a16="http://schemas.microsoft.com/office/drawing/2014/main" id="{00000000-0008-0000-0100-000016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左上肢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95250</xdr:colOff>
          <xdr:row>48</xdr:row>
          <xdr:rowOff>38100</xdr:rowOff>
        </xdr:from>
        <xdr:to>
          <xdr:col>4</xdr:col>
          <xdr:colOff>714375</xdr:colOff>
          <xdr:row>49</xdr:row>
          <xdr:rowOff>57150</xdr:rowOff>
        </xdr:to>
        <xdr:sp macro="" textlink="">
          <xdr:nvSpPr>
            <xdr:cNvPr id="12311" name="Check Box 23" hidden="1">
              <a:extLst>
                <a:ext uri="{63B3BB69-23CF-44E3-9099-C40C66FF867C}">
                  <a14:compatExt spid="_x0000_s12311"/>
                </a:ext>
                <a:ext uri="{FF2B5EF4-FFF2-40B4-BE49-F238E27FC236}">
                  <a16:creationId xmlns:a16="http://schemas.microsoft.com/office/drawing/2014/main" id="{00000000-0008-0000-0100-000017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右上肢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48</xdr:row>
          <xdr:rowOff>38100</xdr:rowOff>
        </xdr:from>
        <xdr:to>
          <xdr:col>5</xdr:col>
          <xdr:colOff>714375</xdr:colOff>
          <xdr:row>49</xdr:row>
          <xdr:rowOff>57150</xdr:rowOff>
        </xdr:to>
        <xdr:sp macro="" textlink="">
          <xdr:nvSpPr>
            <xdr:cNvPr id="12312" name="Check Box 24" hidden="1">
              <a:extLst>
                <a:ext uri="{63B3BB69-23CF-44E3-9099-C40C66FF867C}">
                  <a14:compatExt spid="_x0000_s12312"/>
                </a:ext>
                <a:ext uri="{FF2B5EF4-FFF2-40B4-BE49-F238E27FC236}">
                  <a16:creationId xmlns:a16="http://schemas.microsoft.com/office/drawing/2014/main" id="{00000000-0008-0000-0100-000018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左下肢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48</xdr:row>
          <xdr:rowOff>38100</xdr:rowOff>
        </xdr:from>
        <xdr:to>
          <xdr:col>6</xdr:col>
          <xdr:colOff>714375</xdr:colOff>
          <xdr:row>49</xdr:row>
          <xdr:rowOff>57150</xdr:rowOff>
        </xdr:to>
        <xdr:sp macro="" textlink="">
          <xdr:nvSpPr>
            <xdr:cNvPr id="12313" name="Check Box 25" hidden="1">
              <a:extLst>
                <a:ext uri="{63B3BB69-23CF-44E3-9099-C40C66FF867C}">
                  <a14:compatExt spid="_x0000_s12313"/>
                </a:ext>
                <a:ext uri="{FF2B5EF4-FFF2-40B4-BE49-F238E27FC236}">
                  <a16:creationId xmlns:a16="http://schemas.microsoft.com/office/drawing/2014/main" id="{00000000-0008-0000-0100-000019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右下肢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95250</xdr:colOff>
          <xdr:row>48</xdr:row>
          <xdr:rowOff>38100</xdr:rowOff>
        </xdr:from>
        <xdr:to>
          <xdr:col>7</xdr:col>
          <xdr:colOff>714375</xdr:colOff>
          <xdr:row>49</xdr:row>
          <xdr:rowOff>57150</xdr:rowOff>
        </xdr:to>
        <xdr:sp macro="" textlink="">
          <xdr:nvSpPr>
            <xdr:cNvPr id="12314" name="Check Box 26" hidden="1">
              <a:extLst>
                <a:ext uri="{63B3BB69-23CF-44E3-9099-C40C66FF867C}">
                  <a14:compatExt spid="_x0000_s12314"/>
                </a:ext>
                <a:ext uri="{FF2B5EF4-FFF2-40B4-BE49-F238E27FC236}">
                  <a16:creationId xmlns:a16="http://schemas.microsoft.com/office/drawing/2014/main" id="{00000000-0008-0000-0100-00001A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その他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49</xdr:row>
          <xdr:rowOff>38100</xdr:rowOff>
        </xdr:from>
        <xdr:to>
          <xdr:col>3</xdr:col>
          <xdr:colOff>714375</xdr:colOff>
          <xdr:row>50</xdr:row>
          <xdr:rowOff>57150</xdr:rowOff>
        </xdr:to>
        <xdr:sp macro="" textlink="">
          <xdr:nvSpPr>
            <xdr:cNvPr id="12315" name="Check Box 27" hidden="1">
              <a:extLst>
                <a:ext uri="{63B3BB69-23CF-44E3-9099-C40C66FF867C}">
                  <a14:compatExt spid="_x0000_s12315"/>
                </a:ext>
                <a:ext uri="{FF2B5EF4-FFF2-40B4-BE49-F238E27FC236}">
                  <a16:creationId xmlns:a16="http://schemas.microsoft.com/office/drawing/2014/main" id="{00000000-0008-0000-0100-00001B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肩関節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95250</xdr:colOff>
          <xdr:row>49</xdr:row>
          <xdr:rowOff>38100</xdr:rowOff>
        </xdr:from>
        <xdr:to>
          <xdr:col>4</xdr:col>
          <xdr:colOff>714375</xdr:colOff>
          <xdr:row>50</xdr:row>
          <xdr:rowOff>57150</xdr:rowOff>
        </xdr:to>
        <xdr:sp macro="" textlink="">
          <xdr:nvSpPr>
            <xdr:cNvPr id="12316" name="Check Box 28" hidden="1">
              <a:extLst>
                <a:ext uri="{63B3BB69-23CF-44E3-9099-C40C66FF867C}">
                  <a14:compatExt spid="_x0000_s12316"/>
                </a:ext>
                <a:ext uri="{FF2B5EF4-FFF2-40B4-BE49-F238E27FC236}">
                  <a16:creationId xmlns:a16="http://schemas.microsoft.com/office/drawing/2014/main" id="{00000000-0008-0000-0100-00001C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股関節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49</xdr:row>
          <xdr:rowOff>38100</xdr:rowOff>
        </xdr:from>
        <xdr:to>
          <xdr:col>5</xdr:col>
          <xdr:colOff>714375</xdr:colOff>
          <xdr:row>50</xdr:row>
          <xdr:rowOff>57150</xdr:rowOff>
        </xdr:to>
        <xdr:sp macro="" textlink="">
          <xdr:nvSpPr>
            <xdr:cNvPr id="12317" name="Check Box 29" hidden="1">
              <a:extLst>
                <a:ext uri="{63B3BB69-23CF-44E3-9099-C40C66FF867C}">
                  <a14:compatExt spid="_x0000_s12317"/>
                </a:ext>
                <a:ext uri="{FF2B5EF4-FFF2-40B4-BE49-F238E27FC236}">
                  <a16:creationId xmlns:a16="http://schemas.microsoft.com/office/drawing/2014/main" id="{00000000-0008-0000-0100-00001D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膝関節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49</xdr:row>
          <xdr:rowOff>38100</xdr:rowOff>
        </xdr:from>
        <xdr:to>
          <xdr:col>6</xdr:col>
          <xdr:colOff>714375</xdr:colOff>
          <xdr:row>50</xdr:row>
          <xdr:rowOff>57150</xdr:rowOff>
        </xdr:to>
        <xdr:sp macro="" textlink="">
          <xdr:nvSpPr>
            <xdr:cNvPr id="12318" name="Check Box 30" hidden="1">
              <a:extLst>
                <a:ext uri="{63B3BB69-23CF-44E3-9099-C40C66FF867C}">
                  <a14:compatExt spid="_x0000_s12318"/>
                </a:ext>
                <a:ext uri="{FF2B5EF4-FFF2-40B4-BE49-F238E27FC236}">
                  <a16:creationId xmlns:a16="http://schemas.microsoft.com/office/drawing/2014/main" id="{00000000-0008-0000-0100-00001E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その他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108</xdr:row>
          <xdr:rowOff>38100</xdr:rowOff>
        </xdr:from>
        <xdr:to>
          <xdr:col>3</xdr:col>
          <xdr:colOff>714375</xdr:colOff>
          <xdr:row>109</xdr:row>
          <xdr:rowOff>57150</xdr:rowOff>
        </xdr:to>
        <xdr:sp macro="" textlink="">
          <xdr:nvSpPr>
            <xdr:cNvPr id="12319" name="Check Box 31" hidden="1">
              <a:extLst>
                <a:ext uri="{63B3BB69-23CF-44E3-9099-C40C66FF867C}">
                  <a14:compatExt spid="_x0000_s12319"/>
                </a:ext>
                <a:ext uri="{FF2B5EF4-FFF2-40B4-BE49-F238E27FC236}">
                  <a16:creationId xmlns:a16="http://schemas.microsoft.com/office/drawing/2014/main" id="{00000000-0008-0000-0100-00001F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1.点滴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19050</xdr:colOff>
          <xdr:row>108</xdr:row>
          <xdr:rowOff>9525</xdr:rowOff>
        </xdr:from>
        <xdr:to>
          <xdr:col>5</xdr:col>
          <xdr:colOff>0</xdr:colOff>
          <xdr:row>109</xdr:row>
          <xdr:rowOff>85725</xdr:rowOff>
        </xdr:to>
        <xdr:sp macro="" textlink="">
          <xdr:nvSpPr>
            <xdr:cNvPr id="12320" name="Check Box 32" hidden="1">
              <a:extLst>
                <a:ext uri="{63B3BB69-23CF-44E3-9099-C40C66FF867C}">
                  <a14:compatExt spid="_x0000_s12320"/>
                </a:ext>
                <a:ext uri="{FF2B5EF4-FFF2-40B4-BE49-F238E27FC236}">
                  <a16:creationId xmlns:a16="http://schemas.microsoft.com/office/drawing/2014/main" id="{00000000-0008-0000-0100-000020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2.中心静脈栄養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108</xdr:row>
          <xdr:rowOff>38100</xdr:rowOff>
        </xdr:from>
        <xdr:to>
          <xdr:col>5</xdr:col>
          <xdr:colOff>714375</xdr:colOff>
          <xdr:row>109</xdr:row>
          <xdr:rowOff>57150</xdr:rowOff>
        </xdr:to>
        <xdr:sp macro="" textlink="">
          <xdr:nvSpPr>
            <xdr:cNvPr id="12321" name="Check Box 33" hidden="1">
              <a:extLst>
                <a:ext uri="{63B3BB69-23CF-44E3-9099-C40C66FF867C}">
                  <a14:compatExt spid="_x0000_s12321"/>
                </a:ext>
                <a:ext uri="{FF2B5EF4-FFF2-40B4-BE49-F238E27FC236}">
                  <a16:creationId xmlns:a16="http://schemas.microsoft.com/office/drawing/2014/main" id="{00000000-0008-0000-0100-000021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3.透析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108</xdr:row>
          <xdr:rowOff>38100</xdr:rowOff>
        </xdr:from>
        <xdr:to>
          <xdr:col>6</xdr:col>
          <xdr:colOff>714375</xdr:colOff>
          <xdr:row>109</xdr:row>
          <xdr:rowOff>57150</xdr:rowOff>
        </xdr:to>
        <xdr:sp macro="" textlink="">
          <xdr:nvSpPr>
            <xdr:cNvPr id="12322" name="Check Box 34" hidden="1">
              <a:extLst>
                <a:ext uri="{63B3BB69-23CF-44E3-9099-C40C66FF867C}">
                  <a14:compatExt spid="_x0000_s12322"/>
                </a:ext>
                <a:ext uri="{FF2B5EF4-FFF2-40B4-BE49-F238E27FC236}">
                  <a16:creationId xmlns:a16="http://schemas.microsoft.com/office/drawing/2014/main" id="{00000000-0008-0000-0100-000022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4.ストーマ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95250</xdr:colOff>
          <xdr:row>108</xdr:row>
          <xdr:rowOff>38100</xdr:rowOff>
        </xdr:from>
        <xdr:to>
          <xdr:col>7</xdr:col>
          <xdr:colOff>714375</xdr:colOff>
          <xdr:row>109</xdr:row>
          <xdr:rowOff>57150</xdr:rowOff>
        </xdr:to>
        <xdr:sp macro="" textlink="">
          <xdr:nvSpPr>
            <xdr:cNvPr id="12323" name="Check Box 35" hidden="1">
              <a:extLst>
                <a:ext uri="{63B3BB69-23CF-44E3-9099-C40C66FF867C}">
                  <a14:compatExt spid="_x0000_s12323"/>
                </a:ext>
                <a:ext uri="{FF2B5EF4-FFF2-40B4-BE49-F238E27FC236}">
                  <a16:creationId xmlns:a16="http://schemas.microsoft.com/office/drawing/2014/main" id="{00000000-0008-0000-0100-000023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5.酸素療法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109</xdr:row>
          <xdr:rowOff>38100</xdr:rowOff>
        </xdr:from>
        <xdr:to>
          <xdr:col>3</xdr:col>
          <xdr:colOff>714375</xdr:colOff>
          <xdr:row>110</xdr:row>
          <xdr:rowOff>57150</xdr:rowOff>
        </xdr:to>
        <xdr:sp macro="" textlink="">
          <xdr:nvSpPr>
            <xdr:cNvPr id="12324" name="Check Box 36" hidden="1">
              <a:extLst>
                <a:ext uri="{63B3BB69-23CF-44E3-9099-C40C66FF867C}">
                  <a14:compatExt spid="_x0000_s12324"/>
                </a:ext>
                <a:ext uri="{FF2B5EF4-FFF2-40B4-BE49-F238E27FC236}">
                  <a16:creationId xmlns:a16="http://schemas.microsoft.com/office/drawing/2014/main" id="{00000000-0008-0000-0100-000024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6.ﾚｽﾋﾟﾚｰﾀ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19050</xdr:colOff>
          <xdr:row>109</xdr:row>
          <xdr:rowOff>9525</xdr:rowOff>
        </xdr:from>
        <xdr:to>
          <xdr:col>5</xdr:col>
          <xdr:colOff>0</xdr:colOff>
          <xdr:row>110</xdr:row>
          <xdr:rowOff>85725</xdr:rowOff>
        </xdr:to>
        <xdr:sp macro="" textlink="">
          <xdr:nvSpPr>
            <xdr:cNvPr id="12325" name="Check Box 37" hidden="1">
              <a:extLst>
                <a:ext uri="{63B3BB69-23CF-44E3-9099-C40C66FF867C}">
                  <a14:compatExt spid="_x0000_s12325"/>
                </a:ext>
                <a:ext uri="{FF2B5EF4-FFF2-40B4-BE49-F238E27FC236}">
                  <a16:creationId xmlns:a16="http://schemas.microsoft.com/office/drawing/2014/main" id="{00000000-0008-0000-0100-000025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7.気管切開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109</xdr:row>
          <xdr:rowOff>38100</xdr:rowOff>
        </xdr:from>
        <xdr:to>
          <xdr:col>5</xdr:col>
          <xdr:colOff>714375</xdr:colOff>
          <xdr:row>110</xdr:row>
          <xdr:rowOff>57150</xdr:rowOff>
        </xdr:to>
        <xdr:sp macro="" textlink="">
          <xdr:nvSpPr>
            <xdr:cNvPr id="12326" name="Check Box 38" hidden="1">
              <a:extLst>
                <a:ext uri="{63B3BB69-23CF-44E3-9099-C40C66FF867C}">
                  <a14:compatExt spid="_x0000_s12326"/>
                </a:ext>
                <a:ext uri="{FF2B5EF4-FFF2-40B4-BE49-F238E27FC236}">
                  <a16:creationId xmlns:a16="http://schemas.microsoft.com/office/drawing/2014/main" id="{00000000-0008-0000-0100-000026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8.疼痛看護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109</xdr:row>
          <xdr:rowOff>38100</xdr:rowOff>
        </xdr:from>
        <xdr:to>
          <xdr:col>6</xdr:col>
          <xdr:colOff>714375</xdr:colOff>
          <xdr:row>110</xdr:row>
          <xdr:rowOff>57150</xdr:rowOff>
        </xdr:to>
        <xdr:sp macro="" textlink="">
          <xdr:nvSpPr>
            <xdr:cNvPr id="12327" name="Check Box 39" hidden="1">
              <a:extLst>
                <a:ext uri="{63B3BB69-23CF-44E3-9099-C40C66FF867C}">
                  <a14:compatExt spid="_x0000_s12327"/>
                </a:ext>
                <a:ext uri="{FF2B5EF4-FFF2-40B4-BE49-F238E27FC236}">
                  <a16:creationId xmlns:a16="http://schemas.microsoft.com/office/drawing/2014/main" id="{00000000-0008-0000-0100-000027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9.経管栄養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95250</xdr:colOff>
          <xdr:row>109</xdr:row>
          <xdr:rowOff>38100</xdr:rowOff>
        </xdr:from>
        <xdr:to>
          <xdr:col>8</xdr:col>
          <xdr:colOff>171450</xdr:colOff>
          <xdr:row>110</xdr:row>
          <xdr:rowOff>57150</xdr:rowOff>
        </xdr:to>
        <xdr:sp macro="" textlink="">
          <xdr:nvSpPr>
            <xdr:cNvPr id="12328" name="Check Box 40" hidden="1">
              <a:extLst>
                <a:ext uri="{63B3BB69-23CF-44E3-9099-C40C66FF867C}">
                  <a14:compatExt spid="_x0000_s12328"/>
                </a:ext>
                <a:ext uri="{FF2B5EF4-FFF2-40B4-BE49-F238E27FC236}">
                  <a16:creationId xmlns:a16="http://schemas.microsoft.com/office/drawing/2014/main" id="{00000000-0008-0000-0100-000028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10.ﾓﾆﾀｰ測定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110</xdr:row>
          <xdr:rowOff>38100</xdr:rowOff>
        </xdr:from>
        <xdr:to>
          <xdr:col>4</xdr:col>
          <xdr:colOff>171450</xdr:colOff>
          <xdr:row>111</xdr:row>
          <xdr:rowOff>76200</xdr:rowOff>
        </xdr:to>
        <xdr:sp macro="" textlink="">
          <xdr:nvSpPr>
            <xdr:cNvPr id="12329" name="Check Box 41" hidden="1">
              <a:extLst>
                <a:ext uri="{63B3BB69-23CF-44E3-9099-C40C66FF867C}">
                  <a14:compatExt spid="_x0000_s12329"/>
                </a:ext>
                <a:ext uri="{FF2B5EF4-FFF2-40B4-BE49-F238E27FC236}">
                  <a16:creationId xmlns:a16="http://schemas.microsoft.com/office/drawing/2014/main" id="{00000000-0008-0000-0100-000029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11.じょくそう処置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19050</xdr:colOff>
          <xdr:row>110</xdr:row>
          <xdr:rowOff>9525</xdr:rowOff>
        </xdr:from>
        <xdr:to>
          <xdr:col>5</xdr:col>
          <xdr:colOff>0</xdr:colOff>
          <xdr:row>111</xdr:row>
          <xdr:rowOff>85725</xdr:rowOff>
        </xdr:to>
        <xdr:sp macro="" textlink="">
          <xdr:nvSpPr>
            <xdr:cNvPr id="12330" name="Check Box 42" hidden="1">
              <a:extLst>
                <a:ext uri="{63B3BB69-23CF-44E3-9099-C40C66FF867C}">
                  <a14:compatExt spid="_x0000_s12330"/>
                </a:ext>
                <a:ext uri="{FF2B5EF4-FFF2-40B4-BE49-F238E27FC236}">
                  <a16:creationId xmlns:a16="http://schemas.microsoft.com/office/drawing/2014/main" id="{00000000-0008-0000-0100-00002A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12.ｶﾃｰﾃﾙ</a:t>
              </a:r>
            </a:p>
          </xdr:txBody>
        </xdr:sp>
        <xdr:clientData/>
      </xdr:twoCellAnchor>
    </mc:Choice>
    <mc:Fallback/>
  </mc:AlternateContent>
  <xdr:twoCellAnchor>
    <xdr:from>
      <xdr:col>2</xdr:col>
      <xdr:colOff>0</xdr:colOff>
      <xdr:row>20</xdr:row>
      <xdr:rowOff>1</xdr:rowOff>
    </xdr:from>
    <xdr:to>
      <xdr:col>2</xdr:col>
      <xdr:colOff>885825</xdr:colOff>
      <xdr:row>40</xdr:row>
      <xdr:rowOff>180975</xdr:rowOff>
    </xdr:to>
    <xdr:sp macro="" textlink="">
      <xdr:nvSpPr>
        <xdr:cNvPr id="44" name="右中かっこ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/>
      </xdr:nvSpPr>
      <xdr:spPr>
        <a:xfrm>
          <a:off x="4124325" y="4381501"/>
          <a:ext cx="885825" cy="4562474"/>
        </a:xfrm>
        <a:prstGeom prst="rightBrace">
          <a:avLst/>
        </a:prstGeom>
        <a:ln w="19050"/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rtlCol="0" anchor="ctr"/>
        <a:lstStyle/>
        <a:p>
          <a:pPr algn="ctr"/>
          <a:endParaRPr kumimoji="1" lang="ja-JP" altLang="en-US" sz="110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48</xdr:row>
          <xdr:rowOff>38100</xdr:rowOff>
        </xdr:from>
        <xdr:to>
          <xdr:col>3</xdr:col>
          <xdr:colOff>714375</xdr:colOff>
          <xdr:row>49</xdr:row>
          <xdr:rowOff>57150</xdr:rowOff>
        </xdr:to>
        <xdr:sp macro="" textlink="">
          <xdr:nvSpPr>
            <xdr:cNvPr id="12342" name="Check Box 54" hidden="1">
              <a:extLst>
                <a:ext uri="{63B3BB69-23CF-44E3-9099-C40C66FF867C}">
                  <a14:compatExt spid="_x0000_s12342"/>
                </a:ext>
                <a:ext uri="{FF2B5EF4-FFF2-40B4-BE49-F238E27FC236}">
                  <a16:creationId xmlns:a16="http://schemas.microsoft.com/office/drawing/2014/main" id="{00000000-0008-0000-0100-000036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左上肢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95250</xdr:colOff>
          <xdr:row>48</xdr:row>
          <xdr:rowOff>38100</xdr:rowOff>
        </xdr:from>
        <xdr:to>
          <xdr:col>4</xdr:col>
          <xdr:colOff>714375</xdr:colOff>
          <xdr:row>49</xdr:row>
          <xdr:rowOff>57150</xdr:rowOff>
        </xdr:to>
        <xdr:sp macro="" textlink="">
          <xdr:nvSpPr>
            <xdr:cNvPr id="12343" name="Check Box 55" hidden="1">
              <a:extLst>
                <a:ext uri="{63B3BB69-23CF-44E3-9099-C40C66FF867C}">
                  <a14:compatExt spid="_x0000_s12343"/>
                </a:ext>
                <a:ext uri="{FF2B5EF4-FFF2-40B4-BE49-F238E27FC236}">
                  <a16:creationId xmlns:a16="http://schemas.microsoft.com/office/drawing/2014/main" id="{00000000-0008-0000-0100-000037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右上肢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48</xdr:row>
          <xdr:rowOff>38100</xdr:rowOff>
        </xdr:from>
        <xdr:to>
          <xdr:col>5</xdr:col>
          <xdr:colOff>714375</xdr:colOff>
          <xdr:row>49</xdr:row>
          <xdr:rowOff>57150</xdr:rowOff>
        </xdr:to>
        <xdr:sp macro="" textlink="">
          <xdr:nvSpPr>
            <xdr:cNvPr id="12344" name="Check Box 56" hidden="1">
              <a:extLst>
                <a:ext uri="{63B3BB69-23CF-44E3-9099-C40C66FF867C}">
                  <a14:compatExt spid="_x0000_s12344"/>
                </a:ext>
                <a:ext uri="{FF2B5EF4-FFF2-40B4-BE49-F238E27FC236}">
                  <a16:creationId xmlns:a16="http://schemas.microsoft.com/office/drawing/2014/main" id="{00000000-0008-0000-0100-000038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左下肢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48</xdr:row>
          <xdr:rowOff>38100</xdr:rowOff>
        </xdr:from>
        <xdr:to>
          <xdr:col>6</xdr:col>
          <xdr:colOff>714375</xdr:colOff>
          <xdr:row>49</xdr:row>
          <xdr:rowOff>57150</xdr:rowOff>
        </xdr:to>
        <xdr:sp macro="" textlink="">
          <xdr:nvSpPr>
            <xdr:cNvPr id="12345" name="Check Box 57" hidden="1">
              <a:extLst>
                <a:ext uri="{63B3BB69-23CF-44E3-9099-C40C66FF867C}">
                  <a14:compatExt spid="_x0000_s12345"/>
                </a:ext>
                <a:ext uri="{FF2B5EF4-FFF2-40B4-BE49-F238E27FC236}">
                  <a16:creationId xmlns:a16="http://schemas.microsoft.com/office/drawing/2014/main" id="{00000000-0008-0000-0100-000039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右下肢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95250</xdr:colOff>
          <xdr:row>48</xdr:row>
          <xdr:rowOff>38100</xdr:rowOff>
        </xdr:from>
        <xdr:to>
          <xdr:col>7</xdr:col>
          <xdr:colOff>714375</xdr:colOff>
          <xdr:row>49</xdr:row>
          <xdr:rowOff>57150</xdr:rowOff>
        </xdr:to>
        <xdr:sp macro="" textlink="">
          <xdr:nvSpPr>
            <xdr:cNvPr id="12346" name="Check Box 58" hidden="1">
              <a:extLst>
                <a:ext uri="{63B3BB69-23CF-44E3-9099-C40C66FF867C}">
                  <a14:compatExt spid="_x0000_s12346"/>
                </a:ext>
                <a:ext uri="{FF2B5EF4-FFF2-40B4-BE49-F238E27FC236}">
                  <a16:creationId xmlns:a16="http://schemas.microsoft.com/office/drawing/2014/main" id="{00000000-0008-0000-0100-00003A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その他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49</xdr:row>
          <xdr:rowOff>38100</xdr:rowOff>
        </xdr:from>
        <xdr:to>
          <xdr:col>3</xdr:col>
          <xdr:colOff>714375</xdr:colOff>
          <xdr:row>50</xdr:row>
          <xdr:rowOff>57150</xdr:rowOff>
        </xdr:to>
        <xdr:sp macro="" textlink="">
          <xdr:nvSpPr>
            <xdr:cNvPr id="12347" name="Check Box 59" hidden="1">
              <a:extLst>
                <a:ext uri="{63B3BB69-23CF-44E3-9099-C40C66FF867C}">
                  <a14:compatExt spid="_x0000_s12347"/>
                </a:ext>
                <a:ext uri="{FF2B5EF4-FFF2-40B4-BE49-F238E27FC236}">
                  <a16:creationId xmlns:a16="http://schemas.microsoft.com/office/drawing/2014/main" id="{00000000-0008-0000-0100-00003B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肩関節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95250</xdr:colOff>
          <xdr:row>49</xdr:row>
          <xdr:rowOff>38100</xdr:rowOff>
        </xdr:from>
        <xdr:to>
          <xdr:col>4</xdr:col>
          <xdr:colOff>714375</xdr:colOff>
          <xdr:row>50</xdr:row>
          <xdr:rowOff>57150</xdr:rowOff>
        </xdr:to>
        <xdr:sp macro="" textlink="">
          <xdr:nvSpPr>
            <xdr:cNvPr id="12348" name="Check Box 60" hidden="1">
              <a:extLst>
                <a:ext uri="{63B3BB69-23CF-44E3-9099-C40C66FF867C}">
                  <a14:compatExt spid="_x0000_s12348"/>
                </a:ext>
                <a:ext uri="{FF2B5EF4-FFF2-40B4-BE49-F238E27FC236}">
                  <a16:creationId xmlns:a16="http://schemas.microsoft.com/office/drawing/2014/main" id="{00000000-0008-0000-0100-00003C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股関節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49</xdr:row>
          <xdr:rowOff>38100</xdr:rowOff>
        </xdr:from>
        <xdr:to>
          <xdr:col>5</xdr:col>
          <xdr:colOff>714375</xdr:colOff>
          <xdr:row>50</xdr:row>
          <xdr:rowOff>57150</xdr:rowOff>
        </xdr:to>
        <xdr:sp macro="" textlink="">
          <xdr:nvSpPr>
            <xdr:cNvPr id="12349" name="Check Box 61" hidden="1">
              <a:extLst>
                <a:ext uri="{63B3BB69-23CF-44E3-9099-C40C66FF867C}">
                  <a14:compatExt spid="_x0000_s12349"/>
                </a:ext>
                <a:ext uri="{FF2B5EF4-FFF2-40B4-BE49-F238E27FC236}">
                  <a16:creationId xmlns:a16="http://schemas.microsoft.com/office/drawing/2014/main" id="{00000000-0008-0000-0100-00003D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膝関節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49</xdr:row>
          <xdr:rowOff>38100</xdr:rowOff>
        </xdr:from>
        <xdr:to>
          <xdr:col>6</xdr:col>
          <xdr:colOff>714375</xdr:colOff>
          <xdr:row>50</xdr:row>
          <xdr:rowOff>57150</xdr:rowOff>
        </xdr:to>
        <xdr:sp macro="" textlink="">
          <xdr:nvSpPr>
            <xdr:cNvPr id="12350" name="Check Box 62" hidden="1">
              <a:extLst>
                <a:ext uri="{63B3BB69-23CF-44E3-9099-C40C66FF867C}">
                  <a14:compatExt spid="_x0000_s12350"/>
                </a:ext>
                <a:ext uri="{FF2B5EF4-FFF2-40B4-BE49-F238E27FC236}">
                  <a16:creationId xmlns:a16="http://schemas.microsoft.com/office/drawing/2014/main" id="{00000000-0008-0000-0100-00003E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2860" rIns="0" bIns="22860" anchor="ctr" upright="1"/>
            <a:lstStyle/>
            <a:p>
              <a:pPr algn="l" rtl="0">
                <a:defRPr sz="1000"/>
              </a:pPr>
              <a:r>
                <a:rPr lang="ja-JP" altLang="en-US" sz="900" b="0" i="0" u="none" strike="noStrike" baseline="0">
                  <a:solidFill>
                    <a:srgbClr val="000000"/>
                  </a:solidFill>
                  <a:latin typeface="Meiryo UI"/>
                  <a:ea typeface="Meiryo UI"/>
                </a:rPr>
                <a:t>その他</a:t>
              </a:r>
            </a:p>
          </xdr:txBody>
        </xdr:sp>
        <xdr:clientData/>
      </xdr:twoCellAnchor>
    </mc:Choice>
    <mc:Fallback/>
  </mc:AlternateContent>
  <xdr:twoCellAnchor>
    <xdr:from>
      <xdr:col>5</xdr:col>
      <xdr:colOff>876300</xdr:colOff>
      <xdr:row>85</xdr:row>
      <xdr:rowOff>76200</xdr:rowOff>
    </xdr:from>
    <xdr:to>
      <xdr:col>6</xdr:col>
      <xdr:colOff>85725</xdr:colOff>
      <xdr:row>99</xdr:row>
      <xdr:rowOff>133350</xdr:rowOff>
    </xdr:to>
    <xdr:sp macro="" textlink="">
      <xdr:nvSpPr>
        <xdr:cNvPr id="2" name="右中かっこ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7972425" y="20316825"/>
          <a:ext cx="180975" cy="3124200"/>
        </a:xfrm>
        <a:prstGeom prst="rightBrace">
          <a:avLst/>
        </a:prstGeom>
        <a:ln w="9525">
          <a:solidFill>
            <a:srgbClr val="FF0000"/>
          </a:solidFill>
        </a:ln>
      </xdr:spPr>
      <xdr:style>
        <a:lnRef idx="1">
          <a:schemeClr val="accent6"/>
        </a:lnRef>
        <a:fillRef idx="0">
          <a:schemeClr val="accent6"/>
        </a:fillRef>
        <a:effectRef idx="0">
          <a:schemeClr val="accent6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</xdr:col>
      <xdr:colOff>142875</xdr:colOff>
      <xdr:row>6</xdr:row>
      <xdr:rowOff>47625</xdr:rowOff>
    </xdr:from>
    <xdr:to>
      <xdr:col>9</xdr:col>
      <xdr:colOff>57150</xdr:colOff>
      <xdr:row>9</xdr:row>
      <xdr:rowOff>171450</xdr:rowOff>
    </xdr:to>
    <xdr:sp macro="" textlink="">
      <xdr:nvSpPr>
        <xdr:cNvPr id="3" name="角丸四角形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4267200" y="1362075"/>
          <a:ext cx="6772275" cy="781050"/>
        </a:xfrm>
        <a:prstGeom prst="roundRect">
          <a:avLst/>
        </a:prstGeom>
        <a:solidFill>
          <a:schemeClr val="accent6">
            <a:lumMod val="20000"/>
            <a:lumOff val="80000"/>
          </a:schemeClr>
        </a:solidFill>
        <a:ln>
          <a:solidFill>
            <a:srgbClr val="FF0000"/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>
            <a:lnSpc>
              <a:spcPct val="150000"/>
            </a:lnSpc>
          </a:pPr>
          <a:r>
            <a:rPr kumimoji="1" lang="ja-JP" altLang="en-US" sz="1100" baseline="0">
              <a:ea typeface="HG丸ｺﾞｼｯｸM-PRO" panose="020F0600000000000000" pitchFamily="50" charset="-128"/>
            </a:rPr>
            <a:t>このシートは入力用なので、この画面を印刷しないでください。</a:t>
          </a:r>
          <a:endParaRPr kumimoji="1" lang="en-US" altLang="ja-JP" sz="1100" baseline="0">
            <a:ea typeface="HG丸ｺﾞｼｯｸM-PRO" panose="020F0600000000000000" pitchFamily="50" charset="-128"/>
          </a:endParaRPr>
        </a:p>
        <a:p>
          <a:pPr algn="l">
            <a:lnSpc>
              <a:spcPct val="150000"/>
            </a:lnSpc>
          </a:pPr>
          <a:r>
            <a:rPr kumimoji="1" lang="ja-JP" altLang="en-US" sz="1100" baseline="0">
              <a:ea typeface="HG丸ｺﾞｼｯｸM-PRO" panose="020F0600000000000000" pitchFamily="50" charset="-128"/>
            </a:rPr>
            <a:t>調査票を印刷する場合は、入力終了後、青色の「訪問調査票」のシートを表示し、それを印刷します。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56704</xdr:colOff>
      <xdr:row>2</xdr:row>
      <xdr:rowOff>14669</xdr:rowOff>
    </xdr:from>
    <xdr:to>
      <xdr:col>10</xdr:col>
      <xdr:colOff>646596</xdr:colOff>
      <xdr:row>64</xdr:row>
      <xdr:rowOff>151129</xdr:rowOff>
    </xdr:to>
    <xdr:pic>
      <xdr:nvPicPr>
        <xdr:cNvPr id="3073" name="Picture 1">
          <a:extLst>
            <a:ext uri="{FF2B5EF4-FFF2-40B4-BE49-F238E27FC236}">
              <a16:creationId xmlns:a16="http://schemas.microsoft.com/office/drawing/2014/main" id="{00000000-0008-0000-0200-0000010C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6704" y="359950"/>
          <a:ext cx="7435986" cy="108401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339328</xdr:colOff>
      <xdr:row>18</xdr:row>
      <xdr:rowOff>119062</xdr:rowOff>
    </xdr:from>
    <xdr:to>
      <xdr:col>1</xdr:col>
      <xdr:colOff>273844</xdr:colOff>
      <xdr:row>19</xdr:row>
      <xdr:rowOff>148828</xdr:rowOff>
    </xdr:to>
    <xdr:sp macro="" textlink="">
      <xdr:nvSpPr>
        <xdr:cNvPr id="3" name="正方形/長方形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/>
      </xdr:nvSpPr>
      <xdr:spPr>
        <a:xfrm>
          <a:off x="339328" y="3226593"/>
          <a:ext cx="619125" cy="202407"/>
        </a:xfrm>
        <a:prstGeom prst="rect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latin typeface="Comic Sans MS" panose="030F0702030302020204" pitchFamily="66" charset="0"/>
          </a:endParaRPr>
        </a:p>
      </xdr:txBody>
    </xdr:sp>
    <xdr:clientData/>
  </xdr:twoCellAnchor>
  <xdr:twoCellAnchor editAs="oneCell">
    <xdr:from>
      <xdr:col>0</xdr:col>
      <xdr:colOff>276007</xdr:colOff>
      <xdr:row>25</xdr:row>
      <xdr:rowOff>165019</xdr:rowOff>
    </xdr:from>
    <xdr:to>
      <xdr:col>10</xdr:col>
      <xdr:colOff>603427</xdr:colOff>
      <xdr:row>28</xdr:row>
      <xdr:rowOff>95839</xdr:rowOff>
    </xdr:to>
    <xdr:pic>
      <xdr:nvPicPr>
        <xdr:cNvPr id="348" name="図 347">
          <a:extLst>
            <a:ext uri="{FF2B5EF4-FFF2-40B4-BE49-F238E27FC236}">
              <a16:creationId xmlns:a16="http://schemas.microsoft.com/office/drawing/2014/main" id="{00000000-0008-0000-0200-00005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5573" t="67452" r="9156" b="23318"/>
        <a:stretch/>
      </xdr:blipFill>
      <xdr:spPr>
        <a:xfrm>
          <a:off x="276007" y="4494564"/>
          <a:ext cx="7168102" cy="450366"/>
        </a:xfrm>
        <a:prstGeom prst="rect">
          <a:avLst/>
        </a:prstGeom>
      </xdr:spPr>
    </xdr:pic>
    <xdr:clientData/>
  </xdr:twoCellAnchor>
  <xdr:twoCellAnchor editAs="oneCell">
    <xdr:from>
      <xdr:col>0</xdr:col>
      <xdr:colOff>378619</xdr:colOff>
      <xdr:row>18</xdr:row>
      <xdr:rowOff>76567</xdr:rowOff>
    </xdr:from>
    <xdr:to>
      <xdr:col>4</xdr:col>
      <xdr:colOff>303609</xdr:colOff>
      <xdr:row>20</xdr:row>
      <xdr:rowOff>48490</xdr:rowOff>
    </xdr:to>
    <xdr:pic>
      <xdr:nvPicPr>
        <xdr:cNvPr id="380" name="図 379">
          <a:extLst>
            <a:ext uri="{FF2B5EF4-FFF2-40B4-BE49-F238E27FC236}">
              <a16:creationId xmlns:a16="http://schemas.microsoft.com/office/drawing/2014/main" id="{00000000-0008-0000-02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619" y="3193840"/>
          <a:ext cx="2661263" cy="318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219077</xdr:colOff>
      <xdr:row>10</xdr:row>
      <xdr:rowOff>58987</xdr:rowOff>
    </xdr:from>
    <xdr:to>
      <xdr:col>3</xdr:col>
      <xdr:colOff>21980</xdr:colOff>
      <xdr:row>12</xdr:row>
      <xdr:rowOff>62649</xdr:rowOff>
    </xdr:to>
    <xdr:sp macro="" textlink="入力シート!B3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/>
      </xdr:nvSpPr>
      <xdr:spPr>
        <a:xfrm>
          <a:off x="828677" y="1725862"/>
          <a:ext cx="1022103" cy="33703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 anchorCtr="0"/>
        <a:lstStyle/>
        <a:p>
          <a:fld id="{942674B5-7A82-4AE2-986D-0BAADC311073}" type="TxLink">
            <a:rPr kumimoji="1" lang="en-US" altLang="en-US" sz="900" b="0" i="0" u="none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pPr/>
            <a:t> </a:t>
          </a:fld>
          <a:endParaRPr kumimoji="1" lang="ja-JP" altLang="en-US" sz="900"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</xdr:col>
      <xdr:colOff>178799</xdr:colOff>
      <xdr:row>6</xdr:row>
      <xdr:rowOff>114080</xdr:rowOff>
    </xdr:from>
    <xdr:to>
      <xdr:col>4</xdr:col>
      <xdr:colOff>127861</xdr:colOff>
      <xdr:row>8</xdr:row>
      <xdr:rowOff>10748</xdr:rowOff>
    </xdr:to>
    <xdr:sp macro="" textlink="計算シート!B40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/>
      </xdr:nvSpPr>
      <xdr:spPr>
        <a:xfrm>
          <a:off x="2231004" y="1153171"/>
          <a:ext cx="633130" cy="2430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C9CBA7EF-D545-4FD6-82B8-2C3902DB844E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022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6</xdr:col>
      <xdr:colOff>46332</xdr:colOff>
      <xdr:row>6</xdr:row>
      <xdr:rowOff>106217</xdr:rowOff>
    </xdr:from>
    <xdr:to>
      <xdr:col>6</xdr:col>
      <xdr:colOff>645163</xdr:colOff>
      <xdr:row>8</xdr:row>
      <xdr:rowOff>18611</xdr:rowOff>
    </xdr:to>
    <xdr:sp macro="" textlink="計算シート!Q2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 txBox="1"/>
      </xdr:nvSpPr>
      <xdr:spPr>
        <a:xfrm>
          <a:off x="4150741" y="1145308"/>
          <a:ext cx="598831" cy="25875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C676A292-54A5-477E-8580-F9F93C2ED531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000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3</xdr:col>
      <xdr:colOff>72953</xdr:colOff>
      <xdr:row>10</xdr:row>
      <xdr:rowOff>47626</xdr:rowOff>
    </xdr:from>
    <xdr:to>
      <xdr:col>3</xdr:col>
      <xdr:colOff>292028</xdr:colOff>
      <xdr:row>11</xdr:row>
      <xdr:rowOff>133350</xdr:rowOff>
    </xdr:to>
    <xdr:sp macro="" textlink="計算シート!B41">
      <xdr:nvSpPr>
        <xdr:cNvPr id="8" name="テキスト ボックス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 txBox="1"/>
      </xdr:nvSpPr>
      <xdr:spPr>
        <a:xfrm>
          <a:off x="2125158" y="1779444"/>
          <a:ext cx="219075" cy="25890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252FE0D-B754-4D7D-BD61-35E7D3B4920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495551</xdr:colOff>
      <xdr:row>10</xdr:row>
      <xdr:rowOff>47626</xdr:rowOff>
    </xdr:from>
    <xdr:to>
      <xdr:col>4</xdr:col>
      <xdr:colOff>31453</xdr:colOff>
      <xdr:row>11</xdr:row>
      <xdr:rowOff>133350</xdr:rowOff>
    </xdr:to>
    <xdr:sp macro="" textlink="計算シート!C41">
      <xdr:nvSpPr>
        <xdr:cNvPr id="9" name="テキスト ボックス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 txBox="1"/>
      </xdr:nvSpPr>
      <xdr:spPr>
        <a:xfrm>
          <a:off x="2547756" y="1779444"/>
          <a:ext cx="219970" cy="25890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B404C537-BD7B-4904-AD0E-3423991A3577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463769</xdr:colOff>
      <xdr:row>10</xdr:row>
      <xdr:rowOff>41057</xdr:rowOff>
    </xdr:from>
    <xdr:to>
      <xdr:col>4</xdr:col>
      <xdr:colOff>682844</xdr:colOff>
      <xdr:row>11</xdr:row>
      <xdr:rowOff>126781</xdr:rowOff>
    </xdr:to>
    <xdr:sp macro="" textlink="計算シート!B42" fLocksText="0">
      <xdr:nvSpPr>
        <xdr:cNvPr id="10" name="テキスト ボックス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 txBox="1"/>
      </xdr:nvSpPr>
      <xdr:spPr>
        <a:xfrm>
          <a:off x="3226019" y="1707932"/>
          <a:ext cx="219075" cy="2524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404C4464-4CEC-43DB-AFFB-546F25CB61EC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 fLocksWithSheet="0"/>
  </xdr:twoCellAnchor>
  <xdr:twoCellAnchor>
    <xdr:from>
      <xdr:col>5</xdr:col>
      <xdr:colOff>192340</xdr:colOff>
      <xdr:row>10</xdr:row>
      <xdr:rowOff>47626</xdr:rowOff>
    </xdr:from>
    <xdr:to>
      <xdr:col>5</xdr:col>
      <xdr:colOff>411415</xdr:colOff>
      <xdr:row>11</xdr:row>
      <xdr:rowOff>133350</xdr:rowOff>
    </xdr:to>
    <xdr:sp macro="" textlink="計算シート!C42">
      <xdr:nvSpPr>
        <xdr:cNvPr id="11" name="テキスト ボックス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 txBox="1"/>
      </xdr:nvSpPr>
      <xdr:spPr>
        <a:xfrm>
          <a:off x="3240340" y="1724026"/>
          <a:ext cx="219075" cy="25336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E5BC51A-464C-4D01-8551-98903F1F6128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5</xdr:col>
      <xdr:colOff>588842</xdr:colOff>
      <xdr:row>10</xdr:row>
      <xdr:rowOff>47626</xdr:rowOff>
    </xdr:from>
    <xdr:to>
      <xdr:col>6</xdr:col>
      <xdr:colOff>147605</xdr:colOff>
      <xdr:row>11</xdr:row>
      <xdr:rowOff>133350</xdr:rowOff>
    </xdr:to>
    <xdr:sp macro="" textlink="計算シート!D42">
      <xdr:nvSpPr>
        <xdr:cNvPr id="12" name="テキスト ボックス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 txBox="1"/>
      </xdr:nvSpPr>
      <xdr:spPr>
        <a:xfrm>
          <a:off x="3636842" y="1724026"/>
          <a:ext cx="168363" cy="25336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65D8725B-B490-4C6F-873E-2B5B6DAEE936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414538</xdr:colOff>
      <xdr:row>10</xdr:row>
      <xdr:rowOff>62256</xdr:rowOff>
    </xdr:from>
    <xdr:to>
      <xdr:col>7</xdr:col>
      <xdr:colOff>155899</xdr:colOff>
      <xdr:row>11</xdr:row>
      <xdr:rowOff>132106</xdr:rowOff>
    </xdr:to>
    <xdr:sp macro="" textlink="入力シート!D5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 txBox="1"/>
      </xdr:nvSpPr>
      <xdr:spPr>
        <a:xfrm>
          <a:off x="4518947" y="1794074"/>
          <a:ext cx="425429" cy="2430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2733B733-DD62-4F00-B9F4-B447E0137A95}" type="TxLink">
            <a:rPr kumimoji="1" lang="en-US" altLang="en-US" sz="12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en-US" altLang="en-US" sz="12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7</xdr:col>
      <xdr:colOff>370912</xdr:colOff>
      <xdr:row>10</xdr:row>
      <xdr:rowOff>62256</xdr:rowOff>
    </xdr:from>
    <xdr:to>
      <xdr:col>8</xdr:col>
      <xdr:colOff>112272</xdr:colOff>
      <xdr:row>11</xdr:row>
      <xdr:rowOff>132106</xdr:rowOff>
    </xdr:to>
    <xdr:sp macro="" textlink="入力シート!F5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 txBox="1"/>
      </xdr:nvSpPr>
      <xdr:spPr>
        <a:xfrm>
          <a:off x="5159389" y="1794074"/>
          <a:ext cx="425428" cy="2430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16E9B621-45A1-48FD-845A-FE1E61FA977C}" type="TxLink">
            <a:rPr kumimoji="1" lang="en-US" altLang="en-US" sz="12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en-US" altLang="en-US" sz="12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8</xdr:col>
      <xdr:colOff>314537</xdr:colOff>
      <xdr:row>10</xdr:row>
      <xdr:rowOff>62256</xdr:rowOff>
    </xdr:from>
    <xdr:to>
      <xdr:col>9</xdr:col>
      <xdr:colOff>55897</xdr:colOff>
      <xdr:row>11</xdr:row>
      <xdr:rowOff>132106</xdr:rowOff>
    </xdr:to>
    <xdr:sp macro="" textlink="入力シート!H5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 txBox="1"/>
      </xdr:nvSpPr>
      <xdr:spPr>
        <a:xfrm>
          <a:off x="5787082" y="1794074"/>
          <a:ext cx="425429" cy="2430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5CBF8C96-BC29-4906-AA09-ECE6182631F0}" type="TxLink">
            <a:rPr kumimoji="1" lang="en-US" altLang="en-US" sz="12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en-US" altLang="en-US" sz="12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9</xdr:col>
      <xdr:colOff>449141</xdr:colOff>
      <xdr:row>10</xdr:row>
      <xdr:rowOff>96227</xdr:rowOff>
    </xdr:from>
    <xdr:to>
      <xdr:col>10</xdr:col>
      <xdr:colOff>190501</xdr:colOff>
      <xdr:row>11</xdr:row>
      <xdr:rowOff>166077</xdr:rowOff>
    </xdr:to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 txBox="1"/>
      </xdr:nvSpPr>
      <xdr:spPr>
        <a:xfrm>
          <a:off x="6664204" y="1763102"/>
          <a:ext cx="431922" cy="23653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ctr"/>
          <a:endParaRPr kumimoji="1" lang="en-US" altLang="en-US" sz="900" b="0" i="0" u="none" strike="noStrike" spc="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1</xdr:col>
      <xdr:colOff>87922</xdr:colOff>
      <xdr:row>15</xdr:row>
      <xdr:rowOff>17219</xdr:rowOff>
    </xdr:from>
    <xdr:to>
      <xdr:col>3</xdr:col>
      <xdr:colOff>7327</xdr:colOff>
      <xdr:row>17</xdr:row>
      <xdr:rowOff>31872</xdr:rowOff>
    </xdr:to>
    <xdr:sp macro="" textlink="入力シート!B10">
      <xdr:nvSpPr>
        <xdr:cNvPr id="20" name="テキスト ボックス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 txBox="1"/>
      </xdr:nvSpPr>
      <xdr:spPr>
        <a:xfrm>
          <a:off x="697522" y="2517532"/>
          <a:ext cx="1138605" cy="34802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0"/>
        <a:lstStyle/>
        <a:p>
          <a:fld id="{2AF95E98-B823-406B-8A93-2499E603D42D}" type="TxLink">
            <a:rPr kumimoji="1" lang="ja-JP" altLang="en-US" sz="900" b="0" i="0" u="none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pPr/>
            <a:t> </a:t>
          </a:fld>
          <a:endParaRPr kumimoji="1" lang="ja-JP" altLang="en-US" sz="900" b="0" i="0" u="none" strike="noStrike">
            <a:solidFill>
              <a:srgbClr val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8</xdr:col>
      <xdr:colOff>561474</xdr:colOff>
      <xdr:row>14</xdr:row>
      <xdr:rowOff>123825</xdr:rowOff>
    </xdr:from>
    <xdr:to>
      <xdr:col>10</xdr:col>
      <xdr:colOff>526382</xdr:colOff>
      <xdr:row>17</xdr:row>
      <xdr:rowOff>0</xdr:rowOff>
    </xdr:to>
    <xdr:sp macro="" textlink="入力シート!B13">
      <xdr:nvSpPr>
        <xdr:cNvPr id="22" name="テキスト ボックス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 txBox="1"/>
      </xdr:nvSpPr>
      <xdr:spPr>
        <a:xfrm>
          <a:off x="6061126" y="2558912"/>
          <a:ext cx="1339821" cy="397979"/>
        </a:xfrm>
        <a:prstGeom prst="rect">
          <a:avLst/>
        </a:prstGeom>
        <a:solidFill>
          <a:sysClr val="window" lastClr="FFFFFF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ctr"/>
          <a:fld id="{9AAB27EA-6B3D-4940-BE7C-D4AA4A14A3B3}" type="TxLink">
            <a:rPr kumimoji="1" lang="en-US" altLang="en-US" sz="900" b="0" i="0" u="none" strike="noStrike" spc="0" baseline="0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pPr algn="ctr"/>
            <a:t> </a:t>
          </a:fld>
          <a:endParaRPr kumimoji="1" lang="en-US" altLang="en-US" sz="900" b="0" i="0" u="none" strike="noStrike" spc="0" baseline="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</xdr:col>
      <xdr:colOff>277755</xdr:colOff>
      <xdr:row>12</xdr:row>
      <xdr:rowOff>32112</xdr:rowOff>
    </xdr:from>
    <xdr:to>
      <xdr:col>6</xdr:col>
      <xdr:colOff>231593</xdr:colOff>
      <xdr:row>13</xdr:row>
      <xdr:rowOff>36997</xdr:rowOff>
    </xdr:to>
    <xdr:sp macro="" textlink="入力シート!B7">
      <xdr:nvSpPr>
        <xdr:cNvPr id="23" name="テキスト ボックス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 txBox="1"/>
      </xdr:nvSpPr>
      <xdr:spPr>
        <a:xfrm>
          <a:off x="2716155" y="2032362"/>
          <a:ext cx="1173038" cy="17157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l"/>
          <a:fld id="{576F9576-C7B4-4A70-958D-871FC7F45D62}" type="TxLink">
            <a:rPr kumimoji="1" lang="en-US" altLang="en-US" sz="900" b="0" i="0" u="none" strike="noStrike" spc="0" baseline="0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pPr algn="l"/>
            <a:t> </a:t>
          </a:fld>
          <a:endParaRPr kumimoji="1" lang="en-US" altLang="en-US" sz="900" b="0" i="0" u="none" strike="noStrike" spc="0" baseline="0">
            <a:solidFill>
              <a:srgbClr val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4</xdr:col>
      <xdr:colOff>293077</xdr:colOff>
      <xdr:row>13</xdr:row>
      <xdr:rowOff>113568</xdr:rowOff>
    </xdr:from>
    <xdr:to>
      <xdr:col>8</xdr:col>
      <xdr:colOff>190500</xdr:colOff>
      <xdr:row>14</xdr:row>
      <xdr:rowOff>102578</xdr:rowOff>
    </xdr:to>
    <xdr:sp macro="" textlink="">
      <xdr:nvSpPr>
        <xdr:cNvPr id="25" name="テキスト ボックス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 txBox="1"/>
      </xdr:nvSpPr>
      <xdr:spPr>
        <a:xfrm>
          <a:off x="3055327" y="2280506"/>
          <a:ext cx="2659673" cy="15569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0"/>
        <a:lstStyle/>
        <a:p>
          <a:endParaRPr kumimoji="1" lang="ja-JP" altLang="en-US" sz="900" b="0" i="0" u="none" strike="noStrike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4</xdr:col>
      <xdr:colOff>277755</xdr:colOff>
      <xdr:row>14</xdr:row>
      <xdr:rowOff>104502</xdr:rowOff>
    </xdr:from>
    <xdr:to>
      <xdr:col>6</xdr:col>
      <xdr:colOff>231593</xdr:colOff>
      <xdr:row>15</xdr:row>
      <xdr:rowOff>109388</xdr:rowOff>
    </xdr:to>
    <xdr:sp macro="" textlink="入力シート!B12">
      <xdr:nvSpPr>
        <xdr:cNvPr id="26" name="テキスト ボックス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 txBox="1"/>
      </xdr:nvSpPr>
      <xdr:spPr>
        <a:xfrm>
          <a:off x="2716155" y="2438127"/>
          <a:ext cx="1173038" cy="17157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l"/>
          <a:fld id="{1A8DA15B-C02D-47BA-AF63-C440F2FBD8D3}" type="TxLink">
            <a:rPr kumimoji="1" lang="en-US" altLang="en-US" sz="900" b="0" i="0" u="none" strike="noStrike" spc="0" baseline="0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pPr algn="l"/>
            <a:t> </a:t>
          </a:fld>
          <a:endParaRPr kumimoji="1" lang="en-US" altLang="en-US" sz="900" b="0" i="0" u="none" strike="noStrike" spc="0" baseline="0">
            <a:solidFill>
              <a:srgbClr val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</xdr:col>
      <xdr:colOff>57979</xdr:colOff>
      <xdr:row>15</xdr:row>
      <xdr:rowOff>115956</xdr:rowOff>
    </xdr:from>
    <xdr:to>
      <xdr:col>8</xdr:col>
      <xdr:colOff>190501</xdr:colOff>
      <xdr:row>17</xdr:row>
      <xdr:rowOff>7328</xdr:rowOff>
    </xdr:to>
    <xdr:sp macro="" textlink="入力シート!B11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 txBox="1"/>
      </xdr:nvSpPr>
      <xdr:spPr>
        <a:xfrm>
          <a:off x="2120349" y="2724978"/>
          <a:ext cx="3569804" cy="23924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0"/>
        <a:lstStyle/>
        <a:p>
          <a:fld id="{5FCADED7-9CC3-4BFD-A184-79627250BC5E}" type="TxLink">
            <a:rPr kumimoji="1" lang="ja-JP" altLang="en-US" sz="900" b="0" i="0" u="none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pPr/>
            <a:t> </a:t>
          </a:fld>
          <a:endParaRPr kumimoji="1" lang="ja-JP" altLang="en-US" sz="900" b="0" i="0" u="none" strike="noStrike">
            <a:solidFill>
              <a:srgbClr val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1</xdr:col>
      <xdr:colOff>475567</xdr:colOff>
      <xdr:row>18</xdr:row>
      <xdr:rowOff>107084</xdr:rowOff>
    </xdr:from>
    <xdr:to>
      <xdr:col>2</xdr:col>
      <xdr:colOff>216927</xdr:colOff>
      <xdr:row>20</xdr:row>
      <xdr:rowOff>3754</xdr:rowOff>
    </xdr:to>
    <xdr:sp macro="" textlink="入力シート!D14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 txBox="1"/>
      </xdr:nvSpPr>
      <xdr:spPr>
        <a:xfrm>
          <a:off x="1159635" y="3224357"/>
          <a:ext cx="425428" cy="2430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0AD38750-FD75-483A-9885-708C376031D7}" type="TxLink">
            <a:rPr kumimoji="1" lang="en-US" altLang="en-US" sz="12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en-US" altLang="en-US" sz="12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2</xdr:col>
      <xdr:colOff>446141</xdr:colOff>
      <xdr:row>18</xdr:row>
      <xdr:rowOff>107084</xdr:rowOff>
    </xdr:from>
    <xdr:to>
      <xdr:col>3</xdr:col>
      <xdr:colOff>190432</xdr:colOff>
      <xdr:row>20</xdr:row>
      <xdr:rowOff>3754</xdr:rowOff>
    </xdr:to>
    <xdr:sp macro="" textlink="入力シート!F14">
      <xdr:nvSpPr>
        <xdr:cNvPr id="30" name="テキスト ボックス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 txBox="1"/>
      </xdr:nvSpPr>
      <xdr:spPr>
        <a:xfrm>
          <a:off x="1814277" y="3224357"/>
          <a:ext cx="428360" cy="2430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FDEA9A76-24E4-4755-BCE8-62C63DA052DF}" type="TxLink">
            <a:rPr kumimoji="1" lang="en-US" altLang="en-US" sz="12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en-US" altLang="en-US" sz="12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3</xdr:col>
      <xdr:colOff>383078</xdr:colOff>
      <xdr:row>18</xdr:row>
      <xdr:rowOff>107084</xdr:rowOff>
    </xdr:from>
    <xdr:to>
      <xdr:col>4</xdr:col>
      <xdr:colOff>127369</xdr:colOff>
      <xdr:row>20</xdr:row>
      <xdr:rowOff>3754</xdr:rowOff>
    </xdr:to>
    <xdr:sp macro="" textlink="入力シート!H14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 txBox="1"/>
      </xdr:nvSpPr>
      <xdr:spPr>
        <a:xfrm>
          <a:off x="2435283" y="3224357"/>
          <a:ext cx="428359" cy="2430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C8536677-FE46-44F1-885A-9E3243664A62}" type="TxLink">
            <a:rPr kumimoji="1" lang="en-US" altLang="en-US" sz="12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en-US" altLang="en-US" sz="12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4</xdr:col>
      <xdr:colOff>381000</xdr:colOff>
      <xdr:row>19</xdr:row>
      <xdr:rowOff>95250</xdr:rowOff>
    </xdr:from>
    <xdr:to>
      <xdr:col>6</xdr:col>
      <xdr:colOff>373673</xdr:colOff>
      <xdr:row>21</xdr:row>
      <xdr:rowOff>145073</xdr:rowOff>
    </xdr:to>
    <xdr:sp macro="" textlink="入力シート!B15">
      <xdr:nvSpPr>
        <xdr:cNvPr id="33" name="テキスト ボックス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 txBox="1"/>
      </xdr:nvSpPr>
      <xdr:spPr>
        <a:xfrm>
          <a:off x="2819400" y="3262313"/>
          <a:ext cx="1211873" cy="38319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b" anchorCtr="0"/>
        <a:lstStyle/>
        <a:p>
          <a:pPr algn="l"/>
          <a:fld id="{635B9C12-0B3F-404A-AD74-F01F0DEA8BDB}" type="TxLink">
            <a:rPr kumimoji="1" lang="ja-JP" altLang="en-US" sz="900" b="0" i="0" u="none" strike="noStrike">
              <a:solidFill>
                <a:srgbClr val="000000"/>
              </a:solidFill>
              <a:latin typeface="+mn-ea"/>
              <a:ea typeface="+mn-ea"/>
            </a:rPr>
            <a:pPr algn="l"/>
            <a:t> </a:t>
          </a:fld>
          <a:endParaRPr kumimoji="1" lang="ja-JP" altLang="en-US" sz="900">
            <a:latin typeface="+mn-ea"/>
            <a:ea typeface="+mn-ea"/>
          </a:endParaRPr>
        </a:p>
      </xdr:txBody>
    </xdr:sp>
    <xdr:clientData/>
  </xdr:twoCellAnchor>
  <xdr:twoCellAnchor>
    <xdr:from>
      <xdr:col>7</xdr:col>
      <xdr:colOff>609601</xdr:colOff>
      <xdr:row>19</xdr:row>
      <xdr:rowOff>123824</xdr:rowOff>
    </xdr:from>
    <xdr:to>
      <xdr:col>10</xdr:col>
      <xdr:colOff>508539</xdr:colOff>
      <xdr:row>22</xdr:row>
      <xdr:rowOff>16143</xdr:rowOff>
    </xdr:to>
    <xdr:sp macro="" textlink="入力シート!B17">
      <xdr:nvSpPr>
        <xdr:cNvPr id="34" name="テキスト ボックス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 txBox="1"/>
      </xdr:nvSpPr>
      <xdr:spPr>
        <a:xfrm>
          <a:off x="5410201" y="3381374"/>
          <a:ext cx="1956338" cy="40666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b" anchorCtr="0"/>
        <a:lstStyle/>
        <a:p>
          <a:fld id="{E47BDFD9-FACF-4F88-A8F8-156BF2FDED2C}" type="TxLink">
            <a:rPr kumimoji="1" lang="ja-JP" altLang="en-US" sz="900" b="0" i="0" u="none" strike="noStrike">
              <a:solidFill>
                <a:srgbClr val="000000"/>
              </a:solidFill>
              <a:latin typeface="+mn-ea"/>
              <a:ea typeface="+mn-ea"/>
            </a:rPr>
            <a:pPr/>
            <a:t> </a:t>
          </a:fld>
          <a:endParaRPr kumimoji="1" lang="ja-JP" altLang="en-US" sz="900">
            <a:latin typeface="+mn-ea"/>
            <a:ea typeface="+mn-ea"/>
          </a:endParaRPr>
        </a:p>
      </xdr:txBody>
    </xdr:sp>
    <xdr:clientData/>
  </xdr:twoCellAnchor>
  <xdr:twoCellAnchor>
    <xdr:from>
      <xdr:col>0</xdr:col>
      <xdr:colOff>411696</xdr:colOff>
      <xdr:row>23</xdr:row>
      <xdr:rowOff>165956</xdr:rowOff>
    </xdr:from>
    <xdr:to>
      <xdr:col>0</xdr:col>
      <xdr:colOff>598229</xdr:colOff>
      <xdr:row>25</xdr:row>
      <xdr:rowOff>83161</xdr:rowOff>
    </xdr:to>
    <xdr:sp macro="" textlink="計算シート!B49">
      <xdr:nvSpPr>
        <xdr:cNvPr id="35" name="テキスト ボックス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 txBox="1"/>
      </xdr:nvSpPr>
      <xdr:spPr>
        <a:xfrm>
          <a:off x="411696" y="4149138"/>
          <a:ext cx="186533" cy="2635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60254CF-471A-418F-B258-ADAC200B1F5A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1</xdr:col>
      <xdr:colOff>597714</xdr:colOff>
      <xdr:row>23</xdr:row>
      <xdr:rowOff>165040</xdr:rowOff>
    </xdr:from>
    <xdr:to>
      <xdr:col>2</xdr:col>
      <xdr:colOff>148856</xdr:colOff>
      <xdr:row>25</xdr:row>
      <xdr:rowOff>84078</xdr:rowOff>
    </xdr:to>
    <xdr:sp macro="" textlink="計算シート!C49">
      <xdr:nvSpPr>
        <xdr:cNvPr id="36" name="テキスト ボックス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 txBox="1"/>
      </xdr:nvSpPr>
      <xdr:spPr>
        <a:xfrm>
          <a:off x="1281782" y="4148222"/>
          <a:ext cx="235210" cy="26540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0543DC8-30C5-480A-A688-0E87EFBB0112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3</xdr:col>
      <xdr:colOff>86488</xdr:colOff>
      <xdr:row>23</xdr:row>
      <xdr:rowOff>165956</xdr:rowOff>
    </xdr:from>
    <xdr:to>
      <xdr:col>3</xdr:col>
      <xdr:colOff>294409</xdr:colOff>
      <xdr:row>25</xdr:row>
      <xdr:rowOff>83161</xdr:rowOff>
    </xdr:to>
    <xdr:sp macro="" textlink="計算シート!D49">
      <xdr:nvSpPr>
        <xdr:cNvPr id="37" name="テキスト ボックス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 txBox="1"/>
      </xdr:nvSpPr>
      <xdr:spPr>
        <a:xfrm>
          <a:off x="2138693" y="4149138"/>
          <a:ext cx="207921" cy="2635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58A71FA5-9DA9-4A6A-B89E-AB7712BF5AE9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9</xdr:col>
      <xdr:colOff>233581</xdr:colOff>
      <xdr:row>23</xdr:row>
      <xdr:rowOff>167786</xdr:rowOff>
    </xdr:from>
    <xdr:to>
      <xdr:col>9</xdr:col>
      <xdr:colOff>458214</xdr:colOff>
      <xdr:row>25</xdr:row>
      <xdr:rowOff>82061</xdr:rowOff>
    </xdr:to>
    <xdr:sp macro="" textlink="計算シート!X4">
      <xdr:nvSpPr>
        <xdr:cNvPr id="45" name="テキスト ボックス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 txBox="1"/>
      </xdr:nvSpPr>
      <xdr:spPr>
        <a:xfrm>
          <a:off x="6405781" y="4111136"/>
          <a:ext cx="224633" cy="2571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3BA3D9E9-0022-4DFA-8031-CB6CB3335D60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0</xdr:col>
      <xdr:colOff>474951</xdr:colOff>
      <xdr:row>41</xdr:row>
      <xdr:rowOff>38101</xdr:rowOff>
    </xdr:from>
    <xdr:to>
      <xdr:col>0</xdr:col>
      <xdr:colOff>661113</xdr:colOff>
      <xdr:row>42</xdr:row>
      <xdr:rowOff>123825</xdr:rowOff>
    </xdr:to>
    <xdr:sp macro="" textlink="計算シート!B51">
      <xdr:nvSpPr>
        <xdr:cNvPr id="46" name="テキスト ボックス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 txBox="1"/>
      </xdr:nvSpPr>
      <xdr:spPr>
        <a:xfrm>
          <a:off x="474951" y="7138556"/>
          <a:ext cx="186162" cy="2589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DDB19A9-8C21-4730-8196-23FDA283A89A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5</xdr:col>
      <xdr:colOff>670265</xdr:colOff>
      <xdr:row>41</xdr:row>
      <xdr:rowOff>38101</xdr:rowOff>
    </xdr:from>
    <xdr:to>
      <xdr:col>6</xdr:col>
      <xdr:colOff>192659</xdr:colOff>
      <xdr:row>42</xdr:row>
      <xdr:rowOff>123825</xdr:rowOff>
    </xdr:to>
    <xdr:sp macro="" textlink="計算シート!B52">
      <xdr:nvSpPr>
        <xdr:cNvPr id="47" name="テキスト ボックス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 txBox="1"/>
      </xdr:nvSpPr>
      <xdr:spPr>
        <a:xfrm>
          <a:off x="4090606" y="7138556"/>
          <a:ext cx="206462" cy="2589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E03B6F7-0F14-4FA0-96E0-EFB48C134D14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3</xdr:col>
      <xdr:colOff>143614</xdr:colOff>
      <xdr:row>28</xdr:row>
      <xdr:rowOff>121183</xdr:rowOff>
    </xdr:from>
    <xdr:to>
      <xdr:col>4</xdr:col>
      <xdr:colOff>104781</xdr:colOff>
      <xdr:row>30</xdr:row>
      <xdr:rowOff>25408</xdr:rowOff>
    </xdr:to>
    <xdr:sp macro="" textlink="入力シート!B21">
      <xdr:nvSpPr>
        <xdr:cNvPr id="48" name="テキスト ボックス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 txBox="1"/>
      </xdr:nvSpPr>
      <xdr:spPr>
        <a:xfrm>
          <a:off x="2195819" y="4970274"/>
          <a:ext cx="645235" cy="25058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DD597FCB-3BE5-4073-A71A-D655E050D9B6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3</xdr:col>
      <xdr:colOff>143614</xdr:colOff>
      <xdr:row>30</xdr:row>
      <xdr:rowOff>154475</xdr:rowOff>
    </xdr:from>
    <xdr:to>
      <xdr:col>4</xdr:col>
      <xdr:colOff>104781</xdr:colOff>
      <xdr:row>32</xdr:row>
      <xdr:rowOff>58700</xdr:rowOff>
    </xdr:to>
    <xdr:sp macro="" textlink="入力シート!B22">
      <xdr:nvSpPr>
        <xdr:cNvPr id="49" name="テキスト ボックス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 txBox="1"/>
      </xdr:nvSpPr>
      <xdr:spPr>
        <a:xfrm>
          <a:off x="2195819" y="5349930"/>
          <a:ext cx="645235" cy="2505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E7655EED-D02A-4991-9E30-CAE5D8451579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3</xdr:col>
      <xdr:colOff>143614</xdr:colOff>
      <xdr:row>33</xdr:row>
      <xdr:rowOff>21491</xdr:rowOff>
    </xdr:from>
    <xdr:to>
      <xdr:col>4</xdr:col>
      <xdr:colOff>104781</xdr:colOff>
      <xdr:row>34</xdr:row>
      <xdr:rowOff>92404</xdr:rowOff>
    </xdr:to>
    <xdr:sp macro="" textlink="入力シート!B23">
      <xdr:nvSpPr>
        <xdr:cNvPr id="50" name="テキスト ボックス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 txBox="1"/>
      </xdr:nvSpPr>
      <xdr:spPr>
        <a:xfrm>
          <a:off x="2195819" y="5736491"/>
          <a:ext cx="645235" cy="2440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AC525F1E-2E36-4341-9D53-59C197D00FF8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3</xdr:col>
      <xdr:colOff>143614</xdr:colOff>
      <xdr:row>35</xdr:row>
      <xdr:rowOff>76443</xdr:rowOff>
    </xdr:from>
    <xdr:to>
      <xdr:col>4</xdr:col>
      <xdr:colOff>104781</xdr:colOff>
      <xdr:row>36</xdr:row>
      <xdr:rowOff>147356</xdr:rowOff>
    </xdr:to>
    <xdr:sp macro="" textlink="入力シート!B24">
      <xdr:nvSpPr>
        <xdr:cNvPr id="51" name="テキスト ボックス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 txBox="1"/>
      </xdr:nvSpPr>
      <xdr:spPr>
        <a:xfrm>
          <a:off x="2195819" y="6137807"/>
          <a:ext cx="645235" cy="24409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08471847-F2AF-41D4-9815-79ABA29E53FA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3</xdr:col>
      <xdr:colOff>143614</xdr:colOff>
      <xdr:row>37</xdr:row>
      <xdr:rowOff>106849</xdr:rowOff>
    </xdr:from>
    <xdr:to>
      <xdr:col>4</xdr:col>
      <xdr:colOff>104781</xdr:colOff>
      <xdr:row>39</xdr:row>
      <xdr:rowOff>11074</xdr:rowOff>
    </xdr:to>
    <xdr:sp macro="" textlink="入力シート!B25">
      <xdr:nvSpPr>
        <xdr:cNvPr id="52" name="テキスト ボックス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 txBox="1"/>
      </xdr:nvSpPr>
      <xdr:spPr>
        <a:xfrm>
          <a:off x="2195819" y="6514576"/>
          <a:ext cx="645235" cy="25058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9E62D9A3-8639-42C4-A6C5-FF9A56785575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3</xdr:col>
      <xdr:colOff>143614</xdr:colOff>
      <xdr:row>39</xdr:row>
      <xdr:rowOff>98509</xdr:rowOff>
    </xdr:from>
    <xdr:to>
      <xdr:col>4</xdr:col>
      <xdr:colOff>104781</xdr:colOff>
      <xdr:row>41</xdr:row>
      <xdr:rowOff>2734</xdr:rowOff>
    </xdr:to>
    <xdr:sp macro="" textlink="入力シート!B26">
      <xdr:nvSpPr>
        <xdr:cNvPr id="53" name="テキスト ボックス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 txBox="1"/>
      </xdr:nvSpPr>
      <xdr:spPr>
        <a:xfrm>
          <a:off x="2195819" y="6852600"/>
          <a:ext cx="645235" cy="25058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9D88E430-59CB-49F5-8345-80ECDEA427C8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5</xdr:col>
      <xdr:colOff>43496</xdr:colOff>
      <xdr:row>28</xdr:row>
      <xdr:rowOff>121183</xdr:rowOff>
    </xdr:from>
    <xdr:to>
      <xdr:col>6</xdr:col>
      <xdr:colOff>4663</xdr:colOff>
      <xdr:row>30</xdr:row>
      <xdr:rowOff>22514</xdr:rowOff>
    </xdr:to>
    <xdr:sp macro="" textlink="入力シート!B27">
      <xdr:nvSpPr>
        <xdr:cNvPr id="54" name="テキスト ボックス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 txBox="1"/>
      </xdr:nvSpPr>
      <xdr:spPr>
        <a:xfrm>
          <a:off x="3463837" y="4970274"/>
          <a:ext cx="645235" cy="2476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48B8D0B0-6BCC-468D-8AA1-06F2066232EC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5</xdr:col>
      <xdr:colOff>43496</xdr:colOff>
      <xdr:row>30</xdr:row>
      <xdr:rowOff>154476</xdr:rowOff>
    </xdr:from>
    <xdr:to>
      <xdr:col>6</xdr:col>
      <xdr:colOff>4663</xdr:colOff>
      <xdr:row>32</xdr:row>
      <xdr:rowOff>55808</xdr:rowOff>
    </xdr:to>
    <xdr:sp macro="" textlink="入力シート!B28">
      <xdr:nvSpPr>
        <xdr:cNvPr id="55" name="テキスト ボックス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 txBox="1"/>
      </xdr:nvSpPr>
      <xdr:spPr>
        <a:xfrm>
          <a:off x="3463837" y="5349931"/>
          <a:ext cx="645235" cy="2476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96265A88-BD5B-4D97-8AAE-D068D38F8F57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5</xdr:col>
      <xdr:colOff>43496</xdr:colOff>
      <xdr:row>33</xdr:row>
      <xdr:rowOff>21491</xdr:rowOff>
    </xdr:from>
    <xdr:to>
      <xdr:col>6</xdr:col>
      <xdr:colOff>4663</xdr:colOff>
      <xdr:row>34</xdr:row>
      <xdr:rowOff>91342</xdr:rowOff>
    </xdr:to>
    <xdr:sp macro="" textlink="入力シート!B29">
      <xdr:nvSpPr>
        <xdr:cNvPr id="56" name="テキスト ボックス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 txBox="1"/>
      </xdr:nvSpPr>
      <xdr:spPr>
        <a:xfrm>
          <a:off x="3463837" y="5736491"/>
          <a:ext cx="645235" cy="2430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E3BBE137-EC03-4C15-B819-9358D2AC8C09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5</xdr:col>
      <xdr:colOff>43496</xdr:colOff>
      <xdr:row>35</xdr:row>
      <xdr:rowOff>76443</xdr:rowOff>
    </xdr:from>
    <xdr:to>
      <xdr:col>6</xdr:col>
      <xdr:colOff>4663</xdr:colOff>
      <xdr:row>36</xdr:row>
      <xdr:rowOff>146294</xdr:rowOff>
    </xdr:to>
    <xdr:sp macro="" textlink="入力シート!B30">
      <xdr:nvSpPr>
        <xdr:cNvPr id="57" name="テキスト ボックス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 txBox="1"/>
      </xdr:nvSpPr>
      <xdr:spPr>
        <a:xfrm>
          <a:off x="3463837" y="6137807"/>
          <a:ext cx="645235" cy="2430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CA16188D-FD11-48BB-8F79-D632F3FFE72E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5</xdr:col>
      <xdr:colOff>43496</xdr:colOff>
      <xdr:row>37</xdr:row>
      <xdr:rowOff>106849</xdr:rowOff>
    </xdr:from>
    <xdr:to>
      <xdr:col>6</xdr:col>
      <xdr:colOff>4663</xdr:colOff>
      <xdr:row>39</xdr:row>
      <xdr:rowOff>10012</xdr:rowOff>
    </xdr:to>
    <xdr:sp macro="" textlink="入力シート!B31">
      <xdr:nvSpPr>
        <xdr:cNvPr id="58" name="テキスト ボックス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 txBox="1"/>
      </xdr:nvSpPr>
      <xdr:spPr>
        <a:xfrm>
          <a:off x="3463837" y="6514576"/>
          <a:ext cx="645235" cy="2495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7DBAE10D-D7B9-4974-BC61-11FF5CB5C71F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5</xdr:col>
      <xdr:colOff>43496</xdr:colOff>
      <xdr:row>39</xdr:row>
      <xdr:rowOff>98509</xdr:rowOff>
    </xdr:from>
    <xdr:to>
      <xdr:col>6</xdr:col>
      <xdr:colOff>4663</xdr:colOff>
      <xdr:row>41</xdr:row>
      <xdr:rowOff>1672</xdr:rowOff>
    </xdr:to>
    <xdr:sp macro="" textlink="入力シート!B32">
      <xdr:nvSpPr>
        <xdr:cNvPr id="59" name="テキスト ボックス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 txBox="1"/>
      </xdr:nvSpPr>
      <xdr:spPr>
        <a:xfrm>
          <a:off x="3463837" y="6852600"/>
          <a:ext cx="645235" cy="2495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48EDA5C6-3DD9-4B2F-9325-8ED9E76D410B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6</xdr:col>
      <xdr:colOff>611018</xdr:colOff>
      <xdr:row>28</xdr:row>
      <xdr:rowOff>121183</xdr:rowOff>
    </xdr:from>
    <xdr:to>
      <xdr:col>7</xdr:col>
      <xdr:colOff>610286</xdr:colOff>
      <xdr:row>30</xdr:row>
      <xdr:rowOff>22514</xdr:rowOff>
    </xdr:to>
    <xdr:sp macro="" textlink="入力シート!B33">
      <xdr:nvSpPr>
        <xdr:cNvPr id="60" name="テキスト ボックス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 txBox="1"/>
      </xdr:nvSpPr>
      <xdr:spPr>
        <a:xfrm>
          <a:off x="4715427" y="4970274"/>
          <a:ext cx="683336" cy="2476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5C653DDF-D092-4172-9F14-BE145A04DAF2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6</xdr:col>
      <xdr:colOff>611018</xdr:colOff>
      <xdr:row>30</xdr:row>
      <xdr:rowOff>154476</xdr:rowOff>
    </xdr:from>
    <xdr:to>
      <xdr:col>7</xdr:col>
      <xdr:colOff>610286</xdr:colOff>
      <xdr:row>32</xdr:row>
      <xdr:rowOff>55808</xdr:rowOff>
    </xdr:to>
    <xdr:sp macro="" textlink="入力シート!B34">
      <xdr:nvSpPr>
        <xdr:cNvPr id="61" name="テキスト ボックス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 txBox="1"/>
      </xdr:nvSpPr>
      <xdr:spPr>
        <a:xfrm>
          <a:off x="4715427" y="5349931"/>
          <a:ext cx="683336" cy="2476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026F8FCD-B58F-488F-B1E8-8AAE9CC7576C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6</xdr:col>
      <xdr:colOff>611018</xdr:colOff>
      <xdr:row>33</xdr:row>
      <xdr:rowOff>21491</xdr:rowOff>
    </xdr:from>
    <xdr:to>
      <xdr:col>7</xdr:col>
      <xdr:colOff>610286</xdr:colOff>
      <xdr:row>34</xdr:row>
      <xdr:rowOff>91342</xdr:rowOff>
    </xdr:to>
    <xdr:sp macro="" textlink="入力シート!B35">
      <xdr:nvSpPr>
        <xdr:cNvPr id="62" name="テキスト ボックス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 txBox="1"/>
      </xdr:nvSpPr>
      <xdr:spPr>
        <a:xfrm>
          <a:off x="4715427" y="5736491"/>
          <a:ext cx="683336" cy="2430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39504491-0217-4279-A29F-2D82A6B3D964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6</xdr:col>
      <xdr:colOff>611018</xdr:colOff>
      <xdr:row>35</xdr:row>
      <xdr:rowOff>76443</xdr:rowOff>
    </xdr:from>
    <xdr:to>
      <xdr:col>7</xdr:col>
      <xdr:colOff>610286</xdr:colOff>
      <xdr:row>36</xdr:row>
      <xdr:rowOff>146294</xdr:rowOff>
    </xdr:to>
    <xdr:sp macro="" textlink="入力シート!B36">
      <xdr:nvSpPr>
        <xdr:cNvPr id="63" name="テキスト ボックス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 txBox="1"/>
      </xdr:nvSpPr>
      <xdr:spPr>
        <a:xfrm>
          <a:off x="4715427" y="6137807"/>
          <a:ext cx="683336" cy="2430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3765E437-B5C7-4B1F-BB62-1EE90425834B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8</xdr:col>
      <xdr:colOff>596044</xdr:colOff>
      <xdr:row>28</xdr:row>
      <xdr:rowOff>121183</xdr:rowOff>
    </xdr:from>
    <xdr:to>
      <xdr:col>9</xdr:col>
      <xdr:colOff>557211</xdr:colOff>
      <xdr:row>30</xdr:row>
      <xdr:rowOff>22514</xdr:rowOff>
    </xdr:to>
    <xdr:sp macro="" textlink="入力シート!B38">
      <xdr:nvSpPr>
        <xdr:cNvPr id="64" name="テキスト ボックス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 txBox="1"/>
      </xdr:nvSpPr>
      <xdr:spPr>
        <a:xfrm>
          <a:off x="5472844" y="4788433"/>
          <a:ext cx="570767" cy="23470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EEDEE32D-598F-4F1C-B58B-A3A6CB2111D7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8</xdr:col>
      <xdr:colOff>596044</xdr:colOff>
      <xdr:row>30</xdr:row>
      <xdr:rowOff>154476</xdr:rowOff>
    </xdr:from>
    <xdr:to>
      <xdr:col>9</xdr:col>
      <xdr:colOff>557211</xdr:colOff>
      <xdr:row>32</xdr:row>
      <xdr:rowOff>55808</xdr:rowOff>
    </xdr:to>
    <xdr:sp macro="" textlink="入力シート!B39">
      <xdr:nvSpPr>
        <xdr:cNvPr id="65" name="テキスト ボックス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 txBox="1"/>
      </xdr:nvSpPr>
      <xdr:spPr>
        <a:xfrm>
          <a:off x="5472844" y="5155101"/>
          <a:ext cx="570767" cy="2347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BB8E7B71-ACA2-4212-A8D7-B2A4142C9BBA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8</xdr:col>
      <xdr:colOff>596044</xdr:colOff>
      <xdr:row>33</xdr:row>
      <xdr:rowOff>21491</xdr:rowOff>
    </xdr:from>
    <xdr:to>
      <xdr:col>9</xdr:col>
      <xdr:colOff>557211</xdr:colOff>
      <xdr:row>34</xdr:row>
      <xdr:rowOff>91342</xdr:rowOff>
    </xdr:to>
    <xdr:sp macro="" textlink="入力シート!B40">
      <xdr:nvSpPr>
        <xdr:cNvPr id="66" name="テキスト ボックス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 txBox="1"/>
      </xdr:nvSpPr>
      <xdr:spPr>
        <a:xfrm>
          <a:off x="5472844" y="5522179"/>
          <a:ext cx="570767" cy="23653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D153B48C-0B80-451D-A0C9-00703D76872C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8</xdr:col>
      <xdr:colOff>596044</xdr:colOff>
      <xdr:row>35</xdr:row>
      <xdr:rowOff>76443</xdr:rowOff>
    </xdr:from>
    <xdr:to>
      <xdr:col>9</xdr:col>
      <xdr:colOff>557211</xdr:colOff>
      <xdr:row>36</xdr:row>
      <xdr:rowOff>146294</xdr:rowOff>
    </xdr:to>
    <xdr:sp macro="" textlink="入力シート!B41">
      <xdr:nvSpPr>
        <xdr:cNvPr id="67" name="テキスト ボックス 6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 txBox="1"/>
      </xdr:nvSpPr>
      <xdr:spPr>
        <a:xfrm>
          <a:off x="5472844" y="5910506"/>
          <a:ext cx="570767" cy="23653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3178B468-9773-4846-B454-BA374806AD95}" type="TxLink">
            <a:rPr kumimoji="1" lang="en-US" altLang="en-US" sz="105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8</xdr:col>
      <xdr:colOff>481013</xdr:colOff>
      <xdr:row>39</xdr:row>
      <xdr:rowOff>90537</xdr:rowOff>
    </xdr:from>
    <xdr:to>
      <xdr:col>10</xdr:col>
      <xdr:colOff>66677</xdr:colOff>
      <xdr:row>41</xdr:row>
      <xdr:rowOff>9644</xdr:rowOff>
    </xdr:to>
    <xdr:sp macro="" textlink="入力シート!B42">
      <xdr:nvSpPr>
        <xdr:cNvPr id="68" name="テキスト ボックス 67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 txBox="1"/>
      </xdr:nvSpPr>
      <xdr:spPr>
        <a:xfrm>
          <a:off x="5357813" y="6591350"/>
          <a:ext cx="804864" cy="252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DC8C99C8-3AED-49DE-A2EF-645AD5E17DEE}" type="TxLink">
            <a:rPr kumimoji="1" lang="en-US" altLang="en-US" sz="12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0</a:t>
          </a:fld>
          <a:endParaRPr kumimoji="1" lang="en-US" altLang="en-US" sz="12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2</xdr:col>
      <xdr:colOff>247650</xdr:colOff>
      <xdr:row>41</xdr:row>
      <xdr:rowOff>33337</xdr:rowOff>
    </xdr:from>
    <xdr:to>
      <xdr:col>5</xdr:col>
      <xdr:colOff>357188</xdr:colOff>
      <xdr:row>43</xdr:row>
      <xdr:rowOff>36634</xdr:rowOff>
    </xdr:to>
    <xdr:sp macro="" textlink="入力シート!B43">
      <xdr:nvSpPr>
        <xdr:cNvPr id="73" name="テキスト ボックス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 txBox="1"/>
      </xdr:nvSpPr>
      <xdr:spPr>
        <a:xfrm>
          <a:off x="1466850" y="6867525"/>
          <a:ext cx="1938338" cy="33667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0"/>
        <a:lstStyle/>
        <a:p>
          <a:pPr marL="0" indent="0"/>
          <a:fld id="{A31CA201-8160-43C9-AC52-419B910D9DAA}" type="TxLink">
            <a:rPr kumimoji="1" lang="en-US" altLang="en-US" sz="900" b="0" i="0" u="none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  <a:cs typeface="+mn-cs"/>
            </a:rPr>
            <a:pPr marL="0" indent="0"/>
            <a:t> </a:t>
          </a:fld>
          <a:endParaRPr kumimoji="1" lang="ja-JP" altLang="en-US" sz="900" b="0" i="0" u="none" strike="noStrike">
            <a:solidFill>
              <a:srgbClr val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  <a:cs typeface="+mn-cs"/>
          </a:endParaRPr>
        </a:p>
      </xdr:txBody>
    </xdr:sp>
    <xdr:clientData/>
  </xdr:twoCellAnchor>
  <xdr:twoCellAnchor>
    <xdr:from>
      <xdr:col>8</xdr:col>
      <xdr:colOff>241788</xdr:colOff>
      <xdr:row>41</xdr:row>
      <xdr:rowOff>19050</xdr:rowOff>
    </xdr:from>
    <xdr:to>
      <xdr:col>10</xdr:col>
      <xdr:colOff>461963</xdr:colOff>
      <xdr:row>43</xdr:row>
      <xdr:rowOff>19050</xdr:rowOff>
    </xdr:to>
    <xdr:sp macro="" textlink="入力シート!B44">
      <xdr:nvSpPr>
        <xdr:cNvPr id="74" name="テキスト ボックス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 txBox="1"/>
      </xdr:nvSpPr>
      <xdr:spPr>
        <a:xfrm>
          <a:off x="5118588" y="6853238"/>
          <a:ext cx="1439375" cy="3333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0"/>
        <a:lstStyle/>
        <a:p>
          <a:fld id="{37C6E83F-F8EF-4109-BA1D-FB56294B6191}" type="TxLink">
            <a:rPr kumimoji="1" lang="en-US" altLang="en-US" sz="900" b="0" i="0" u="none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pPr/>
            <a:t> </a:t>
          </a:fld>
          <a:endParaRPr kumimoji="1" lang="ja-JP" altLang="en-US" sz="900"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3</xdr:col>
      <xdr:colOff>33131</xdr:colOff>
      <xdr:row>53</xdr:row>
      <xdr:rowOff>91342</xdr:rowOff>
    </xdr:from>
    <xdr:to>
      <xdr:col>3</xdr:col>
      <xdr:colOff>296901</xdr:colOff>
      <xdr:row>54</xdr:row>
      <xdr:rowOff>161193</xdr:rowOff>
    </xdr:to>
    <xdr:sp macro="" textlink="計算シート!H4">
      <xdr:nvSpPr>
        <xdr:cNvPr id="76" name="テキスト ボックス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 txBox="1"/>
      </xdr:nvSpPr>
      <xdr:spPr>
        <a:xfrm>
          <a:off x="2095501" y="9309885"/>
          <a:ext cx="263770" cy="24378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CC08799D-67F5-45B9-8319-51D716938284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0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3</xdr:col>
      <xdr:colOff>429624</xdr:colOff>
      <xdr:row>53</xdr:row>
      <xdr:rowOff>79863</xdr:rowOff>
    </xdr:from>
    <xdr:to>
      <xdr:col>3</xdr:col>
      <xdr:colOff>654257</xdr:colOff>
      <xdr:row>54</xdr:row>
      <xdr:rowOff>165588</xdr:rowOff>
    </xdr:to>
    <xdr:sp macro="" textlink="計算シート!C2" fLocksText="0">
      <xdr:nvSpPr>
        <xdr:cNvPr id="77" name="テキスト ボックス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 txBox="1"/>
      </xdr:nvSpPr>
      <xdr:spPr>
        <a:xfrm>
          <a:off x="2481829" y="9258499"/>
          <a:ext cx="224633" cy="2589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A1AA656A-4C9E-47C7-AE3A-0FDE7A1241F2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4</xdr:col>
      <xdr:colOff>389818</xdr:colOff>
      <xdr:row>53</xdr:row>
      <xdr:rowOff>87189</xdr:rowOff>
    </xdr:from>
    <xdr:to>
      <xdr:col>4</xdr:col>
      <xdr:colOff>599211</xdr:colOff>
      <xdr:row>55</xdr:row>
      <xdr:rowOff>4394</xdr:rowOff>
    </xdr:to>
    <xdr:sp macro="" textlink="計算シート!C3" fLocksText="0">
      <xdr:nvSpPr>
        <xdr:cNvPr id="78" name="テキスト ボックス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 txBox="1"/>
      </xdr:nvSpPr>
      <xdr:spPr>
        <a:xfrm>
          <a:off x="3126091" y="9265825"/>
          <a:ext cx="209393" cy="26356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marL="0" indent="0"/>
          <a:fld id="{72445633-6E12-4BCB-83D2-2D8714286895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  <a:cs typeface="+mn-cs"/>
            </a:rPr>
            <a:pPr marL="0" indent="0"/>
            <a:t> </a:t>
          </a:fld>
          <a:endParaRPr kumimoji="1" lang="ja-JP" altLang="en-US" sz="1050" b="0" i="0" u="none" strike="noStrike">
            <a:solidFill>
              <a:srgbClr val="000000"/>
            </a:solidFill>
            <a:latin typeface="Comic Sans MS" panose="030F0702030302020204" pitchFamily="66" charset="0"/>
            <a:ea typeface="+mn-ea"/>
            <a:cs typeface="+mn-cs"/>
          </a:endParaRPr>
        </a:p>
      </xdr:txBody>
    </xdr:sp>
    <xdr:clientData fLocksWithSheet="0"/>
  </xdr:twoCellAnchor>
  <xdr:twoCellAnchor>
    <xdr:from>
      <xdr:col>5</xdr:col>
      <xdr:colOff>346149</xdr:colOff>
      <xdr:row>53</xdr:row>
      <xdr:rowOff>87189</xdr:rowOff>
    </xdr:from>
    <xdr:to>
      <xdr:col>5</xdr:col>
      <xdr:colOff>570782</xdr:colOff>
      <xdr:row>55</xdr:row>
      <xdr:rowOff>4394</xdr:rowOff>
    </xdr:to>
    <xdr:sp macro="" textlink="計算シート!C4">
      <xdr:nvSpPr>
        <xdr:cNvPr id="79" name="テキスト ボックス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 txBox="1"/>
      </xdr:nvSpPr>
      <xdr:spPr>
        <a:xfrm>
          <a:off x="3766490" y="9265825"/>
          <a:ext cx="224633" cy="26356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B3560AA8-1F86-46D9-91BC-8F48E9BB532C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6</xdr:col>
      <xdr:colOff>300403</xdr:colOff>
      <xdr:row>53</xdr:row>
      <xdr:rowOff>79862</xdr:rowOff>
    </xdr:from>
    <xdr:to>
      <xdr:col>6</xdr:col>
      <xdr:colOff>525036</xdr:colOff>
      <xdr:row>54</xdr:row>
      <xdr:rowOff>165587</xdr:rowOff>
    </xdr:to>
    <xdr:sp macro="" textlink="計算シート!C5">
      <xdr:nvSpPr>
        <xdr:cNvPr id="80" name="テキスト ボックス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 txBox="1"/>
      </xdr:nvSpPr>
      <xdr:spPr>
        <a:xfrm>
          <a:off x="4443778" y="8914300"/>
          <a:ext cx="224633" cy="2524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54614F4B-1194-4933-AAE0-63996964185E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7</xdr:col>
      <xdr:colOff>263769</xdr:colOff>
      <xdr:row>53</xdr:row>
      <xdr:rowOff>87189</xdr:rowOff>
    </xdr:from>
    <xdr:to>
      <xdr:col>7</xdr:col>
      <xdr:colOff>488402</xdr:colOff>
      <xdr:row>55</xdr:row>
      <xdr:rowOff>4394</xdr:rowOff>
    </xdr:to>
    <xdr:sp macro="" textlink="計算シート!C6">
      <xdr:nvSpPr>
        <xdr:cNvPr id="81" name="テキスト ボックス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 txBox="1"/>
      </xdr:nvSpPr>
      <xdr:spPr>
        <a:xfrm>
          <a:off x="5097707" y="8921627"/>
          <a:ext cx="224633" cy="2505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B60E3D98-0655-43B5-BD67-206AE1F8692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3</xdr:col>
      <xdr:colOff>28032</xdr:colOff>
      <xdr:row>55</xdr:row>
      <xdr:rowOff>127976</xdr:rowOff>
    </xdr:from>
    <xdr:to>
      <xdr:col>3</xdr:col>
      <xdr:colOff>290529</xdr:colOff>
      <xdr:row>57</xdr:row>
      <xdr:rowOff>29308</xdr:rowOff>
    </xdr:to>
    <xdr:sp macro="" textlink="計算シート!H5">
      <xdr:nvSpPr>
        <xdr:cNvPr id="82" name="テキスト ボックス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 txBox="1"/>
      </xdr:nvSpPr>
      <xdr:spPr>
        <a:xfrm>
          <a:off x="2090402" y="9694389"/>
          <a:ext cx="262497" cy="24920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2F97F563-807F-49AA-BCDB-CAF47C46210A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0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3</xdr:col>
      <xdr:colOff>436951</xdr:colOff>
      <xdr:row>55</xdr:row>
      <xdr:rowOff>116497</xdr:rowOff>
    </xdr:from>
    <xdr:to>
      <xdr:col>3</xdr:col>
      <xdr:colOff>661584</xdr:colOff>
      <xdr:row>57</xdr:row>
      <xdr:rowOff>33703</xdr:rowOff>
    </xdr:to>
    <xdr:sp macro="" textlink="計算シート!C9">
      <xdr:nvSpPr>
        <xdr:cNvPr id="89" name="テキスト ボックス 88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 txBox="1"/>
      </xdr:nvSpPr>
      <xdr:spPr>
        <a:xfrm>
          <a:off x="2489156" y="9641497"/>
          <a:ext cx="224633" cy="26357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296ECF8-445C-4602-9C1C-F74ED3FF2DCC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4</xdr:col>
      <xdr:colOff>397145</xdr:colOff>
      <xdr:row>55</xdr:row>
      <xdr:rowOff>123823</xdr:rowOff>
    </xdr:from>
    <xdr:to>
      <xdr:col>4</xdr:col>
      <xdr:colOff>598918</xdr:colOff>
      <xdr:row>57</xdr:row>
      <xdr:rowOff>41029</xdr:rowOff>
    </xdr:to>
    <xdr:sp macro="" textlink="計算シート!C10">
      <xdr:nvSpPr>
        <xdr:cNvPr id="90" name="テキスト ボックス 89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 txBox="1"/>
      </xdr:nvSpPr>
      <xdr:spPr>
        <a:xfrm>
          <a:off x="3133418" y="9648823"/>
          <a:ext cx="201773" cy="26357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A341BC6-F320-406C-9938-DD8B93782A47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5</xdr:col>
      <xdr:colOff>353476</xdr:colOff>
      <xdr:row>55</xdr:row>
      <xdr:rowOff>123823</xdr:rowOff>
    </xdr:from>
    <xdr:to>
      <xdr:col>5</xdr:col>
      <xdr:colOff>578109</xdr:colOff>
      <xdr:row>57</xdr:row>
      <xdr:rowOff>41029</xdr:rowOff>
    </xdr:to>
    <xdr:sp macro="" textlink="計算シート!C11">
      <xdr:nvSpPr>
        <xdr:cNvPr id="91" name="テキスト ボックス 90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 txBox="1"/>
      </xdr:nvSpPr>
      <xdr:spPr>
        <a:xfrm>
          <a:off x="3773817" y="9648823"/>
          <a:ext cx="224633" cy="26357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1520A8E-C1B4-4534-85FD-ADD67931ADAA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6</xdr:col>
      <xdr:colOff>307730</xdr:colOff>
      <xdr:row>55</xdr:row>
      <xdr:rowOff>116496</xdr:rowOff>
    </xdr:from>
    <xdr:to>
      <xdr:col>6</xdr:col>
      <xdr:colOff>532363</xdr:colOff>
      <xdr:row>57</xdr:row>
      <xdr:rowOff>33702</xdr:rowOff>
    </xdr:to>
    <xdr:sp macro="" textlink="計算シート!C12">
      <xdr:nvSpPr>
        <xdr:cNvPr id="92" name="テキスト ボックス 91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 txBox="1"/>
      </xdr:nvSpPr>
      <xdr:spPr>
        <a:xfrm>
          <a:off x="4451105" y="9284309"/>
          <a:ext cx="224633" cy="25058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99F9129-5E55-4712-875E-F90DFE23EF7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>
    <xdr:from>
      <xdr:col>1</xdr:col>
      <xdr:colOff>616460</xdr:colOff>
      <xdr:row>57</xdr:row>
      <xdr:rowOff>161791</xdr:rowOff>
    </xdr:from>
    <xdr:to>
      <xdr:col>2</xdr:col>
      <xdr:colOff>152362</xdr:colOff>
      <xdr:row>59</xdr:row>
      <xdr:rowOff>78996</xdr:rowOff>
    </xdr:to>
    <xdr:sp macro="" textlink="計算シート!H6" fLocksText="0">
      <xdr:nvSpPr>
        <xdr:cNvPr id="93" name="テキスト ボックス 92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 txBox="1"/>
      </xdr:nvSpPr>
      <xdr:spPr>
        <a:xfrm>
          <a:off x="1300528" y="10033155"/>
          <a:ext cx="219970" cy="2635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9CCB761-1BE4-4064-83BA-02812A14D0F4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2</xdr:col>
      <xdr:colOff>544522</xdr:colOff>
      <xdr:row>57</xdr:row>
      <xdr:rowOff>161791</xdr:rowOff>
    </xdr:from>
    <xdr:to>
      <xdr:col>3</xdr:col>
      <xdr:colOff>80425</xdr:colOff>
      <xdr:row>59</xdr:row>
      <xdr:rowOff>78996</xdr:rowOff>
    </xdr:to>
    <xdr:sp macro="" textlink="計算シート!I6" fLocksText="0">
      <xdr:nvSpPr>
        <xdr:cNvPr id="94" name="テキスト ボックス 9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 txBox="1"/>
      </xdr:nvSpPr>
      <xdr:spPr>
        <a:xfrm>
          <a:off x="1912658" y="10033155"/>
          <a:ext cx="219972" cy="2635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7AFD9D81-6BB9-442B-9759-5132813D160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4</xdr:col>
      <xdr:colOff>73269</xdr:colOff>
      <xdr:row>57</xdr:row>
      <xdr:rowOff>161791</xdr:rowOff>
    </xdr:from>
    <xdr:to>
      <xdr:col>4</xdr:col>
      <xdr:colOff>297902</xdr:colOff>
      <xdr:row>59</xdr:row>
      <xdr:rowOff>78996</xdr:rowOff>
    </xdr:to>
    <xdr:sp macro="" textlink="計算シート!J6" fLocksText="0">
      <xdr:nvSpPr>
        <xdr:cNvPr id="95" name="テキスト ボックス 94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 txBox="1"/>
      </xdr:nvSpPr>
      <xdr:spPr>
        <a:xfrm>
          <a:off x="2809542" y="10033155"/>
          <a:ext cx="224633" cy="2635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9883C2B-6529-476A-ACBB-89936C0D173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6</xdr:col>
      <xdr:colOff>451604</xdr:colOff>
      <xdr:row>57</xdr:row>
      <xdr:rowOff>153132</xdr:rowOff>
    </xdr:from>
    <xdr:to>
      <xdr:col>6</xdr:col>
      <xdr:colOff>671575</xdr:colOff>
      <xdr:row>59</xdr:row>
      <xdr:rowOff>70337</xdr:rowOff>
    </xdr:to>
    <xdr:sp macro="" textlink="計算シート!H8" fLocksText="0">
      <xdr:nvSpPr>
        <xdr:cNvPr id="96" name="テキスト ボックス 95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 txBox="1"/>
      </xdr:nvSpPr>
      <xdr:spPr>
        <a:xfrm>
          <a:off x="4556013" y="10024496"/>
          <a:ext cx="219971" cy="2635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7B2BDBD9-F1AA-45BD-AF17-034C6788B09B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7</xdr:col>
      <xdr:colOff>357847</xdr:colOff>
      <xdr:row>57</xdr:row>
      <xdr:rowOff>161791</xdr:rowOff>
    </xdr:from>
    <xdr:to>
      <xdr:col>7</xdr:col>
      <xdr:colOff>582480</xdr:colOff>
      <xdr:row>59</xdr:row>
      <xdr:rowOff>78996</xdr:rowOff>
    </xdr:to>
    <xdr:sp macro="" textlink="計算シート!I8" fLocksText="0">
      <xdr:nvSpPr>
        <xdr:cNvPr id="97" name="テキスト ボックス 96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 txBox="1"/>
      </xdr:nvSpPr>
      <xdr:spPr>
        <a:xfrm>
          <a:off x="5146324" y="10033155"/>
          <a:ext cx="224633" cy="2635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39D6E9CA-5628-40A2-9AA1-CA5D193A57FC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8</xdr:col>
      <xdr:colOff>593480</xdr:colOff>
      <xdr:row>57</xdr:row>
      <xdr:rowOff>161791</xdr:rowOff>
    </xdr:from>
    <xdr:to>
      <xdr:col>9</xdr:col>
      <xdr:colOff>129382</xdr:colOff>
      <xdr:row>59</xdr:row>
      <xdr:rowOff>78996</xdr:rowOff>
    </xdr:to>
    <xdr:sp macro="" textlink="計算シート!J8" fLocksText="0">
      <xdr:nvSpPr>
        <xdr:cNvPr id="98" name="テキスト ボックス 97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 txBox="1"/>
      </xdr:nvSpPr>
      <xdr:spPr>
        <a:xfrm>
          <a:off x="6066025" y="10033155"/>
          <a:ext cx="219971" cy="2635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rtlCol="0" anchor="ctr" anchorCtr="1"/>
        <a:lstStyle/>
        <a:p>
          <a:fld id="{87734F41-AED7-42B5-AA29-5A1DA3DB1A83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9</xdr:col>
      <xdr:colOff>608134</xdr:colOff>
      <xdr:row>57</xdr:row>
      <xdr:rowOff>161791</xdr:rowOff>
    </xdr:from>
    <xdr:to>
      <xdr:col>10</xdr:col>
      <xdr:colOff>144036</xdr:colOff>
      <xdr:row>59</xdr:row>
      <xdr:rowOff>78996</xdr:rowOff>
    </xdr:to>
    <xdr:sp macro="" textlink="計算シート!K8" fLocksText="0">
      <xdr:nvSpPr>
        <xdr:cNvPr id="99" name="テキスト ボックス 98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 txBox="1"/>
      </xdr:nvSpPr>
      <xdr:spPr>
        <a:xfrm>
          <a:off x="6764748" y="10033155"/>
          <a:ext cx="219970" cy="26356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699D3BAD-0F27-40F6-AA26-179F91DA715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1</xdr:col>
      <xdr:colOff>616460</xdr:colOff>
      <xdr:row>60</xdr:row>
      <xdr:rowOff>24911</xdr:rowOff>
    </xdr:from>
    <xdr:to>
      <xdr:col>2</xdr:col>
      <xdr:colOff>152362</xdr:colOff>
      <xdr:row>61</xdr:row>
      <xdr:rowOff>110636</xdr:rowOff>
    </xdr:to>
    <xdr:sp macro="" textlink="計算シート!H7" fLocksText="0">
      <xdr:nvSpPr>
        <xdr:cNvPr id="100" name="テキスト ボックス 99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 txBox="1"/>
      </xdr:nvSpPr>
      <xdr:spPr>
        <a:xfrm>
          <a:off x="1300528" y="10415820"/>
          <a:ext cx="219970" cy="2589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26F58B1-9E32-4ED6-ACC3-C62D1BA45C67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2</xdr:col>
      <xdr:colOff>544522</xdr:colOff>
      <xdr:row>60</xdr:row>
      <xdr:rowOff>24911</xdr:rowOff>
    </xdr:from>
    <xdr:to>
      <xdr:col>3</xdr:col>
      <xdr:colOff>80425</xdr:colOff>
      <xdr:row>61</xdr:row>
      <xdr:rowOff>110636</xdr:rowOff>
    </xdr:to>
    <xdr:sp macro="" textlink="計算シート!I7" fLocksText="0">
      <xdr:nvSpPr>
        <xdr:cNvPr id="101" name="テキスト ボックス 100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 txBox="1"/>
      </xdr:nvSpPr>
      <xdr:spPr>
        <a:xfrm>
          <a:off x="1912658" y="10415820"/>
          <a:ext cx="219972" cy="2589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CA69AA2-BF6C-4EE2-AD4F-01809284D0F5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4</xdr:col>
      <xdr:colOff>80596</xdr:colOff>
      <xdr:row>60</xdr:row>
      <xdr:rowOff>24911</xdr:rowOff>
    </xdr:from>
    <xdr:to>
      <xdr:col>4</xdr:col>
      <xdr:colOff>305229</xdr:colOff>
      <xdr:row>61</xdr:row>
      <xdr:rowOff>110636</xdr:rowOff>
    </xdr:to>
    <xdr:sp macro="" textlink="計算シート!J7" fLocksText="0">
      <xdr:nvSpPr>
        <xdr:cNvPr id="102" name="テキスト ボックス 101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 txBox="1"/>
      </xdr:nvSpPr>
      <xdr:spPr>
        <a:xfrm>
          <a:off x="2816869" y="10415820"/>
          <a:ext cx="224633" cy="2589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B2E8254C-E8C3-482D-BE13-6268C613122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6</xdr:col>
      <xdr:colOff>458931</xdr:colOff>
      <xdr:row>60</xdr:row>
      <xdr:rowOff>24911</xdr:rowOff>
    </xdr:from>
    <xdr:to>
      <xdr:col>6</xdr:col>
      <xdr:colOff>678902</xdr:colOff>
      <xdr:row>61</xdr:row>
      <xdr:rowOff>110636</xdr:rowOff>
    </xdr:to>
    <xdr:sp macro="" textlink="計算シート!H9" fLocksText="0">
      <xdr:nvSpPr>
        <xdr:cNvPr id="103" name="テキスト ボックス 102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 txBox="1"/>
      </xdr:nvSpPr>
      <xdr:spPr>
        <a:xfrm>
          <a:off x="4563340" y="10415820"/>
          <a:ext cx="219971" cy="2589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85386F0-F289-4EEA-88A8-C5902BC6D09B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7</xdr:col>
      <xdr:colOff>380414</xdr:colOff>
      <xdr:row>60</xdr:row>
      <xdr:rowOff>24911</xdr:rowOff>
    </xdr:from>
    <xdr:to>
      <xdr:col>7</xdr:col>
      <xdr:colOff>597427</xdr:colOff>
      <xdr:row>61</xdr:row>
      <xdr:rowOff>110636</xdr:rowOff>
    </xdr:to>
    <xdr:sp macro="" textlink="計算シート!I9" fLocksText="0">
      <xdr:nvSpPr>
        <xdr:cNvPr id="104" name="テキスト ボックス 10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 txBox="1"/>
      </xdr:nvSpPr>
      <xdr:spPr>
        <a:xfrm>
          <a:off x="5168891" y="10415820"/>
          <a:ext cx="217013" cy="2589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95F88CA-7B23-4C92-AD14-5452081E337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>
    <xdr:from>
      <xdr:col>8</xdr:col>
      <xdr:colOff>600807</xdr:colOff>
      <xdr:row>60</xdr:row>
      <xdr:rowOff>24911</xdr:rowOff>
    </xdr:from>
    <xdr:to>
      <xdr:col>9</xdr:col>
      <xdr:colOff>136709</xdr:colOff>
      <xdr:row>61</xdr:row>
      <xdr:rowOff>110636</xdr:rowOff>
    </xdr:to>
    <xdr:sp macro="" textlink="計算シート!J9" fLocksText="0">
      <xdr:nvSpPr>
        <xdr:cNvPr id="105" name="テキスト ボックス 104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 txBox="1"/>
      </xdr:nvSpPr>
      <xdr:spPr>
        <a:xfrm>
          <a:off x="6073352" y="10415820"/>
          <a:ext cx="219971" cy="2589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D258DB6-ABE7-4FE8-BB8F-4B2D05ACAD4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 fLocksWithSheet="0"/>
  </xdr:twoCellAnchor>
  <xdr:twoCellAnchor editAs="oneCell">
    <xdr:from>
      <xdr:col>0</xdr:col>
      <xdr:colOff>142875</xdr:colOff>
      <xdr:row>67</xdr:row>
      <xdr:rowOff>157170</xdr:rowOff>
    </xdr:from>
    <xdr:to>
      <xdr:col>10</xdr:col>
      <xdr:colOff>658500</xdr:colOff>
      <xdr:row>128</xdr:row>
      <xdr:rowOff>59445</xdr:rowOff>
    </xdr:to>
    <xdr:pic>
      <xdr:nvPicPr>
        <xdr:cNvPr id="106" name="Picture 2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42875" y="11325233"/>
          <a:ext cx="7421250" cy="100702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374622</xdr:colOff>
      <xdr:row>76</xdr:row>
      <xdr:rowOff>41405</xdr:rowOff>
    </xdr:from>
    <xdr:to>
      <xdr:col>1</xdr:col>
      <xdr:colOff>593697</xdr:colOff>
      <xdr:row>77</xdr:row>
      <xdr:rowOff>119437</xdr:rowOff>
    </xdr:to>
    <xdr:sp macro="" textlink="計算シート!H10">
      <xdr:nvSpPr>
        <xdr:cNvPr id="109" name="テキスト ボックス 108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 txBox="1"/>
      </xdr:nvSpPr>
      <xdr:spPr>
        <a:xfrm>
          <a:off x="1058690" y="13203223"/>
          <a:ext cx="219075" cy="2512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AA2B487B-C72E-4347-B428-6F18DF918FD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76</xdr:row>
      <xdr:rowOff>41405</xdr:rowOff>
    </xdr:from>
    <xdr:to>
      <xdr:col>2</xdr:col>
      <xdr:colOff>526300</xdr:colOff>
      <xdr:row>77</xdr:row>
      <xdr:rowOff>119437</xdr:rowOff>
    </xdr:to>
    <xdr:sp macro="" textlink="計算シート!I10">
      <xdr:nvSpPr>
        <xdr:cNvPr id="110" name="テキスト ボックス 109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 txBox="1"/>
      </xdr:nvSpPr>
      <xdr:spPr>
        <a:xfrm>
          <a:off x="1675361" y="13203223"/>
          <a:ext cx="219075" cy="2512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6BA0221-DA1A-4CCC-9086-55872EDC3F4E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350956</xdr:colOff>
      <xdr:row>76</xdr:row>
      <xdr:rowOff>41405</xdr:rowOff>
    </xdr:from>
    <xdr:to>
      <xdr:col>3</xdr:col>
      <xdr:colOff>570031</xdr:colOff>
      <xdr:row>77</xdr:row>
      <xdr:rowOff>119437</xdr:rowOff>
    </xdr:to>
    <xdr:sp macro="" textlink="計算シート!J10">
      <xdr:nvSpPr>
        <xdr:cNvPr id="111" name="テキスト ボックス 110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 txBox="1"/>
      </xdr:nvSpPr>
      <xdr:spPr>
        <a:xfrm>
          <a:off x="2422644" y="12709655"/>
          <a:ext cx="219075" cy="2447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40178EBC-7002-4FB1-A417-5E86306731D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78</xdr:row>
      <xdr:rowOff>63630</xdr:rowOff>
    </xdr:from>
    <xdr:to>
      <xdr:col>1</xdr:col>
      <xdr:colOff>593697</xdr:colOff>
      <xdr:row>79</xdr:row>
      <xdr:rowOff>141662</xdr:rowOff>
    </xdr:to>
    <xdr:sp macro="" textlink="計算シート!H11">
      <xdr:nvSpPr>
        <xdr:cNvPr id="112" name="テキスト ボックス 111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 txBox="1"/>
      </xdr:nvSpPr>
      <xdr:spPr>
        <a:xfrm>
          <a:off x="1058690" y="13571812"/>
          <a:ext cx="219075" cy="2512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70CF9C8E-0E7D-444E-8D30-3D5B3D3C1BF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78</xdr:row>
      <xdr:rowOff>63630</xdr:rowOff>
    </xdr:from>
    <xdr:to>
      <xdr:col>2</xdr:col>
      <xdr:colOff>526300</xdr:colOff>
      <xdr:row>79</xdr:row>
      <xdr:rowOff>141662</xdr:rowOff>
    </xdr:to>
    <xdr:sp macro="" textlink="計算シート!I11">
      <xdr:nvSpPr>
        <xdr:cNvPr id="113" name="テキスト ボックス 112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 txBox="1"/>
      </xdr:nvSpPr>
      <xdr:spPr>
        <a:xfrm>
          <a:off x="1675361" y="13571812"/>
          <a:ext cx="219075" cy="2512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A42A37C-CECE-46BE-A23D-ED54968B40C0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350955</xdr:colOff>
      <xdr:row>78</xdr:row>
      <xdr:rowOff>63630</xdr:rowOff>
    </xdr:from>
    <xdr:to>
      <xdr:col>3</xdr:col>
      <xdr:colOff>570030</xdr:colOff>
      <xdr:row>79</xdr:row>
      <xdr:rowOff>141662</xdr:rowOff>
    </xdr:to>
    <xdr:sp macro="" textlink="計算シート!J11">
      <xdr:nvSpPr>
        <xdr:cNvPr id="114" name="テキスト ボックス 11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 txBox="1"/>
      </xdr:nvSpPr>
      <xdr:spPr>
        <a:xfrm>
          <a:off x="2422643" y="13065255"/>
          <a:ext cx="219075" cy="2447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26D4CD0-4665-4686-AEA1-F6CCBD13DD21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80</xdr:row>
      <xdr:rowOff>85855</xdr:rowOff>
    </xdr:from>
    <xdr:to>
      <xdr:col>1</xdr:col>
      <xdr:colOff>593697</xdr:colOff>
      <xdr:row>81</xdr:row>
      <xdr:rowOff>155949</xdr:rowOff>
    </xdr:to>
    <xdr:sp macro="" textlink="計算シート!H12">
      <xdr:nvSpPr>
        <xdr:cNvPr id="115" name="テキスト ボックス 114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 txBox="1"/>
      </xdr:nvSpPr>
      <xdr:spPr>
        <a:xfrm>
          <a:off x="1058690" y="13940400"/>
          <a:ext cx="219075" cy="243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E38DECD-83AD-4D31-9283-991EB4302762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80</xdr:row>
      <xdr:rowOff>85855</xdr:rowOff>
    </xdr:from>
    <xdr:to>
      <xdr:col>2</xdr:col>
      <xdr:colOff>526300</xdr:colOff>
      <xdr:row>81</xdr:row>
      <xdr:rowOff>155949</xdr:rowOff>
    </xdr:to>
    <xdr:sp macro="" textlink="計算シート!I12">
      <xdr:nvSpPr>
        <xdr:cNvPr id="116" name="テキスト ボックス 115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 txBox="1"/>
      </xdr:nvSpPr>
      <xdr:spPr>
        <a:xfrm>
          <a:off x="1675361" y="13940400"/>
          <a:ext cx="219075" cy="243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6C99469-0940-421A-A4B1-26886C2D0CA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350955</xdr:colOff>
      <xdr:row>80</xdr:row>
      <xdr:rowOff>85855</xdr:rowOff>
    </xdr:from>
    <xdr:to>
      <xdr:col>3</xdr:col>
      <xdr:colOff>570030</xdr:colOff>
      <xdr:row>81</xdr:row>
      <xdr:rowOff>155949</xdr:rowOff>
    </xdr:to>
    <xdr:sp macro="" textlink="計算シート!J12">
      <xdr:nvSpPr>
        <xdr:cNvPr id="117" name="テキスト ボックス 116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 txBox="1"/>
      </xdr:nvSpPr>
      <xdr:spPr>
        <a:xfrm>
          <a:off x="2422643" y="13420855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9B11521D-6458-4F80-AD36-52BCE4E2858A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531929</xdr:colOff>
      <xdr:row>78</xdr:row>
      <xdr:rowOff>63630</xdr:rowOff>
    </xdr:from>
    <xdr:to>
      <xdr:col>7</xdr:col>
      <xdr:colOff>73142</xdr:colOff>
      <xdr:row>79</xdr:row>
      <xdr:rowOff>141662</xdr:rowOff>
    </xdr:to>
    <xdr:sp macro="" textlink="計算シート!H14">
      <xdr:nvSpPr>
        <xdr:cNvPr id="118" name="テキスト ボックス 117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 txBox="1"/>
      </xdr:nvSpPr>
      <xdr:spPr>
        <a:xfrm>
          <a:off x="4675304" y="13065255"/>
          <a:ext cx="231776" cy="2447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A193552-1478-430C-BA29-85F40CC4E3C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465254</xdr:colOff>
      <xdr:row>78</xdr:row>
      <xdr:rowOff>63630</xdr:rowOff>
    </xdr:from>
    <xdr:to>
      <xdr:col>7</xdr:col>
      <xdr:colOff>684329</xdr:colOff>
      <xdr:row>79</xdr:row>
      <xdr:rowOff>141662</xdr:rowOff>
    </xdr:to>
    <xdr:sp macro="" textlink="計算シート!I14">
      <xdr:nvSpPr>
        <xdr:cNvPr id="119" name="テキスト ボックス 118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 txBox="1"/>
      </xdr:nvSpPr>
      <xdr:spPr>
        <a:xfrm>
          <a:off x="5299192" y="13065255"/>
          <a:ext cx="219075" cy="2447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9725964-E2F3-4D86-A48B-3B27ACC5149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526299</xdr:colOff>
      <xdr:row>78</xdr:row>
      <xdr:rowOff>63630</xdr:rowOff>
    </xdr:from>
    <xdr:to>
      <xdr:col>9</xdr:col>
      <xdr:colOff>59574</xdr:colOff>
      <xdr:row>79</xdr:row>
      <xdr:rowOff>141662</xdr:rowOff>
    </xdr:to>
    <xdr:sp macro="" textlink="計算シート!J14">
      <xdr:nvSpPr>
        <xdr:cNvPr id="120" name="テキスト ボックス 119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 txBox="1"/>
      </xdr:nvSpPr>
      <xdr:spPr>
        <a:xfrm>
          <a:off x="5998844" y="13571812"/>
          <a:ext cx="217344" cy="2512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A840589-47BE-4064-834A-26F032FC1D0A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531928</xdr:colOff>
      <xdr:row>76</xdr:row>
      <xdr:rowOff>25531</xdr:rowOff>
    </xdr:from>
    <xdr:to>
      <xdr:col>7</xdr:col>
      <xdr:colOff>73141</xdr:colOff>
      <xdr:row>77</xdr:row>
      <xdr:rowOff>103563</xdr:rowOff>
    </xdr:to>
    <xdr:sp macro="" textlink="計算シート!H13">
      <xdr:nvSpPr>
        <xdr:cNvPr id="121" name="テキスト ボックス 120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 txBox="1"/>
      </xdr:nvSpPr>
      <xdr:spPr>
        <a:xfrm>
          <a:off x="4675303" y="12693781"/>
          <a:ext cx="231776" cy="2447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14AB33C-149B-46FE-AA18-AD8917414898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465253</xdr:colOff>
      <xdr:row>76</xdr:row>
      <xdr:rowOff>25531</xdr:rowOff>
    </xdr:from>
    <xdr:to>
      <xdr:col>7</xdr:col>
      <xdr:colOff>684328</xdr:colOff>
      <xdr:row>77</xdr:row>
      <xdr:rowOff>103563</xdr:rowOff>
    </xdr:to>
    <xdr:sp macro="" textlink="計算シート!I13">
      <xdr:nvSpPr>
        <xdr:cNvPr id="122" name="テキスト ボックス 121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 txBox="1"/>
      </xdr:nvSpPr>
      <xdr:spPr>
        <a:xfrm>
          <a:off x="5299191" y="12693781"/>
          <a:ext cx="219075" cy="2447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253FE5B-FA78-4B41-8848-234F4EBEE947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526298</xdr:colOff>
      <xdr:row>76</xdr:row>
      <xdr:rowOff>25531</xdr:rowOff>
    </xdr:from>
    <xdr:to>
      <xdr:col>9</xdr:col>
      <xdr:colOff>59573</xdr:colOff>
      <xdr:row>77</xdr:row>
      <xdr:rowOff>103563</xdr:rowOff>
    </xdr:to>
    <xdr:sp macro="" textlink="計算シート!J13">
      <xdr:nvSpPr>
        <xdr:cNvPr id="123" name="テキスト ボックス 122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 txBox="1"/>
      </xdr:nvSpPr>
      <xdr:spPr>
        <a:xfrm>
          <a:off x="5998843" y="13187349"/>
          <a:ext cx="217344" cy="2512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18D22DB-E500-4784-83A6-0DD4024F8A97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9</xdr:col>
      <xdr:colOff>546936</xdr:colOff>
      <xdr:row>76</xdr:row>
      <xdr:rowOff>25531</xdr:rowOff>
    </xdr:from>
    <xdr:to>
      <xdr:col>10</xdr:col>
      <xdr:colOff>88148</xdr:colOff>
      <xdr:row>77</xdr:row>
      <xdr:rowOff>103563</xdr:rowOff>
    </xdr:to>
    <xdr:sp macro="" textlink="計算シート!K13">
      <xdr:nvSpPr>
        <xdr:cNvPr id="124" name="テキスト ボックス 12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 txBox="1"/>
      </xdr:nvSpPr>
      <xdr:spPr>
        <a:xfrm>
          <a:off x="6703550" y="13187349"/>
          <a:ext cx="225280" cy="2512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51B762EB-E0B3-4E7C-944D-1EA71888A72D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82</xdr:row>
      <xdr:rowOff>116018</xdr:rowOff>
    </xdr:from>
    <xdr:to>
      <xdr:col>1</xdr:col>
      <xdr:colOff>593697</xdr:colOff>
      <xdr:row>84</xdr:row>
      <xdr:rowOff>19425</xdr:rowOff>
    </xdr:to>
    <xdr:sp macro="" textlink="計算シート!H15">
      <xdr:nvSpPr>
        <xdr:cNvPr id="125" name="テキスト ボックス 124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 txBox="1"/>
      </xdr:nvSpPr>
      <xdr:spPr>
        <a:xfrm>
          <a:off x="1058690" y="14316927"/>
          <a:ext cx="219075" cy="2497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D3B0D93-9FB8-4E49-9567-6BB173EE1F38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82</xdr:row>
      <xdr:rowOff>116018</xdr:rowOff>
    </xdr:from>
    <xdr:to>
      <xdr:col>2</xdr:col>
      <xdr:colOff>526300</xdr:colOff>
      <xdr:row>84</xdr:row>
      <xdr:rowOff>19425</xdr:rowOff>
    </xdr:to>
    <xdr:sp macro="" textlink="計算シート!I15">
      <xdr:nvSpPr>
        <xdr:cNvPr id="126" name="テキスト ボックス 125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 txBox="1"/>
      </xdr:nvSpPr>
      <xdr:spPr>
        <a:xfrm>
          <a:off x="1675361" y="14316927"/>
          <a:ext cx="219075" cy="2497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F83BC93-6B2D-4D1D-A8E9-70DECBABD1E5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350955</xdr:colOff>
      <xdr:row>82</xdr:row>
      <xdr:rowOff>116018</xdr:rowOff>
    </xdr:from>
    <xdr:to>
      <xdr:col>3</xdr:col>
      <xdr:colOff>570030</xdr:colOff>
      <xdr:row>84</xdr:row>
      <xdr:rowOff>19425</xdr:rowOff>
    </xdr:to>
    <xdr:sp macro="" textlink="計算シート!J15">
      <xdr:nvSpPr>
        <xdr:cNvPr id="127" name="テキスト ボックス 126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 txBox="1"/>
      </xdr:nvSpPr>
      <xdr:spPr>
        <a:xfrm>
          <a:off x="2422643" y="13784393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299A4740-932C-4C08-91BA-29C469A2F287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458904</xdr:colOff>
      <xdr:row>82</xdr:row>
      <xdr:rowOff>116018</xdr:rowOff>
    </xdr:from>
    <xdr:to>
      <xdr:col>4</xdr:col>
      <xdr:colOff>677979</xdr:colOff>
      <xdr:row>84</xdr:row>
      <xdr:rowOff>19425</xdr:rowOff>
    </xdr:to>
    <xdr:sp macro="" textlink="計算シート!K15">
      <xdr:nvSpPr>
        <xdr:cNvPr id="128" name="テキスト ボックス 127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 txBox="1"/>
      </xdr:nvSpPr>
      <xdr:spPr>
        <a:xfrm>
          <a:off x="3221154" y="13784393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B374637A-AAA2-4C4A-97FC-4FF4C2628AA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5</xdr:col>
      <xdr:colOff>559638</xdr:colOff>
      <xdr:row>82</xdr:row>
      <xdr:rowOff>116018</xdr:rowOff>
    </xdr:from>
    <xdr:to>
      <xdr:col>6</xdr:col>
      <xdr:colOff>100850</xdr:colOff>
      <xdr:row>84</xdr:row>
      <xdr:rowOff>19425</xdr:rowOff>
    </xdr:to>
    <xdr:sp macro="" textlink="計算シート!L15">
      <xdr:nvSpPr>
        <xdr:cNvPr id="129" name="テキスト ボックス 128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 txBox="1"/>
      </xdr:nvSpPr>
      <xdr:spPr>
        <a:xfrm>
          <a:off x="3979979" y="14316927"/>
          <a:ext cx="225280" cy="2497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CB5D9AB-B05D-4FF8-B0CD-A87D6E4705D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84</xdr:row>
      <xdr:rowOff>130306</xdr:rowOff>
    </xdr:from>
    <xdr:to>
      <xdr:col>1</xdr:col>
      <xdr:colOff>593697</xdr:colOff>
      <xdr:row>86</xdr:row>
      <xdr:rowOff>36887</xdr:rowOff>
    </xdr:to>
    <xdr:sp macro="" textlink="計算シート!H16">
      <xdr:nvSpPr>
        <xdr:cNvPr id="130" name="テキスト ボックス 129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 txBox="1"/>
      </xdr:nvSpPr>
      <xdr:spPr>
        <a:xfrm>
          <a:off x="1058690" y="14677579"/>
          <a:ext cx="219075" cy="2529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3A12F8F8-0A24-4A9D-9EAE-CFBBA18AF0DB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84</xdr:row>
      <xdr:rowOff>130306</xdr:rowOff>
    </xdr:from>
    <xdr:to>
      <xdr:col>2</xdr:col>
      <xdr:colOff>526300</xdr:colOff>
      <xdr:row>86</xdr:row>
      <xdr:rowOff>36887</xdr:rowOff>
    </xdr:to>
    <xdr:sp macro="" textlink="計算シート!I16">
      <xdr:nvSpPr>
        <xdr:cNvPr id="131" name="テキスト ボックス 130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 txBox="1"/>
      </xdr:nvSpPr>
      <xdr:spPr>
        <a:xfrm>
          <a:off x="1675361" y="14677579"/>
          <a:ext cx="219075" cy="2529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35E11A9A-B68F-452A-98D1-8E57FABC476A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350954</xdr:colOff>
      <xdr:row>84</xdr:row>
      <xdr:rowOff>130306</xdr:rowOff>
    </xdr:from>
    <xdr:to>
      <xdr:col>3</xdr:col>
      <xdr:colOff>570029</xdr:colOff>
      <xdr:row>86</xdr:row>
      <xdr:rowOff>36887</xdr:rowOff>
    </xdr:to>
    <xdr:sp macro="" textlink="計算シート!J16">
      <xdr:nvSpPr>
        <xdr:cNvPr id="132" name="テキスト ボックス 131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 txBox="1"/>
      </xdr:nvSpPr>
      <xdr:spPr>
        <a:xfrm>
          <a:off x="2422642" y="14132056"/>
          <a:ext cx="219075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541EDAEE-8040-4B50-A570-831C57ED119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458903</xdr:colOff>
      <xdr:row>84</xdr:row>
      <xdr:rowOff>130306</xdr:rowOff>
    </xdr:from>
    <xdr:to>
      <xdr:col>4</xdr:col>
      <xdr:colOff>677978</xdr:colOff>
      <xdr:row>86</xdr:row>
      <xdr:rowOff>36887</xdr:rowOff>
    </xdr:to>
    <xdr:sp macro="" textlink="計算シート!K16">
      <xdr:nvSpPr>
        <xdr:cNvPr id="133" name="テキスト ボックス 132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 txBox="1"/>
      </xdr:nvSpPr>
      <xdr:spPr>
        <a:xfrm>
          <a:off x="3221153" y="14132056"/>
          <a:ext cx="219075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399FA3A-C00B-4CED-95F2-47689AF44916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5</xdr:col>
      <xdr:colOff>559637</xdr:colOff>
      <xdr:row>84</xdr:row>
      <xdr:rowOff>130306</xdr:rowOff>
    </xdr:from>
    <xdr:to>
      <xdr:col>6</xdr:col>
      <xdr:colOff>100849</xdr:colOff>
      <xdr:row>86</xdr:row>
      <xdr:rowOff>36887</xdr:rowOff>
    </xdr:to>
    <xdr:sp macro="" textlink="計算シート!L16">
      <xdr:nvSpPr>
        <xdr:cNvPr id="134" name="テキスト ボックス 13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 txBox="1"/>
      </xdr:nvSpPr>
      <xdr:spPr>
        <a:xfrm>
          <a:off x="3979978" y="14677579"/>
          <a:ext cx="225280" cy="2529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377A546A-D4F6-4A68-8EBE-DED923F899A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88</xdr:row>
      <xdr:rowOff>79505</xdr:rowOff>
    </xdr:from>
    <xdr:to>
      <xdr:col>1</xdr:col>
      <xdr:colOff>593697</xdr:colOff>
      <xdr:row>89</xdr:row>
      <xdr:rowOff>149599</xdr:rowOff>
    </xdr:to>
    <xdr:sp macro="" textlink="計算シート!H17">
      <xdr:nvSpPr>
        <xdr:cNvPr id="135" name="テキスト ボックス 134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 txBox="1"/>
      </xdr:nvSpPr>
      <xdr:spPr>
        <a:xfrm>
          <a:off x="1058690" y="15319505"/>
          <a:ext cx="219075" cy="243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535737B-A7D0-4B21-830D-BDB2CE1D394F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88</xdr:row>
      <xdr:rowOff>79505</xdr:rowOff>
    </xdr:from>
    <xdr:to>
      <xdr:col>2</xdr:col>
      <xdr:colOff>526300</xdr:colOff>
      <xdr:row>89</xdr:row>
      <xdr:rowOff>149599</xdr:rowOff>
    </xdr:to>
    <xdr:sp macro="" textlink="計算シート!I17">
      <xdr:nvSpPr>
        <xdr:cNvPr id="136" name="テキスト ボックス 135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 txBox="1"/>
      </xdr:nvSpPr>
      <xdr:spPr>
        <a:xfrm>
          <a:off x="1675361" y="15319505"/>
          <a:ext cx="219075" cy="243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E6D7A16-FDE7-4AE8-BA65-1716BD521AEC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358894</xdr:colOff>
      <xdr:row>88</xdr:row>
      <xdr:rowOff>79505</xdr:rowOff>
    </xdr:from>
    <xdr:to>
      <xdr:col>3</xdr:col>
      <xdr:colOff>577969</xdr:colOff>
      <xdr:row>89</xdr:row>
      <xdr:rowOff>149599</xdr:rowOff>
    </xdr:to>
    <xdr:sp macro="" textlink="計算シート!J17">
      <xdr:nvSpPr>
        <xdr:cNvPr id="137" name="テキスト ボックス 136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 txBox="1"/>
      </xdr:nvSpPr>
      <xdr:spPr>
        <a:xfrm>
          <a:off x="2430582" y="14748005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BC881AA9-303B-4404-9C28-F208276695E5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336595</xdr:colOff>
      <xdr:row>88</xdr:row>
      <xdr:rowOff>79505</xdr:rowOff>
    </xdr:from>
    <xdr:to>
      <xdr:col>4</xdr:col>
      <xdr:colOff>555670</xdr:colOff>
      <xdr:row>89</xdr:row>
      <xdr:rowOff>149599</xdr:rowOff>
    </xdr:to>
    <xdr:sp macro="" textlink="計算シート!K17">
      <xdr:nvSpPr>
        <xdr:cNvPr id="138" name="テキスト ボックス 137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 txBox="1"/>
      </xdr:nvSpPr>
      <xdr:spPr>
        <a:xfrm>
          <a:off x="3072868" y="15319505"/>
          <a:ext cx="219075" cy="243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722D9144-58F6-421D-AE38-8455F44989C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531930</xdr:colOff>
      <xdr:row>88</xdr:row>
      <xdr:rowOff>79505</xdr:rowOff>
    </xdr:from>
    <xdr:to>
      <xdr:col>7</xdr:col>
      <xdr:colOff>73143</xdr:colOff>
      <xdr:row>89</xdr:row>
      <xdr:rowOff>149599</xdr:rowOff>
    </xdr:to>
    <xdr:sp macro="" textlink="計算シート!H23">
      <xdr:nvSpPr>
        <xdr:cNvPr id="139" name="テキスト ボックス 138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 txBox="1"/>
      </xdr:nvSpPr>
      <xdr:spPr>
        <a:xfrm>
          <a:off x="4675305" y="14748005"/>
          <a:ext cx="231776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50CB2D42-CE63-4BE1-B0DF-48B5A2AF25BA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465256</xdr:colOff>
      <xdr:row>88</xdr:row>
      <xdr:rowOff>79505</xdr:rowOff>
    </xdr:from>
    <xdr:to>
      <xdr:col>7</xdr:col>
      <xdr:colOff>684331</xdr:colOff>
      <xdr:row>89</xdr:row>
      <xdr:rowOff>149599</xdr:rowOff>
    </xdr:to>
    <xdr:sp macro="" textlink="計算シート!I23">
      <xdr:nvSpPr>
        <xdr:cNvPr id="140" name="テキスト ボックス 139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 txBox="1"/>
      </xdr:nvSpPr>
      <xdr:spPr>
        <a:xfrm>
          <a:off x="5299194" y="14748005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45CF2C1-C1CF-4546-A768-67B81839B7C0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525581</xdr:colOff>
      <xdr:row>88</xdr:row>
      <xdr:rowOff>79505</xdr:rowOff>
    </xdr:from>
    <xdr:to>
      <xdr:col>9</xdr:col>
      <xdr:colOff>58856</xdr:colOff>
      <xdr:row>89</xdr:row>
      <xdr:rowOff>149599</xdr:rowOff>
    </xdr:to>
    <xdr:sp macro="" textlink="計算シート!J23">
      <xdr:nvSpPr>
        <xdr:cNvPr id="141" name="テキスト ボックス 140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 txBox="1"/>
      </xdr:nvSpPr>
      <xdr:spPr>
        <a:xfrm>
          <a:off x="6050081" y="14748005"/>
          <a:ext cx="223838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221A8171-87CF-46AF-95A0-A4C8AE8F2FA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90</xdr:row>
      <xdr:rowOff>93792</xdr:rowOff>
    </xdr:from>
    <xdr:to>
      <xdr:col>1</xdr:col>
      <xdr:colOff>593697</xdr:colOff>
      <xdr:row>91</xdr:row>
      <xdr:rowOff>163886</xdr:rowOff>
    </xdr:to>
    <xdr:sp macro="" textlink="計算シート!H18">
      <xdr:nvSpPr>
        <xdr:cNvPr id="142" name="テキスト ボックス 141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 txBox="1"/>
      </xdr:nvSpPr>
      <xdr:spPr>
        <a:xfrm>
          <a:off x="1058690" y="15680156"/>
          <a:ext cx="219075" cy="243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39F90FFA-68E9-4D15-B3EB-B32AF872965C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90</xdr:row>
      <xdr:rowOff>93792</xdr:rowOff>
    </xdr:from>
    <xdr:to>
      <xdr:col>2</xdr:col>
      <xdr:colOff>526300</xdr:colOff>
      <xdr:row>91</xdr:row>
      <xdr:rowOff>163886</xdr:rowOff>
    </xdr:to>
    <xdr:sp macro="" textlink="計算シート!I18">
      <xdr:nvSpPr>
        <xdr:cNvPr id="143" name="テキスト ボックス 142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 txBox="1"/>
      </xdr:nvSpPr>
      <xdr:spPr>
        <a:xfrm>
          <a:off x="1675361" y="15680156"/>
          <a:ext cx="219075" cy="243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393B3A8-EB8C-4104-B6A3-1C7A89C3FBD8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358894</xdr:colOff>
      <xdr:row>90</xdr:row>
      <xdr:rowOff>93792</xdr:rowOff>
    </xdr:from>
    <xdr:to>
      <xdr:col>3</xdr:col>
      <xdr:colOff>577969</xdr:colOff>
      <xdr:row>91</xdr:row>
      <xdr:rowOff>163886</xdr:rowOff>
    </xdr:to>
    <xdr:sp macro="" textlink="計算シート!J18">
      <xdr:nvSpPr>
        <xdr:cNvPr id="144" name="テキスト ボックス 14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 txBox="1"/>
      </xdr:nvSpPr>
      <xdr:spPr>
        <a:xfrm>
          <a:off x="2430582" y="15095667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DAB23C5-2505-4498-98E2-27C868C5D53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336595</xdr:colOff>
      <xdr:row>90</xdr:row>
      <xdr:rowOff>93792</xdr:rowOff>
    </xdr:from>
    <xdr:to>
      <xdr:col>4</xdr:col>
      <xdr:colOff>555670</xdr:colOff>
      <xdr:row>91</xdr:row>
      <xdr:rowOff>163886</xdr:rowOff>
    </xdr:to>
    <xdr:sp macro="" textlink="計算シート!K18">
      <xdr:nvSpPr>
        <xdr:cNvPr id="145" name="テキスト ボックス 144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 txBox="1"/>
      </xdr:nvSpPr>
      <xdr:spPr>
        <a:xfrm>
          <a:off x="3072868" y="15680156"/>
          <a:ext cx="219075" cy="243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52AE82E-B305-426B-95CB-2AF0B90361C7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531930</xdr:colOff>
      <xdr:row>90</xdr:row>
      <xdr:rowOff>93792</xdr:rowOff>
    </xdr:from>
    <xdr:to>
      <xdr:col>7</xdr:col>
      <xdr:colOff>73143</xdr:colOff>
      <xdr:row>91</xdr:row>
      <xdr:rowOff>163886</xdr:rowOff>
    </xdr:to>
    <xdr:sp macro="" textlink="計算シート!H24">
      <xdr:nvSpPr>
        <xdr:cNvPr id="146" name="テキスト ボックス 145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 txBox="1"/>
      </xdr:nvSpPr>
      <xdr:spPr>
        <a:xfrm>
          <a:off x="4675305" y="15095667"/>
          <a:ext cx="231776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3809F21-BD86-4EB0-A3F6-AD857E6A4C33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465256</xdr:colOff>
      <xdr:row>90</xdr:row>
      <xdr:rowOff>93792</xdr:rowOff>
    </xdr:from>
    <xdr:to>
      <xdr:col>7</xdr:col>
      <xdr:colOff>684331</xdr:colOff>
      <xdr:row>91</xdr:row>
      <xdr:rowOff>163886</xdr:rowOff>
    </xdr:to>
    <xdr:sp macro="" textlink="計算シート!I24">
      <xdr:nvSpPr>
        <xdr:cNvPr id="147" name="テキスト ボックス 146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 txBox="1"/>
      </xdr:nvSpPr>
      <xdr:spPr>
        <a:xfrm>
          <a:off x="5299194" y="15095667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BAA42DDE-A7EE-4447-A6A1-DFA9398FBBF6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525581</xdr:colOff>
      <xdr:row>90</xdr:row>
      <xdr:rowOff>93792</xdr:rowOff>
    </xdr:from>
    <xdr:to>
      <xdr:col>9</xdr:col>
      <xdr:colOff>58856</xdr:colOff>
      <xdr:row>91</xdr:row>
      <xdr:rowOff>163886</xdr:rowOff>
    </xdr:to>
    <xdr:sp macro="" textlink="計算シート!J24">
      <xdr:nvSpPr>
        <xdr:cNvPr id="148" name="テキスト ボックス 147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 txBox="1"/>
      </xdr:nvSpPr>
      <xdr:spPr>
        <a:xfrm>
          <a:off x="6050081" y="15095667"/>
          <a:ext cx="223838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556378E-7D83-4F49-B491-C0A779643E75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92</xdr:row>
      <xdr:rowOff>116017</xdr:rowOff>
    </xdr:from>
    <xdr:to>
      <xdr:col>1</xdr:col>
      <xdr:colOff>593697</xdr:colOff>
      <xdr:row>94</xdr:row>
      <xdr:rowOff>27361</xdr:rowOff>
    </xdr:to>
    <xdr:sp macro="" textlink="計算シート!H19">
      <xdr:nvSpPr>
        <xdr:cNvPr id="149" name="テキスト ボックス 148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 txBox="1"/>
      </xdr:nvSpPr>
      <xdr:spPr>
        <a:xfrm>
          <a:off x="1058690" y="16048744"/>
          <a:ext cx="219075" cy="2577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4079596E-DFA5-432B-818A-D520B8810607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92</xdr:row>
      <xdr:rowOff>116017</xdr:rowOff>
    </xdr:from>
    <xdr:to>
      <xdr:col>2</xdr:col>
      <xdr:colOff>526300</xdr:colOff>
      <xdr:row>94</xdr:row>
      <xdr:rowOff>27361</xdr:rowOff>
    </xdr:to>
    <xdr:sp macro="" textlink="計算シート!I19">
      <xdr:nvSpPr>
        <xdr:cNvPr id="150" name="テキスト ボックス 149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 txBox="1"/>
      </xdr:nvSpPr>
      <xdr:spPr>
        <a:xfrm>
          <a:off x="1675361" y="16048744"/>
          <a:ext cx="219075" cy="2577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2769C78D-24BA-47B5-A1E8-3280AB7C848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358894</xdr:colOff>
      <xdr:row>92</xdr:row>
      <xdr:rowOff>116017</xdr:rowOff>
    </xdr:from>
    <xdr:to>
      <xdr:col>3</xdr:col>
      <xdr:colOff>577969</xdr:colOff>
      <xdr:row>94</xdr:row>
      <xdr:rowOff>27361</xdr:rowOff>
    </xdr:to>
    <xdr:sp macro="" textlink="計算シート!J19">
      <xdr:nvSpPr>
        <xdr:cNvPr id="151" name="テキスト ボックス 150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 txBox="1"/>
      </xdr:nvSpPr>
      <xdr:spPr>
        <a:xfrm>
          <a:off x="2430582" y="15451267"/>
          <a:ext cx="219075" cy="2447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E0BDE25-78CE-41AB-8FD1-C372EE5C4286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531930</xdr:colOff>
      <xdr:row>92</xdr:row>
      <xdr:rowOff>116017</xdr:rowOff>
    </xdr:from>
    <xdr:to>
      <xdr:col>7</xdr:col>
      <xdr:colOff>73143</xdr:colOff>
      <xdr:row>94</xdr:row>
      <xdr:rowOff>27361</xdr:rowOff>
    </xdr:to>
    <xdr:sp macro="" textlink="計算シート!H25">
      <xdr:nvSpPr>
        <xdr:cNvPr id="152" name="テキスト ボックス 151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 txBox="1"/>
      </xdr:nvSpPr>
      <xdr:spPr>
        <a:xfrm>
          <a:off x="4675305" y="15451267"/>
          <a:ext cx="231776" cy="2447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54243B43-710E-4DFF-93C0-88F07A354615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465256</xdr:colOff>
      <xdr:row>92</xdr:row>
      <xdr:rowOff>116017</xdr:rowOff>
    </xdr:from>
    <xdr:to>
      <xdr:col>7</xdr:col>
      <xdr:colOff>684331</xdr:colOff>
      <xdr:row>94</xdr:row>
      <xdr:rowOff>27361</xdr:rowOff>
    </xdr:to>
    <xdr:sp macro="" textlink="計算シート!I25">
      <xdr:nvSpPr>
        <xdr:cNvPr id="153" name="テキスト ボックス 152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 txBox="1"/>
      </xdr:nvSpPr>
      <xdr:spPr>
        <a:xfrm>
          <a:off x="5299194" y="15451267"/>
          <a:ext cx="219075" cy="2447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2CA28938-6538-4265-BED3-DC837335CF9D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525581</xdr:colOff>
      <xdr:row>92</xdr:row>
      <xdr:rowOff>116017</xdr:rowOff>
    </xdr:from>
    <xdr:to>
      <xdr:col>9</xdr:col>
      <xdr:colOff>58856</xdr:colOff>
      <xdr:row>94</xdr:row>
      <xdr:rowOff>27361</xdr:rowOff>
    </xdr:to>
    <xdr:sp macro="" textlink="計算シート!J25">
      <xdr:nvSpPr>
        <xdr:cNvPr id="154" name="テキスト ボックス 15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 txBox="1"/>
      </xdr:nvSpPr>
      <xdr:spPr>
        <a:xfrm>
          <a:off x="6050081" y="15451267"/>
          <a:ext cx="223838" cy="2447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88C9E5B8-1027-40E7-BB90-D190BB9F4A9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94</xdr:row>
      <xdr:rowOff>146179</xdr:rowOff>
    </xdr:from>
    <xdr:to>
      <xdr:col>1</xdr:col>
      <xdr:colOff>593697</xdr:colOff>
      <xdr:row>96</xdr:row>
      <xdr:rowOff>52760</xdr:rowOff>
    </xdr:to>
    <xdr:sp macro="" textlink="計算シート!H20">
      <xdr:nvSpPr>
        <xdr:cNvPr id="155" name="テキスト ボックス 154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 txBox="1"/>
      </xdr:nvSpPr>
      <xdr:spPr>
        <a:xfrm>
          <a:off x="1058690" y="16425270"/>
          <a:ext cx="219075" cy="2529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20BB925F-06A4-46C0-92B9-76C3533420BB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94</xdr:row>
      <xdr:rowOff>146179</xdr:rowOff>
    </xdr:from>
    <xdr:to>
      <xdr:col>2</xdr:col>
      <xdr:colOff>526300</xdr:colOff>
      <xdr:row>96</xdr:row>
      <xdr:rowOff>52760</xdr:rowOff>
    </xdr:to>
    <xdr:sp macro="" textlink="計算シート!I20">
      <xdr:nvSpPr>
        <xdr:cNvPr id="156" name="テキスト ボックス 155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 txBox="1"/>
      </xdr:nvSpPr>
      <xdr:spPr>
        <a:xfrm>
          <a:off x="1675361" y="16425270"/>
          <a:ext cx="219075" cy="2529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A442D1C-032F-4FB0-9C6A-EAD82E96A94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366831</xdr:colOff>
      <xdr:row>94</xdr:row>
      <xdr:rowOff>146179</xdr:rowOff>
    </xdr:from>
    <xdr:to>
      <xdr:col>3</xdr:col>
      <xdr:colOff>585906</xdr:colOff>
      <xdr:row>96</xdr:row>
      <xdr:rowOff>52760</xdr:rowOff>
    </xdr:to>
    <xdr:sp macro="" textlink="計算シート!J20">
      <xdr:nvSpPr>
        <xdr:cNvPr id="157" name="テキスト ボックス 156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 txBox="1"/>
      </xdr:nvSpPr>
      <xdr:spPr>
        <a:xfrm>
          <a:off x="2438519" y="15814804"/>
          <a:ext cx="219075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5D0F420-6F1D-4E78-AC84-E5078149909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336595</xdr:colOff>
      <xdr:row>94</xdr:row>
      <xdr:rowOff>146179</xdr:rowOff>
    </xdr:from>
    <xdr:to>
      <xdr:col>4</xdr:col>
      <xdr:colOff>555670</xdr:colOff>
      <xdr:row>96</xdr:row>
      <xdr:rowOff>52760</xdr:rowOff>
    </xdr:to>
    <xdr:sp macro="" textlink="計算シート!K20">
      <xdr:nvSpPr>
        <xdr:cNvPr id="158" name="テキスト ボックス 157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 txBox="1"/>
      </xdr:nvSpPr>
      <xdr:spPr>
        <a:xfrm>
          <a:off x="3072868" y="16425270"/>
          <a:ext cx="219075" cy="2529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5356BBFE-2B49-4E99-B563-155758B6D3CE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539867</xdr:colOff>
      <xdr:row>94</xdr:row>
      <xdr:rowOff>146179</xdr:rowOff>
    </xdr:from>
    <xdr:to>
      <xdr:col>7</xdr:col>
      <xdr:colOff>81080</xdr:colOff>
      <xdr:row>96</xdr:row>
      <xdr:rowOff>52760</xdr:rowOff>
    </xdr:to>
    <xdr:sp macro="" textlink="計算シート!H26">
      <xdr:nvSpPr>
        <xdr:cNvPr id="159" name="テキスト ボックス 158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 txBox="1"/>
      </xdr:nvSpPr>
      <xdr:spPr>
        <a:xfrm>
          <a:off x="4683242" y="15814804"/>
          <a:ext cx="231776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6DD34631-AFE3-47C1-B55B-08088733173B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473193</xdr:colOff>
      <xdr:row>94</xdr:row>
      <xdr:rowOff>146179</xdr:rowOff>
    </xdr:from>
    <xdr:to>
      <xdr:col>8</xdr:col>
      <xdr:colOff>6468</xdr:colOff>
      <xdr:row>96</xdr:row>
      <xdr:rowOff>52760</xdr:rowOff>
    </xdr:to>
    <xdr:sp macro="" textlink="計算シート!I26">
      <xdr:nvSpPr>
        <xdr:cNvPr id="160" name="テキスト ボックス 159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 txBox="1"/>
      </xdr:nvSpPr>
      <xdr:spPr>
        <a:xfrm>
          <a:off x="5307131" y="15814804"/>
          <a:ext cx="223837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9CD85BEA-9519-41BD-B307-500786AF5280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533518</xdr:colOff>
      <xdr:row>94</xdr:row>
      <xdr:rowOff>146179</xdr:rowOff>
    </xdr:from>
    <xdr:to>
      <xdr:col>9</xdr:col>
      <xdr:colOff>74731</xdr:colOff>
      <xdr:row>96</xdr:row>
      <xdr:rowOff>52760</xdr:rowOff>
    </xdr:to>
    <xdr:sp macro="" textlink="計算シート!J26">
      <xdr:nvSpPr>
        <xdr:cNvPr id="161" name="テキスト ボックス 160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 txBox="1"/>
      </xdr:nvSpPr>
      <xdr:spPr>
        <a:xfrm>
          <a:off x="6058018" y="15814804"/>
          <a:ext cx="231776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A366BB4B-B947-401F-8D22-6C13E710E7CE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96</xdr:row>
      <xdr:rowOff>160467</xdr:rowOff>
    </xdr:from>
    <xdr:to>
      <xdr:col>1</xdr:col>
      <xdr:colOff>593697</xdr:colOff>
      <xdr:row>98</xdr:row>
      <xdr:rowOff>59111</xdr:rowOff>
    </xdr:to>
    <xdr:sp macro="" textlink="計算シート!H21">
      <xdr:nvSpPr>
        <xdr:cNvPr id="162" name="テキスト ボックス 161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 txBox="1"/>
      </xdr:nvSpPr>
      <xdr:spPr>
        <a:xfrm>
          <a:off x="1058690" y="16785922"/>
          <a:ext cx="219075" cy="2450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6624540-36B6-4E8F-A1E2-9C15B7FD69D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96</xdr:row>
      <xdr:rowOff>160467</xdr:rowOff>
    </xdr:from>
    <xdr:to>
      <xdr:col>2</xdr:col>
      <xdr:colOff>526300</xdr:colOff>
      <xdr:row>98</xdr:row>
      <xdr:rowOff>59111</xdr:rowOff>
    </xdr:to>
    <xdr:sp macro="" textlink="計算シート!I21">
      <xdr:nvSpPr>
        <xdr:cNvPr id="163" name="テキスト ボックス 162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 txBox="1"/>
      </xdr:nvSpPr>
      <xdr:spPr>
        <a:xfrm>
          <a:off x="1675361" y="16785922"/>
          <a:ext cx="219075" cy="2450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24DE37A-F4E7-4564-BAB0-6951A7B4D822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358893</xdr:colOff>
      <xdr:row>96</xdr:row>
      <xdr:rowOff>160467</xdr:rowOff>
    </xdr:from>
    <xdr:to>
      <xdr:col>3</xdr:col>
      <xdr:colOff>577968</xdr:colOff>
      <xdr:row>98</xdr:row>
      <xdr:rowOff>59111</xdr:rowOff>
    </xdr:to>
    <xdr:sp macro="" textlink="計算シート!J21">
      <xdr:nvSpPr>
        <xdr:cNvPr id="164" name="テキスト ボックス 16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 txBox="1"/>
      </xdr:nvSpPr>
      <xdr:spPr>
        <a:xfrm>
          <a:off x="2430581" y="16162467"/>
          <a:ext cx="219075" cy="2320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466499D-930F-43CB-B50D-33A7AC95EB34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336595</xdr:colOff>
      <xdr:row>96</xdr:row>
      <xdr:rowOff>160467</xdr:rowOff>
    </xdr:from>
    <xdr:to>
      <xdr:col>4</xdr:col>
      <xdr:colOff>555670</xdr:colOff>
      <xdr:row>98</xdr:row>
      <xdr:rowOff>59111</xdr:rowOff>
    </xdr:to>
    <xdr:sp macro="" textlink="計算シート!K21">
      <xdr:nvSpPr>
        <xdr:cNvPr id="165" name="テキスト ボックス 164">
          <a:extLst>
            <a:ext uri="{FF2B5EF4-FFF2-40B4-BE49-F238E27FC236}">
              <a16:creationId xmlns:a16="http://schemas.microsoft.com/office/drawing/2014/main" id="{00000000-0008-0000-0200-0000A5000000}"/>
            </a:ext>
          </a:extLst>
        </xdr:cNvPr>
        <xdr:cNvSpPr txBox="1"/>
      </xdr:nvSpPr>
      <xdr:spPr>
        <a:xfrm>
          <a:off x="3072868" y="16785922"/>
          <a:ext cx="219075" cy="2450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9AEFF99C-3CC5-4653-A33A-01C05CDE977F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531929</xdr:colOff>
      <xdr:row>96</xdr:row>
      <xdr:rowOff>160467</xdr:rowOff>
    </xdr:from>
    <xdr:to>
      <xdr:col>7</xdr:col>
      <xdr:colOff>73142</xdr:colOff>
      <xdr:row>98</xdr:row>
      <xdr:rowOff>59111</xdr:rowOff>
    </xdr:to>
    <xdr:sp macro="" textlink="計算シート!H27">
      <xdr:nvSpPr>
        <xdr:cNvPr id="166" name="テキスト ボックス 165">
          <a:extLst>
            <a:ext uri="{FF2B5EF4-FFF2-40B4-BE49-F238E27FC236}">
              <a16:creationId xmlns:a16="http://schemas.microsoft.com/office/drawing/2014/main" id="{00000000-0008-0000-0200-0000A6000000}"/>
            </a:ext>
          </a:extLst>
        </xdr:cNvPr>
        <xdr:cNvSpPr txBox="1"/>
      </xdr:nvSpPr>
      <xdr:spPr>
        <a:xfrm>
          <a:off x="4675304" y="16162467"/>
          <a:ext cx="231776" cy="2320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0784A11-7185-4B3A-82BF-38637C141A40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465255</xdr:colOff>
      <xdr:row>96</xdr:row>
      <xdr:rowOff>160467</xdr:rowOff>
    </xdr:from>
    <xdr:to>
      <xdr:col>7</xdr:col>
      <xdr:colOff>684330</xdr:colOff>
      <xdr:row>98</xdr:row>
      <xdr:rowOff>59111</xdr:rowOff>
    </xdr:to>
    <xdr:sp macro="" textlink="計算シート!I27">
      <xdr:nvSpPr>
        <xdr:cNvPr id="167" name="テキスト ボックス 166">
          <a:extLst>
            <a:ext uri="{FF2B5EF4-FFF2-40B4-BE49-F238E27FC236}">
              <a16:creationId xmlns:a16="http://schemas.microsoft.com/office/drawing/2014/main" id="{00000000-0008-0000-0200-0000A7000000}"/>
            </a:ext>
          </a:extLst>
        </xdr:cNvPr>
        <xdr:cNvSpPr txBox="1"/>
      </xdr:nvSpPr>
      <xdr:spPr>
        <a:xfrm>
          <a:off x="5299193" y="16162467"/>
          <a:ext cx="219075" cy="2320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4F08A1F-B09F-49A9-A5AD-6AB83695513B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525580</xdr:colOff>
      <xdr:row>96</xdr:row>
      <xdr:rowOff>160467</xdr:rowOff>
    </xdr:from>
    <xdr:to>
      <xdr:col>9</xdr:col>
      <xdr:colOff>58855</xdr:colOff>
      <xdr:row>98</xdr:row>
      <xdr:rowOff>59111</xdr:rowOff>
    </xdr:to>
    <xdr:sp macro="" textlink="計算シート!J27">
      <xdr:nvSpPr>
        <xdr:cNvPr id="168" name="テキスト ボックス 167">
          <a:extLst>
            <a:ext uri="{FF2B5EF4-FFF2-40B4-BE49-F238E27FC236}">
              <a16:creationId xmlns:a16="http://schemas.microsoft.com/office/drawing/2014/main" id="{00000000-0008-0000-0200-0000A8000000}"/>
            </a:ext>
          </a:extLst>
        </xdr:cNvPr>
        <xdr:cNvSpPr txBox="1"/>
      </xdr:nvSpPr>
      <xdr:spPr>
        <a:xfrm>
          <a:off x="6050080" y="16162467"/>
          <a:ext cx="223838" cy="2320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ACAA7D67-64EC-4DB4-A41D-ABA89BDAE044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99</xdr:row>
      <xdr:rowOff>23941</xdr:rowOff>
    </xdr:from>
    <xdr:to>
      <xdr:col>1</xdr:col>
      <xdr:colOff>593697</xdr:colOff>
      <xdr:row>100</xdr:row>
      <xdr:rowOff>89273</xdr:rowOff>
    </xdr:to>
    <xdr:sp macro="" textlink="計算シート!H22">
      <xdr:nvSpPr>
        <xdr:cNvPr id="169" name="テキスト ボックス 168">
          <a:extLst>
            <a:ext uri="{FF2B5EF4-FFF2-40B4-BE49-F238E27FC236}">
              <a16:creationId xmlns:a16="http://schemas.microsoft.com/office/drawing/2014/main" id="{00000000-0008-0000-0200-0000A9000000}"/>
            </a:ext>
          </a:extLst>
        </xdr:cNvPr>
        <xdr:cNvSpPr txBox="1"/>
      </xdr:nvSpPr>
      <xdr:spPr>
        <a:xfrm>
          <a:off x="1058690" y="17168941"/>
          <a:ext cx="219075" cy="2385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54A8C334-2BE1-420E-A0BE-6BF68B89BCB7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99</xdr:row>
      <xdr:rowOff>23941</xdr:rowOff>
    </xdr:from>
    <xdr:to>
      <xdr:col>2</xdr:col>
      <xdr:colOff>526300</xdr:colOff>
      <xdr:row>100</xdr:row>
      <xdr:rowOff>89273</xdr:rowOff>
    </xdr:to>
    <xdr:sp macro="" textlink="計算シート!I22">
      <xdr:nvSpPr>
        <xdr:cNvPr id="170" name="テキスト ボックス 169">
          <a:extLst>
            <a:ext uri="{FF2B5EF4-FFF2-40B4-BE49-F238E27FC236}">
              <a16:creationId xmlns:a16="http://schemas.microsoft.com/office/drawing/2014/main" id="{00000000-0008-0000-0200-0000AA000000}"/>
            </a:ext>
          </a:extLst>
        </xdr:cNvPr>
        <xdr:cNvSpPr txBox="1"/>
      </xdr:nvSpPr>
      <xdr:spPr>
        <a:xfrm>
          <a:off x="1675361" y="17168941"/>
          <a:ext cx="219075" cy="2385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7FE7C65-6558-47AB-84A9-D430F8DDBD16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358893</xdr:colOff>
      <xdr:row>99</xdr:row>
      <xdr:rowOff>23941</xdr:rowOff>
    </xdr:from>
    <xdr:to>
      <xdr:col>3</xdr:col>
      <xdr:colOff>577968</xdr:colOff>
      <xdr:row>100</xdr:row>
      <xdr:rowOff>89273</xdr:rowOff>
    </xdr:to>
    <xdr:sp macro="" textlink="計算シート!J22">
      <xdr:nvSpPr>
        <xdr:cNvPr id="171" name="テキスト ボックス 170">
          <a:extLst>
            <a:ext uri="{FF2B5EF4-FFF2-40B4-BE49-F238E27FC236}">
              <a16:creationId xmlns:a16="http://schemas.microsoft.com/office/drawing/2014/main" id="{00000000-0008-0000-0200-0000AB000000}"/>
            </a:ext>
          </a:extLst>
        </xdr:cNvPr>
        <xdr:cNvSpPr txBox="1"/>
      </xdr:nvSpPr>
      <xdr:spPr>
        <a:xfrm>
          <a:off x="2430581" y="16526004"/>
          <a:ext cx="219075" cy="2320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A1F0873-9C8B-4D18-A39A-E75B055F45BF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336595</xdr:colOff>
      <xdr:row>99</xdr:row>
      <xdr:rowOff>23941</xdr:rowOff>
    </xdr:from>
    <xdr:to>
      <xdr:col>4</xdr:col>
      <xdr:colOff>555670</xdr:colOff>
      <xdr:row>100</xdr:row>
      <xdr:rowOff>89273</xdr:rowOff>
    </xdr:to>
    <xdr:sp macro="" textlink="計算シート!K22">
      <xdr:nvSpPr>
        <xdr:cNvPr id="172" name="テキスト ボックス 171">
          <a:extLst>
            <a:ext uri="{FF2B5EF4-FFF2-40B4-BE49-F238E27FC236}">
              <a16:creationId xmlns:a16="http://schemas.microsoft.com/office/drawing/2014/main" id="{00000000-0008-0000-0200-0000AC000000}"/>
            </a:ext>
          </a:extLst>
        </xdr:cNvPr>
        <xdr:cNvSpPr txBox="1"/>
      </xdr:nvSpPr>
      <xdr:spPr>
        <a:xfrm>
          <a:off x="3072868" y="17168941"/>
          <a:ext cx="219075" cy="2385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512E926E-4592-4078-8A1D-C71E2D6E889B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531929</xdr:colOff>
      <xdr:row>99</xdr:row>
      <xdr:rowOff>23941</xdr:rowOff>
    </xdr:from>
    <xdr:to>
      <xdr:col>7</xdr:col>
      <xdr:colOff>73142</xdr:colOff>
      <xdr:row>100</xdr:row>
      <xdr:rowOff>89273</xdr:rowOff>
    </xdr:to>
    <xdr:sp macro="" textlink="計算シート!H28">
      <xdr:nvSpPr>
        <xdr:cNvPr id="173" name="テキスト ボックス 172">
          <a:extLst>
            <a:ext uri="{FF2B5EF4-FFF2-40B4-BE49-F238E27FC236}">
              <a16:creationId xmlns:a16="http://schemas.microsoft.com/office/drawing/2014/main" id="{00000000-0008-0000-0200-0000AD000000}"/>
            </a:ext>
          </a:extLst>
        </xdr:cNvPr>
        <xdr:cNvSpPr txBox="1"/>
      </xdr:nvSpPr>
      <xdr:spPr>
        <a:xfrm>
          <a:off x="4675304" y="16526004"/>
          <a:ext cx="231776" cy="2320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434EBB6-0C03-4F75-BD9D-ADEBF8E57532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104892</xdr:colOff>
      <xdr:row>99</xdr:row>
      <xdr:rowOff>16004</xdr:rowOff>
    </xdr:from>
    <xdr:to>
      <xdr:col>8</xdr:col>
      <xdr:colOff>323967</xdr:colOff>
      <xdr:row>100</xdr:row>
      <xdr:rowOff>81336</xdr:rowOff>
    </xdr:to>
    <xdr:sp macro="" textlink="計算シート!I28">
      <xdr:nvSpPr>
        <xdr:cNvPr id="174" name="テキスト ボックス 173">
          <a:extLst>
            <a:ext uri="{FF2B5EF4-FFF2-40B4-BE49-F238E27FC236}">
              <a16:creationId xmlns:a16="http://schemas.microsoft.com/office/drawing/2014/main" id="{00000000-0008-0000-0200-0000AE000000}"/>
            </a:ext>
          </a:extLst>
        </xdr:cNvPr>
        <xdr:cNvSpPr txBox="1"/>
      </xdr:nvSpPr>
      <xdr:spPr>
        <a:xfrm>
          <a:off x="5629392" y="16518067"/>
          <a:ext cx="219075" cy="2320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5426960E-A474-42D4-ADDD-329BF756E23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9</xdr:col>
      <xdr:colOff>340564</xdr:colOff>
      <xdr:row>99</xdr:row>
      <xdr:rowOff>8066</xdr:rowOff>
    </xdr:from>
    <xdr:to>
      <xdr:col>9</xdr:col>
      <xdr:colOff>559639</xdr:colOff>
      <xdr:row>100</xdr:row>
      <xdr:rowOff>73398</xdr:rowOff>
    </xdr:to>
    <xdr:sp macro="" textlink="計算シート!J28">
      <xdr:nvSpPr>
        <xdr:cNvPr id="175" name="テキスト ボックス 174">
          <a:extLst>
            <a:ext uri="{FF2B5EF4-FFF2-40B4-BE49-F238E27FC236}">
              <a16:creationId xmlns:a16="http://schemas.microsoft.com/office/drawing/2014/main" id="{00000000-0008-0000-0200-0000AF000000}"/>
            </a:ext>
          </a:extLst>
        </xdr:cNvPr>
        <xdr:cNvSpPr txBox="1"/>
      </xdr:nvSpPr>
      <xdr:spPr>
        <a:xfrm>
          <a:off x="6497178" y="17153066"/>
          <a:ext cx="219075" cy="2385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AA47179-89CA-434A-96D7-676727F5C166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9</xdr:col>
      <xdr:colOff>546218</xdr:colOff>
      <xdr:row>94</xdr:row>
      <xdr:rowOff>138241</xdr:rowOff>
    </xdr:from>
    <xdr:to>
      <xdr:col>10</xdr:col>
      <xdr:colOff>87430</xdr:colOff>
      <xdr:row>96</xdr:row>
      <xdr:rowOff>44822</xdr:rowOff>
    </xdr:to>
    <xdr:sp macro="" textlink="計算シート!K26">
      <xdr:nvSpPr>
        <xdr:cNvPr id="176" name="テキスト ボックス 175">
          <a:extLst>
            <a:ext uri="{FF2B5EF4-FFF2-40B4-BE49-F238E27FC236}">
              <a16:creationId xmlns:a16="http://schemas.microsoft.com/office/drawing/2014/main" id="{00000000-0008-0000-0200-0000B0000000}"/>
            </a:ext>
          </a:extLst>
        </xdr:cNvPr>
        <xdr:cNvSpPr txBox="1"/>
      </xdr:nvSpPr>
      <xdr:spPr>
        <a:xfrm>
          <a:off x="6761281" y="15806866"/>
          <a:ext cx="231774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DB42D90-402D-4AC3-8547-9FE89A3AE465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9</xdr:col>
      <xdr:colOff>546218</xdr:colOff>
      <xdr:row>97</xdr:row>
      <xdr:rowOff>1716</xdr:rowOff>
    </xdr:from>
    <xdr:to>
      <xdr:col>10</xdr:col>
      <xdr:colOff>87430</xdr:colOff>
      <xdr:row>98</xdr:row>
      <xdr:rowOff>67048</xdr:rowOff>
    </xdr:to>
    <xdr:sp macro="" textlink="計算シート!K27">
      <xdr:nvSpPr>
        <xdr:cNvPr id="177" name="テキスト ボックス 176">
          <a:extLst>
            <a:ext uri="{FF2B5EF4-FFF2-40B4-BE49-F238E27FC236}">
              <a16:creationId xmlns:a16="http://schemas.microsoft.com/office/drawing/2014/main" id="{00000000-0008-0000-0200-0000B1000000}"/>
            </a:ext>
          </a:extLst>
        </xdr:cNvPr>
        <xdr:cNvSpPr txBox="1"/>
      </xdr:nvSpPr>
      <xdr:spPr>
        <a:xfrm>
          <a:off x="6761281" y="16170404"/>
          <a:ext cx="231774" cy="2320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A0CF7642-DA74-477C-ADF9-4D289AE127E1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102</xdr:row>
      <xdr:rowOff>68391</xdr:rowOff>
    </xdr:from>
    <xdr:to>
      <xdr:col>1</xdr:col>
      <xdr:colOff>593697</xdr:colOff>
      <xdr:row>103</xdr:row>
      <xdr:rowOff>146422</xdr:rowOff>
    </xdr:to>
    <xdr:sp macro="" textlink="計算シート!H29">
      <xdr:nvSpPr>
        <xdr:cNvPr id="178" name="テキスト ボックス 177">
          <a:extLst>
            <a:ext uri="{FF2B5EF4-FFF2-40B4-BE49-F238E27FC236}">
              <a16:creationId xmlns:a16="http://schemas.microsoft.com/office/drawing/2014/main" id="{00000000-0008-0000-0200-0000B2000000}"/>
            </a:ext>
          </a:extLst>
        </xdr:cNvPr>
        <xdr:cNvSpPr txBox="1"/>
      </xdr:nvSpPr>
      <xdr:spPr>
        <a:xfrm>
          <a:off x="1058690" y="17732936"/>
          <a:ext cx="219075" cy="2512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575DB6B-2B7F-4BCD-AEB4-026ED4EE6EEE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102</xdr:row>
      <xdr:rowOff>68391</xdr:rowOff>
    </xdr:from>
    <xdr:to>
      <xdr:col>2</xdr:col>
      <xdr:colOff>526300</xdr:colOff>
      <xdr:row>103</xdr:row>
      <xdr:rowOff>146422</xdr:rowOff>
    </xdr:to>
    <xdr:sp macro="" textlink="計算シート!I29">
      <xdr:nvSpPr>
        <xdr:cNvPr id="179" name="テキスト ボックス 178">
          <a:extLst>
            <a:ext uri="{FF2B5EF4-FFF2-40B4-BE49-F238E27FC236}">
              <a16:creationId xmlns:a16="http://schemas.microsoft.com/office/drawing/2014/main" id="{00000000-0008-0000-0200-0000B3000000}"/>
            </a:ext>
          </a:extLst>
        </xdr:cNvPr>
        <xdr:cNvSpPr txBox="1"/>
      </xdr:nvSpPr>
      <xdr:spPr>
        <a:xfrm>
          <a:off x="1675361" y="17732936"/>
          <a:ext cx="219075" cy="2512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AD58332-768D-40EE-8E4E-ADDB3C5EFD3C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358893</xdr:colOff>
      <xdr:row>102</xdr:row>
      <xdr:rowOff>68391</xdr:rowOff>
    </xdr:from>
    <xdr:to>
      <xdr:col>3</xdr:col>
      <xdr:colOff>577968</xdr:colOff>
      <xdr:row>103</xdr:row>
      <xdr:rowOff>146422</xdr:rowOff>
    </xdr:to>
    <xdr:sp macro="" textlink="計算シート!J29">
      <xdr:nvSpPr>
        <xdr:cNvPr id="180" name="テキスト ボックス 179">
          <a:extLst>
            <a:ext uri="{FF2B5EF4-FFF2-40B4-BE49-F238E27FC236}">
              <a16:creationId xmlns:a16="http://schemas.microsoft.com/office/drawing/2014/main" id="{00000000-0008-0000-0200-0000B4000000}"/>
            </a:ext>
          </a:extLst>
        </xdr:cNvPr>
        <xdr:cNvSpPr txBox="1"/>
      </xdr:nvSpPr>
      <xdr:spPr>
        <a:xfrm>
          <a:off x="2430581" y="17070516"/>
          <a:ext cx="219075" cy="2447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8B7DF3B8-5354-4A62-9CE8-8B84A96D23A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331905</xdr:colOff>
      <xdr:row>102</xdr:row>
      <xdr:rowOff>68391</xdr:rowOff>
    </xdr:from>
    <xdr:to>
      <xdr:col>4</xdr:col>
      <xdr:colOff>550980</xdr:colOff>
      <xdr:row>103</xdr:row>
      <xdr:rowOff>146422</xdr:rowOff>
    </xdr:to>
    <xdr:sp macro="" textlink="計算シート!K29">
      <xdr:nvSpPr>
        <xdr:cNvPr id="181" name="テキスト ボックス 180">
          <a:extLst>
            <a:ext uri="{FF2B5EF4-FFF2-40B4-BE49-F238E27FC236}">
              <a16:creationId xmlns:a16="http://schemas.microsoft.com/office/drawing/2014/main" id="{00000000-0008-0000-0200-0000B5000000}"/>
            </a:ext>
          </a:extLst>
        </xdr:cNvPr>
        <xdr:cNvSpPr txBox="1"/>
      </xdr:nvSpPr>
      <xdr:spPr>
        <a:xfrm>
          <a:off x="3094155" y="17070516"/>
          <a:ext cx="219075" cy="2447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878C9EB-0B08-45CC-8588-4536C479E78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104</xdr:row>
      <xdr:rowOff>90616</xdr:rowOff>
    </xdr:from>
    <xdr:to>
      <xdr:col>2</xdr:col>
      <xdr:colOff>526300</xdr:colOff>
      <xdr:row>106</xdr:row>
      <xdr:rowOff>1960</xdr:rowOff>
    </xdr:to>
    <xdr:sp macro="" textlink="計算シート!H30">
      <xdr:nvSpPr>
        <xdr:cNvPr id="182" name="テキスト ボックス 181">
          <a:extLst>
            <a:ext uri="{FF2B5EF4-FFF2-40B4-BE49-F238E27FC236}">
              <a16:creationId xmlns:a16="http://schemas.microsoft.com/office/drawing/2014/main" id="{00000000-0008-0000-0200-0000B6000000}"/>
            </a:ext>
          </a:extLst>
        </xdr:cNvPr>
        <xdr:cNvSpPr txBox="1"/>
      </xdr:nvSpPr>
      <xdr:spPr>
        <a:xfrm>
          <a:off x="1675361" y="18101525"/>
          <a:ext cx="219075" cy="2577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E7E88C0-7E7D-4A96-8EB3-0D672CC58EB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358893</xdr:colOff>
      <xdr:row>104</xdr:row>
      <xdr:rowOff>90616</xdr:rowOff>
    </xdr:from>
    <xdr:to>
      <xdr:col>3</xdr:col>
      <xdr:colOff>577968</xdr:colOff>
      <xdr:row>106</xdr:row>
      <xdr:rowOff>1960</xdr:rowOff>
    </xdr:to>
    <xdr:sp macro="" textlink="計算シート!I30">
      <xdr:nvSpPr>
        <xdr:cNvPr id="183" name="テキスト ボックス 182">
          <a:extLst>
            <a:ext uri="{FF2B5EF4-FFF2-40B4-BE49-F238E27FC236}">
              <a16:creationId xmlns:a16="http://schemas.microsoft.com/office/drawing/2014/main" id="{00000000-0008-0000-0200-0000B7000000}"/>
            </a:ext>
          </a:extLst>
        </xdr:cNvPr>
        <xdr:cNvSpPr txBox="1"/>
      </xdr:nvSpPr>
      <xdr:spPr>
        <a:xfrm>
          <a:off x="2430581" y="17426116"/>
          <a:ext cx="219075" cy="2447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05B0C5F-6552-494B-BD93-ECF012C7499C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106</xdr:row>
      <xdr:rowOff>112841</xdr:rowOff>
    </xdr:from>
    <xdr:to>
      <xdr:col>2</xdr:col>
      <xdr:colOff>526300</xdr:colOff>
      <xdr:row>108</xdr:row>
      <xdr:rowOff>16248</xdr:rowOff>
    </xdr:to>
    <xdr:sp macro="" textlink="計算シート!H31">
      <xdr:nvSpPr>
        <xdr:cNvPr id="184" name="テキスト ボックス 183">
          <a:extLst>
            <a:ext uri="{FF2B5EF4-FFF2-40B4-BE49-F238E27FC236}">
              <a16:creationId xmlns:a16="http://schemas.microsoft.com/office/drawing/2014/main" id="{00000000-0008-0000-0200-0000B8000000}"/>
            </a:ext>
          </a:extLst>
        </xdr:cNvPr>
        <xdr:cNvSpPr txBox="1"/>
      </xdr:nvSpPr>
      <xdr:spPr>
        <a:xfrm>
          <a:off x="1675361" y="18470114"/>
          <a:ext cx="219075" cy="24977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9FAD8E8-01C0-4FAF-93D8-F6DF96F0954B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358893</xdr:colOff>
      <xdr:row>106</xdr:row>
      <xdr:rowOff>112841</xdr:rowOff>
    </xdr:from>
    <xdr:to>
      <xdr:col>3</xdr:col>
      <xdr:colOff>577968</xdr:colOff>
      <xdr:row>108</xdr:row>
      <xdr:rowOff>16248</xdr:rowOff>
    </xdr:to>
    <xdr:sp macro="" textlink="計算シート!I31">
      <xdr:nvSpPr>
        <xdr:cNvPr id="185" name="テキスト ボックス 184">
          <a:extLst>
            <a:ext uri="{FF2B5EF4-FFF2-40B4-BE49-F238E27FC236}">
              <a16:creationId xmlns:a16="http://schemas.microsoft.com/office/drawing/2014/main" id="{00000000-0008-0000-0200-0000B9000000}"/>
            </a:ext>
          </a:extLst>
        </xdr:cNvPr>
        <xdr:cNvSpPr txBox="1"/>
      </xdr:nvSpPr>
      <xdr:spPr>
        <a:xfrm>
          <a:off x="2430581" y="17781716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4B1A2775-488B-4FF9-9252-B303B145EA5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108</xdr:row>
      <xdr:rowOff>127127</xdr:rowOff>
    </xdr:from>
    <xdr:to>
      <xdr:col>2</xdr:col>
      <xdr:colOff>526300</xdr:colOff>
      <xdr:row>110</xdr:row>
      <xdr:rowOff>25771</xdr:rowOff>
    </xdr:to>
    <xdr:sp macro="" textlink="計算シート!H32">
      <xdr:nvSpPr>
        <xdr:cNvPr id="186" name="テキスト ボックス 185">
          <a:extLst>
            <a:ext uri="{FF2B5EF4-FFF2-40B4-BE49-F238E27FC236}">
              <a16:creationId xmlns:a16="http://schemas.microsoft.com/office/drawing/2014/main" id="{00000000-0008-0000-0200-0000BA000000}"/>
            </a:ext>
          </a:extLst>
        </xdr:cNvPr>
        <xdr:cNvSpPr txBox="1"/>
      </xdr:nvSpPr>
      <xdr:spPr>
        <a:xfrm>
          <a:off x="1675361" y="18830763"/>
          <a:ext cx="219075" cy="2450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CADF08B-07D1-4D2D-88F6-78DFBE5807B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358893</xdr:colOff>
      <xdr:row>108</xdr:row>
      <xdr:rowOff>127127</xdr:rowOff>
    </xdr:from>
    <xdr:to>
      <xdr:col>3</xdr:col>
      <xdr:colOff>577968</xdr:colOff>
      <xdr:row>110</xdr:row>
      <xdr:rowOff>25771</xdr:rowOff>
    </xdr:to>
    <xdr:sp macro="" textlink="計算シート!I32">
      <xdr:nvSpPr>
        <xdr:cNvPr id="187" name="テキスト ボックス 186">
          <a:extLst>
            <a:ext uri="{FF2B5EF4-FFF2-40B4-BE49-F238E27FC236}">
              <a16:creationId xmlns:a16="http://schemas.microsoft.com/office/drawing/2014/main" id="{00000000-0008-0000-0200-0000BB000000}"/>
            </a:ext>
          </a:extLst>
        </xdr:cNvPr>
        <xdr:cNvSpPr txBox="1"/>
      </xdr:nvSpPr>
      <xdr:spPr>
        <a:xfrm>
          <a:off x="2430581" y="18129377"/>
          <a:ext cx="219075" cy="2320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87F2331-5231-445A-9C37-17B84E46D601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110</xdr:row>
      <xdr:rowOff>157290</xdr:rowOff>
    </xdr:from>
    <xdr:to>
      <xdr:col>2</xdr:col>
      <xdr:colOff>526300</xdr:colOff>
      <xdr:row>112</xdr:row>
      <xdr:rowOff>55934</xdr:rowOff>
    </xdr:to>
    <xdr:sp macro="" textlink="計算シート!H33">
      <xdr:nvSpPr>
        <xdr:cNvPr id="188" name="テキスト ボックス 187">
          <a:extLst>
            <a:ext uri="{FF2B5EF4-FFF2-40B4-BE49-F238E27FC236}">
              <a16:creationId xmlns:a16="http://schemas.microsoft.com/office/drawing/2014/main" id="{00000000-0008-0000-0200-0000BC000000}"/>
            </a:ext>
          </a:extLst>
        </xdr:cNvPr>
        <xdr:cNvSpPr txBox="1"/>
      </xdr:nvSpPr>
      <xdr:spPr>
        <a:xfrm>
          <a:off x="1675361" y="19207290"/>
          <a:ext cx="219075" cy="2450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30C3E619-D662-417F-9EFC-4ADD5301AFB5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358893</xdr:colOff>
      <xdr:row>110</xdr:row>
      <xdr:rowOff>157290</xdr:rowOff>
    </xdr:from>
    <xdr:to>
      <xdr:col>3</xdr:col>
      <xdr:colOff>577968</xdr:colOff>
      <xdr:row>112</xdr:row>
      <xdr:rowOff>55934</xdr:rowOff>
    </xdr:to>
    <xdr:sp macro="" textlink="計算シート!I33">
      <xdr:nvSpPr>
        <xdr:cNvPr id="189" name="テキスト ボックス 188">
          <a:extLst>
            <a:ext uri="{FF2B5EF4-FFF2-40B4-BE49-F238E27FC236}">
              <a16:creationId xmlns:a16="http://schemas.microsoft.com/office/drawing/2014/main" id="{00000000-0008-0000-0200-0000BD000000}"/>
            </a:ext>
          </a:extLst>
        </xdr:cNvPr>
        <xdr:cNvSpPr txBox="1"/>
      </xdr:nvSpPr>
      <xdr:spPr>
        <a:xfrm>
          <a:off x="2430581" y="18492915"/>
          <a:ext cx="219075" cy="2320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61A8DFE-A6E6-494B-99AE-DFE610315038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474635</xdr:colOff>
      <xdr:row>102</xdr:row>
      <xdr:rowOff>68390</xdr:rowOff>
    </xdr:from>
    <xdr:to>
      <xdr:col>8</xdr:col>
      <xdr:colOff>9642</xdr:colOff>
      <xdr:row>103</xdr:row>
      <xdr:rowOff>146421</xdr:rowOff>
    </xdr:to>
    <xdr:sp macro="" textlink="計算シート!H34">
      <xdr:nvSpPr>
        <xdr:cNvPr id="190" name="テキスト ボックス 189">
          <a:extLst>
            <a:ext uri="{FF2B5EF4-FFF2-40B4-BE49-F238E27FC236}">
              <a16:creationId xmlns:a16="http://schemas.microsoft.com/office/drawing/2014/main" id="{00000000-0008-0000-0200-0000BE000000}"/>
            </a:ext>
          </a:extLst>
        </xdr:cNvPr>
        <xdr:cNvSpPr txBox="1"/>
      </xdr:nvSpPr>
      <xdr:spPr>
        <a:xfrm>
          <a:off x="5263112" y="17732935"/>
          <a:ext cx="219075" cy="2512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3817750-9AFA-4DD6-A53D-7F8C89F3D0DA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526301</xdr:colOff>
      <xdr:row>102</xdr:row>
      <xdr:rowOff>68390</xdr:rowOff>
    </xdr:from>
    <xdr:to>
      <xdr:col>9</xdr:col>
      <xdr:colOff>59576</xdr:colOff>
      <xdr:row>103</xdr:row>
      <xdr:rowOff>146421</xdr:rowOff>
    </xdr:to>
    <xdr:sp macro="" textlink="計算シート!I34">
      <xdr:nvSpPr>
        <xdr:cNvPr id="191" name="テキスト ボックス 190">
          <a:extLst>
            <a:ext uri="{FF2B5EF4-FFF2-40B4-BE49-F238E27FC236}">
              <a16:creationId xmlns:a16="http://schemas.microsoft.com/office/drawing/2014/main" id="{00000000-0008-0000-0200-0000BF000000}"/>
            </a:ext>
          </a:extLst>
        </xdr:cNvPr>
        <xdr:cNvSpPr txBox="1"/>
      </xdr:nvSpPr>
      <xdr:spPr>
        <a:xfrm>
          <a:off x="5998846" y="17732935"/>
          <a:ext cx="217344" cy="2512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55F59D7F-97A1-4C8E-8A48-E67A9D6D6A33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474635</xdr:colOff>
      <xdr:row>104</xdr:row>
      <xdr:rowOff>90616</xdr:rowOff>
    </xdr:from>
    <xdr:to>
      <xdr:col>8</xdr:col>
      <xdr:colOff>9642</xdr:colOff>
      <xdr:row>106</xdr:row>
      <xdr:rowOff>1960</xdr:rowOff>
    </xdr:to>
    <xdr:sp macro="" textlink="計算シート!H35">
      <xdr:nvSpPr>
        <xdr:cNvPr id="192" name="テキスト ボックス 191">
          <a:extLst>
            <a:ext uri="{FF2B5EF4-FFF2-40B4-BE49-F238E27FC236}">
              <a16:creationId xmlns:a16="http://schemas.microsoft.com/office/drawing/2014/main" id="{00000000-0008-0000-0200-0000C0000000}"/>
            </a:ext>
          </a:extLst>
        </xdr:cNvPr>
        <xdr:cNvSpPr txBox="1"/>
      </xdr:nvSpPr>
      <xdr:spPr>
        <a:xfrm>
          <a:off x="5263112" y="18101525"/>
          <a:ext cx="219075" cy="2577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28CD1E04-D1E1-469E-93FA-200526044E32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526301</xdr:colOff>
      <xdr:row>104</xdr:row>
      <xdr:rowOff>90616</xdr:rowOff>
    </xdr:from>
    <xdr:to>
      <xdr:col>9</xdr:col>
      <xdr:colOff>59576</xdr:colOff>
      <xdr:row>106</xdr:row>
      <xdr:rowOff>1960</xdr:rowOff>
    </xdr:to>
    <xdr:sp macro="" textlink="計算シート!I35">
      <xdr:nvSpPr>
        <xdr:cNvPr id="193" name="テキスト ボックス 192">
          <a:extLst>
            <a:ext uri="{FF2B5EF4-FFF2-40B4-BE49-F238E27FC236}">
              <a16:creationId xmlns:a16="http://schemas.microsoft.com/office/drawing/2014/main" id="{00000000-0008-0000-0200-0000C1000000}"/>
            </a:ext>
          </a:extLst>
        </xdr:cNvPr>
        <xdr:cNvSpPr txBox="1"/>
      </xdr:nvSpPr>
      <xdr:spPr>
        <a:xfrm>
          <a:off x="5998846" y="18101525"/>
          <a:ext cx="217344" cy="2577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1013DB8-8AEC-4F58-96D2-41D503B413E4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482573</xdr:colOff>
      <xdr:row>106</xdr:row>
      <xdr:rowOff>104904</xdr:rowOff>
    </xdr:from>
    <xdr:to>
      <xdr:col>8</xdr:col>
      <xdr:colOff>17580</xdr:colOff>
      <xdr:row>108</xdr:row>
      <xdr:rowOff>16248</xdr:rowOff>
    </xdr:to>
    <xdr:sp macro="" textlink="計算シート!H36">
      <xdr:nvSpPr>
        <xdr:cNvPr id="194" name="テキスト ボックス 193">
          <a:extLst>
            <a:ext uri="{FF2B5EF4-FFF2-40B4-BE49-F238E27FC236}">
              <a16:creationId xmlns:a16="http://schemas.microsoft.com/office/drawing/2014/main" id="{00000000-0008-0000-0200-0000C2000000}"/>
            </a:ext>
          </a:extLst>
        </xdr:cNvPr>
        <xdr:cNvSpPr txBox="1"/>
      </xdr:nvSpPr>
      <xdr:spPr>
        <a:xfrm>
          <a:off x="5271050" y="18462177"/>
          <a:ext cx="219075" cy="2577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C0ABC81-B476-4DF3-89C8-048CFD397944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534239</xdr:colOff>
      <xdr:row>106</xdr:row>
      <xdr:rowOff>104904</xdr:rowOff>
    </xdr:from>
    <xdr:to>
      <xdr:col>9</xdr:col>
      <xdr:colOff>67514</xdr:colOff>
      <xdr:row>108</xdr:row>
      <xdr:rowOff>16248</xdr:rowOff>
    </xdr:to>
    <xdr:sp macro="" textlink="計算シート!I36">
      <xdr:nvSpPr>
        <xdr:cNvPr id="195" name="テキスト ボックス 194">
          <a:extLst>
            <a:ext uri="{FF2B5EF4-FFF2-40B4-BE49-F238E27FC236}">
              <a16:creationId xmlns:a16="http://schemas.microsoft.com/office/drawing/2014/main" id="{00000000-0008-0000-0200-0000C3000000}"/>
            </a:ext>
          </a:extLst>
        </xdr:cNvPr>
        <xdr:cNvSpPr txBox="1"/>
      </xdr:nvSpPr>
      <xdr:spPr>
        <a:xfrm>
          <a:off x="6006784" y="18462177"/>
          <a:ext cx="217344" cy="2577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19E7527-7CF6-4A40-BC6F-955D3D0EABD4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474634</xdr:colOff>
      <xdr:row>108</xdr:row>
      <xdr:rowOff>127128</xdr:rowOff>
    </xdr:from>
    <xdr:to>
      <xdr:col>8</xdr:col>
      <xdr:colOff>9641</xdr:colOff>
      <xdr:row>110</xdr:row>
      <xdr:rowOff>25772</xdr:rowOff>
    </xdr:to>
    <xdr:sp macro="" textlink="計算シート!H37">
      <xdr:nvSpPr>
        <xdr:cNvPr id="196" name="テキスト ボックス 195">
          <a:extLst>
            <a:ext uri="{FF2B5EF4-FFF2-40B4-BE49-F238E27FC236}">
              <a16:creationId xmlns:a16="http://schemas.microsoft.com/office/drawing/2014/main" id="{00000000-0008-0000-0200-0000C4000000}"/>
            </a:ext>
          </a:extLst>
        </xdr:cNvPr>
        <xdr:cNvSpPr txBox="1"/>
      </xdr:nvSpPr>
      <xdr:spPr>
        <a:xfrm>
          <a:off x="5263111" y="18830764"/>
          <a:ext cx="219075" cy="2450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86F9541D-9918-4422-9956-5BB822D378F0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526300</xdr:colOff>
      <xdr:row>108</xdr:row>
      <xdr:rowOff>127128</xdr:rowOff>
    </xdr:from>
    <xdr:to>
      <xdr:col>9</xdr:col>
      <xdr:colOff>59575</xdr:colOff>
      <xdr:row>110</xdr:row>
      <xdr:rowOff>25772</xdr:rowOff>
    </xdr:to>
    <xdr:sp macro="" textlink="計算シート!I37">
      <xdr:nvSpPr>
        <xdr:cNvPr id="197" name="テキスト ボックス 196">
          <a:extLst>
            <a:ext uri="{FF2B5EF4-FFF2-40B4-BE49-F238E27FC236}">
              <a16:creationId xmlns:a16="http://schemas.microsoft.com/office/drawing/2014/main" id="{00000000-0008-0000-0200-0000C5000000}"/>
            </a:ext>
          </a:extLst>
        </xdr:cNvPr>
        <xdr:cNvSpPr txBox="1"/>
      </xdr:nvSpPr>
      <xdr:spPr>
        <a:xfrm>
          <a:off x="5998845" y="18830764"/>
          <a:ext cx="217344" cy="2450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8BF008F-C9F1-4CD5-AE86-65B077B72565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9</xdr:col>
      <xdr:colOff>658065</xdr:colOff>
      <xdr:row>106</xdr:row>
      <xdr:rowOff>112841</xdr:rowOff>
    </xdr:from>
    <xdr:to>
      <xdr:col>10</xdr:col>
      <xdr:colOff>199277</xdr:colOff>
      <xdr:row>108</xdr:row>
      <xdr:rowOff>16248</xdr:rowOff>
    </xdr:to>
    <xdr:sp macro="" textlink="計算シート!J36">
      <xdr:nvSpPr>
        <xdr:cNvPr id="198" name="テキスト ボックス 197">
          <a:extLst>
            <a:ext uri="{FF2B5EF4-FFF2-40B4-BE49-F238E27FC236}">
              <a16:creationId xmlns:a16="http://schemas.microsoft.com/office/drawing/2014/main" id="{00000000-0008-0000-0200-0000C6000000}"/>
            </a:ext>
          </a:extLst>
        </xdr:cNvPr>
        <xdr:cNvSpPr txBox="1"/>
      </xdr:nvSpPr>
      <xdr:spPr>
        <a:xfrm>
          <a:off x="6814679" y="18470114"/>
          <a:ext cx="225280" cy="24977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768C48EC-5201-4DBA-A5D8-CB505A804A6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9</xdr:col>
      <xdr:colOff>658065</xdr:colOff>
      <xdr:row>108</xdr:row>
      <xdr:rowOff>127129</xdr:rowOff>
    </xdr:from>
    <xdr:to>
      <xdr:col>10</xdr:col>
      <xdr:colOff>199277</xdr:colOff>
      <xdr:row>110</xdr:row>
      <xdr:rowOff>25773</xdr:rowOff>
    </xdr:to>
    <xdr:sp macro="" textlink="計算シート!J37">
      <xdr:nvSpPr>
        <xdr:cNvPr id="199" name="テキスト ボックス 198">
          <a:extLst>
            <a:ext uri="{FF2B5EF4-FFF2-40B4-BE49-F238E27FC236}">
              <a16:creationId xmlns:a16="http://schemas.microsoft.com/office/drawing/2014/main" id="{00000000-0008-0000-0200-0000C7000000}"/>
            </a:ext>
          </a:extLst>
        </xdr:cNvPr>
        <xdr:cNvSpPr txBox="1"/>
      </xdr:nvSpPr>
      <xdr:spPr>
        <a:xfrm>
          <a:off x="6814679" y="18830765"/>
          <a:ext cx="225280" cy="24500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A3A7398-EBA6-45CD-B14F-E03774E33C6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113</xdr:row>
      <xdr:rowOff>158877</xdr:rowOff>
    </xdr:from>
    <xdr:to>
      <xdr:col>1</xdr:col>
      <xdr:colOff>593697</xdr:colOff>
      <xdr:row>115</xdr:row>
      <xdr:rowOff>65458</xdr:rowOff>
    </xdr:to>
    <xdr:sp macro="" textlink="計算シート!H38">
      <xdr:nvSpPr>
        <xdr:cNvPr id="200" name="テキスト ボックス 199">
          <a:extLst>
            <a:ext uri="{FF2B5EF4-FFF2-40B4-BE49-F238E27FC236}">
              <a16:creationId xmlns:a16="http://schemas.microsoft.com/office/drawing/2014/main" id="{00000000-0008-0000-0200-0000C8000000}"/>
            </a:ext>
          </a:extLst>
        </xdr:cNvPr>
        <xdr:cNvSpPr txBox="1"/>
      </xdr:nvSpPr>
      <xdr:spPr>
        <a:xfrm>
          <a:off x="1058690" y="19728422"/>
          <a:ext cx="219075" cy="2529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3184297-EABA-4400-950E-6CCBFDC5347C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113</xdr:row>
      <xdr:rowOff>158877</xdr:rowOff>
    </xdr:from>
    <xdr:to>
      <xdr:col>2</xdr:col>
      <xdr:colOff>526300</xdr:colOff>
      <xdr:row>115</xdr:row>
      <xdr:rowOff>65458</xdr:rowOff>
    </xdr:to>
    <xdr:sp macro="" textlink="計算シート!I38">
      <xdr:nvSpPr>
        <xdr:cNvPr id="201" name="テキスト ボックス 200">
          <a:extLst>
            <a:ext uri="{FF2B5EF4-FFF2-40B4-BE49-F238E27FC236}">
              <a16:creationId xmlns:a16="http://schemas.microsoft.com/office/drawing/2014/main" id="{00000000-0008-0000-0200-0000C9000000}"/>
            </a:ext>
          </a:extLst>
        </xdr:cNvPr>
        <xdr:cNvSpPr txBox="1"/>
      </xdr:nvSpPr>
      <xdr:spPr>
        <a:xfrm>
          <a:off x="1675361" y="19728422"/>
          <a:ext cx="219075" cy="2529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8EB915C2-6E72-4BBA-9F5D-1653D47DE51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358893</xdr:colOff>
      <xdr:row>114</xdr:row>
      <xdr:rowOff>128</xdr:rowOff>
    </xdr:from>
    <xdr:to>
      <xdr:col>3</xdr:col>
      <xdr:colOff>577968</xdr:colOff>
      <xdr:row>115</xdr:row>
      <xdr:rowOff>73396</xdr:rowOff>
    </xdr:to>
    <xdr:sp macro="" textlink="計算シート!J38">
      <xdr:nvSpPr>
        <xdr:cNvPr id="202" name="テキスト ボックス 201">
          <a:extLst>
            <a:ext uri="{FF2B5EF4-FFF2-40B4-BE49-F238E27FC236}">
              <a16:creationId xmlns:a16="http://schemas.microsoft.com/office/drawing/2014/main" id="{00000000-0008-0000-0200-0000CA000000}"/>
            </a:ext>
          </a:extLst>
        </xdr:cNvPr>
        <xdr:cNvSpPr txBox="1"/>
      </xdr:nvSpPr>
      <xdr:spPr>
        <a:xfrm>
          <a:off x="2430581" y="19002503"/>
          <a:ext cx="219075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43E11580-09A0-4E13-B4A2-83D136ECF7D2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536619</xdr:colOff>
      <xdr:row>114</xdr:row>
      <xdr:rowOff>128</xdr:rowOff>
    </xdr:from>
    <xdr:to>
      <xdr:col>7</xdr:col>
      <xdr:colOff>77832</xdr:colOff>
      <xdr:row>115</xdr:row>
      <xdr:rowOff>73396</xdr:rowOff>
    </xdr:to>
    <xdr:sp macro="" textlink="計算シート!H44">
      <xdr:nvSpPr>
        <xdr:cNvPr id="203" name="テキスト ボックス 202">
          <a:extLst>
            <a:ext uri="{FF2B5EF4-FFF2-40B4-BE49-F238E27FC236}">
              <a16:creationId xmlns:a16="http://schemas.microsoft.com/office/drawing/2014/main" id="{00000000-0008-0000-0200-0000CB000000}"/>
            </a:ext>
          </a:extLst>
        </xdr:cNvPr>
        <xdr:cNvSpPr txBox="1"/>
      </xdr:nvSpPr>
      <xdr:spPr>
        <a:xfrm>
          <a:off x="4641028" y="19742855"/>
          <a:ext cx="225281" cy="2464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25F873E-8500-436F-BED1-AE17009552C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465256</xdr:colOff>
      <xdr:row>114</xdr:row>
      <xdr:rowOff>128</xdr:rowOff>
    </xdr:from>
    <xdr:to>
      <xdr:col>7</xdr:col>
      <xdr:colOff>684331</xdr:colOff>
      <xdr:row>115</xdr:row>
      <xdr:rowOff>73396</xdr:rowOff>
    </xdr:to>
    <xdr:sp macro="" textlink="計算シート!I44">
      <xdr:nvSpPr>
        <xdr:cNvPr id="204" name="テキスト ボックス 203">
          <a:extLst>
            <a:ext uri="{FF2B5EF4-FFF2-40B4-BE49-F238E27FC236}">
              <a16:creationId xmlns:a16="http://schemas.microsoft.com/office/drawing/2014/main" id="{00000000-0008-0000-0200-0000CC000000}"/>
            </a:ext>
          </a:extLst>
        </xdr:cNvPr>
        <xdr:cNvSpPr txBox="1"/>
      </xdr:nvSpPr>
      <xdr:spPr>
        <a:xfrm>
          <a:off x="5299194" y="19002503"/>
          <a:ext cx="219075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7DC6419B-73E6-4724-9111-1AA8CD321B6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525580</xdr:colOff>
      <xdr:row>114</xdr:row>
      <xdr:rowOff>128</xdr:rowOff>
    </xdr:from>
    <xdr:to>
      <xdr:col>9</xdr:col>
      <xdr:colOff>58855</xdr:colOff>
      <xdr:row>115</xdr:row>
      <xdr:rowOff>73396</xdr:rowOff>
    </xdr:to>
    <xdr:sp macro="" textlink="計算シート!J44">
      <xdr:nvSpPr>
        <xdr:cNvPr id="205" name="テキスト ボックス 204">
          <a:extLst>
            <a:ext uri="{FF2B5EF4-FFF2-40B4-BE49-F238E27FC236}">
              <a16:creationId xmlns:a16="http://schemas.microsoft.com/office/drawing/2014/main" id="{00000000-0008-0000-0200-0000CD000000}"/>
            </a:ext>
          </a:extLst>
        </xdr:cNvPr>
        <xdr:cNvSpPr txBox="1"/>
      </xdr:nvSpPr>
      <xdr:spPr>
        <a:xfrm>
          <a:off x="6050080" y="19002503"/>
          <a:ext cx="223838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7C3980FB-907F-47A0-A472-FB4B58C85933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116</xdr:row>
      <xdr:rowOff>6477</xdr:rowOff>
    </xdr:from>
    <xdr:to>
      <xdr:col>1</xdr:col>
      <xdr:colOff>593697</xdr:colOff>
      <xdr:row>117</xdr:row>
      <xdr:rowOff>79745</xdr:rowOff>
    </xdr:to>
    <xdr:sp macro="" textlink="計算シート!H39">
      <xdr:nvSpPr>
        <xdr:cNvPr id="206" name="テキスト ボックス 205">
          <a:extLst>
            <a:ext uri="{FF2B5EF4-FFF2-40B4-BE49-F238E27FC236}">
              <a16:creationId xmlns:a16="http://schemas.microsoft.com/office/drawing/2014/main" id="{00000000-0008-0000-0200-0000CE000000}"/>
            </a:ext>
          </a:extLst>
        </xdr:cNvPr>
        <xdr:cNvSpPr txBox="1"/>
      </xdr:nvSpPr>
      <xdr:spPr>
        <a:xfrm>
          <a:off x="1058690" y="20095568"/>
          <a:ext cx="219075" cy="2464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8648D671-4040-49CC-8D77-280C082C403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116</xdr:row>
      <xdr:rowOff>6477</xdr:rowOff>
    </xdr:from>
    <xdr:to>
      <xdr:col>2</xdr:col>
      <xdr:colOff>526300</xdr:colOff>
      <xdr:row>117</xdr:row>
      <xdr:rowOff>79745</xdr:rowOff>
    </xdr:to>
    <xdr:sp macro="" textlink="計算シート!I39">
      <xdr:nvSpPr>
        <xdr:cNvPr id="207" name="テキスト ボックス 206">
          <a:extLst>
            <a:ext uri="{FF2B5EF4-FFF2-40B4-BE49-F238E27FC236}">
              <a16:creationId xmlns:a16="http://schemas.microsoft.com/office/drawing/2014/main" id="{00000000-0008-0000-0200-0000CF000000}"/>
            </a:ext>
          </a:extLst>
        </xdr:cNvPr>
        <xdr:cNvSpPr txBox="1"/>
      </xdr:nvSpPr>
      <xdr:spPr>
        <a:xfrm>
          <a:off x="1675361" y="20095568"/>
          <a:ext cx="219075" cy="2464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7A1D5E0-ECFB-4D6A-9AF1-82ED728D2C58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358893</xdr:colOff>
      <xdr:row>116</xdr:row>
      <xdr:rowOff>14415</xdr:rowOff>
    </xdr:from>
    <xdr:to>
      <xdr:col>3</xdr:col>
      <xdr:colOff>577968</xdr:colOff>
      <xdr:row>117</xdr:row>
      <xdr:rowOff>87683</xdr:rowOff>
    </xdr:to>
    <xdr:sp macro="" textlink="計算シート!J39">
      <xdr:nvSpPr>
        <xdr:cNvPr id="208" name="テキスト ボックス 207">
          <a:extLst>
            <a:ext uri="{FF2B5EF4-FFF2-40B4-BE49-F238E27FC236}">
              <a16:creationId xmlns:a16="http://schemas.microsoft.com/office/drawing/2014/main" id="{00000000-0008-0000-0200-0000D0000000}"/>
            </a:ext>
          </a:extLst>
        </xdr:cNvPr>
        <xdr:cNvSpPr txBox="1"/>
      </xdr:nvSpPr>
      <xdr:spPr>
        <a:xfrm>
          <a:off x="2430581" y="19350165"/>
          <a:ext cx="219075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FBCD406-CA53-4512-AAF2-46DF456D405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536619</xdr:colOff>
      <xdr:row>116</xdr:row>
      <xdr:rowOff>14415</xdr:rowOff>
    </xdr:from>
    <xdr:to>
      <xdr:col>7</xdr:col>
      <xdr:colOff>77832</xdr:colOff>
      <xdr:row>117</xdr:row>
      <xdr:rowOff>87683</xdr:rowOff>
    </xdr:to>
    <xdr:sp macro="" textlink="計算シート!H45">
      <xdr:nvSpPr>
        <xdr:cNvPr id="209" name="テキスト ボックス 208">
          <a:extLst>
            <a:ext uri="{FF2B5EF4-FFF2-40B4-BE49-F238E27FC236}">
              <a16:creationId xmlns:a16="http://schemas.microsoft.com/office/drawing/2014/main" id="{00000000-0008-0000-0200-0000D1000000}"/>
            </a:ext>
          </a:extLst>
        </xdr:cNvPr>
        <xdr:cNvSpPr txBox="1"/>
      </xdr:nvSpPr>
      <xdr:spPr>
        <a:xfrm>
          <a:off x="4641028" y="20103506"/>
          <a:ext cx="225281" cy="2464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D951EAE-EAAC-40F9-9206-33E136EBDC94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465256</xdr:colOff>
      <xdr:row>116</xdr:row>
      <xdr:rowOff>14415</xdr:rowOff>
    </xdr:from>
    <xdr:to>
      <xdr:col>7</xdr:col>
      <xdr:colOff>684331</xdr:colOff>
      <xdr:row>117</xdr:row>
      <xdr:rowOff>87683</xdr:rowOff>
    </xdr:to>
    <xdr:sp macro="" textlink="計算シート!I45">
      <xdr:nvSpPr>
        <xdr:cNvPr id="210" name="テキスト ボックス 209">
          <a:extLst>
            <a:ext uri="{FF2B5EF4-FFF2-40B4-BE49-F238E27FC236}">
              <a16:creationId xmlns:a16="http://schemas.microsoft.com/office/drawing/2014/main" id="{00000000-0008-0000-0200-0000D2000000}"/>
            </a:ext>
          </a:extLst>
        </xdr:cNvPr>
        <xdr:cNvSpPr txBox="1"/>
      </xdr:nvSpPr>
      <xdr:spPr>
        <a:xfrm>
          <a:off x="5299194" y="19350165"/>
          <a:ext cx="219075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DD92FF5-7C3C-4AC1-AEB0-B65AD608028A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525580</xdr:colOff>
      <xdr:row>116</xdr:row>
      <xdr:rowOff>14415</xdr:rowOff>
    </xdr:from>
    <xdr:to>
      <xdr:col>9</xdr:col>
      <xdr:colOff>58855</xdr:colOff>
      <xdr:row>117</xdr:row>
      <xdr:rowOff>87683</xdr:rowOff>
    </xdr:to>
    <xdr:sp macro="" textlink="計算シート!J45">
      <xdr:nvSpPr>
        <xdr:cNvPr id="211" name="テキスト ボックス 210">
          <a:extLst>
            <a:ext uri="{FF2B5EF4-FFF2-40B4-BE49-F238E27FC236}">
              <a16:creationId xmlns:a16="http://schemas.microsoft.com/office/drawing/2014/main" id="{00000000-0008-0000-0200-0000D3000000}"/>
            </a:ext>
          </a:extLst>
        </xdr:cNvPr>
        <xdr:cNvSpPr txBox="1"/>
      </xdr:nvSpPr>
      <xdr:spPr>
        <a:xfrm>
          <a:off x="6050080" y="19350165"/>
          <a:ext cx="223838" cy="2399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45759E5-7EA4-44D8-8997-A569931C2BC9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118</xdr:row>
      <xdr:rowOff>31876</xdr:rowOff>
    </xdr:from>
    <xdr:to>
      <xdr:col>1</xdr:col>
      <xdr:colOff>593697</xdr:colOff>
      <xdr:row>119</xdr:row>
      <xdr:rowOff>109907</xdr:rowOff>
    </xdr:to>
    <xdr:sp macro="" textlink="計算シート!H40">
      <xdr:nvSpPr>
        <xdr:cNvPr id="212" name="テキスト ボックス 211">
          <a:extLst>
            <a:ext uri="{FF2B5EF4-FFF2-40B4-BE49-F238E27FC236}">
              <a16:creationId xmlns:a16="http://schemas.microsoft.com/office/drawing/2014/main" id="{00000000-0008-0000-0200-0000D4000000}"/>
            </a:ext>
          </a:extLst>
        </xdr:cNvPr>
        <xdr:cNvSpPr txBox="1"/>
      </xdr:nvSpPr>
      <xdr:spPr>
        <a:xfrm>
          <a:off x="1058690" y="20467331"/>
          <a:ext cx="219075" cy="2512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C761540-27A9-4B99-931A-6107AD7FB988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118</xdr:row>
      <xdr:rowOff>31876</xdr:rowOff>
    </xdr:from>
    <xdr:to>
      <xdr:col>2</xdr:col>
      <xdr:colOff>526300</xdr:colOff>
      <xdr:row>119</xdr:row>
      <xdr:rowOff>109907</xdr:rowOff>
    </xdr:to>
    <xdr:sp macro="" textlink="計算シート!I40">
      <xdr:nvSpPr>
        <xdr:cNvPr id="213" name="テキスト ボックス 212">
          <a:extLst>
            <a:ext uri="{FF2B5EF4-FFF2-40B4-BE49-F238E27FC236}">
              <a16:creationId xmlns:a16="http://schemas.microsoft.com/office/drawing/2014/main" id="{00000000-0008-0000-0200-0000D5000000}"/>
            </a:ext>
          </a:extLst>
        </xdr:cNvPr>
        <xdr:cNvSpPr txBox="1"/>
      </xdr:nvSpPr>
      <xdr:spPr>
        <a:xfrm>
          <a:off x="1675361" y="20467331"/>
          <a:ext cx="219075" cy="2512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BBA6557-57F2-4C70-8027-D461C1FB7FA2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358892</xdr:colOff>
      <xdr:row>118</xdr:row>
      <xdr:rowOff>39814</xdr:rowOff>
    </xdr:from>
    <xdr:to>
      <xdr:col>3</xdr:col>
      <xdr:colOff>577967</xdr:colOff>
      <xdr:row>119</xdr:row>
      <xdr:rowOff>117845</xdr:rowOff>
    </xdr:to>
    <xdr:sp macro="" textlink="計算シート!J40">
      <xdr:nvSpPr>
        <xdr:cNvPr id="214" name="テキスト ボックス 213">
          <a:extLst>
            <a:ext uri="{FF2B5EF4-FFF2-40B4-BE49-F238E27FC236}">
              <a16:creationId xmlns:a16="http://schemas.microsoft.com/office/drawing/2014/main" id="{00000000-0008-0000-0200-0000D6000000}"/>
            </a:ext>
          </a:extLst>
        </xdr:cNvPr>
        <xdr:cNvSpPr txBox="1"/>
      </xdr:nvSpPr>
      <xdr:spPr>
        <a:xfrm>
          <a:off x="2430580" y="19708939"/>
          <a:ext cx="219075" cy="2447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D211F48-5861-485D-88F7-7479A2A13FB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536619</xdr:colOff>
      <xdr:row>118</xdr:row>
      <xdr:rowOff>39814</xdr:rowOff>
    </xdr:from>
    <xdr:to>
      <xdr:col>7</xdr:col>
      <xdr:colOff>77832</xdr:colOff>
      <xdr:row>119</xdr:row>
      <xdr:rowOff>117845</xdr:rowOff>
    </xdr:to>
    <xdr:sp macro="" textlink="計算シート!H46">
      <xdr:nvSpPr>
        <xdr:cNvPr id="215" name="テキスト ボックス 214">
          <a:extLst>
            <a:ext uri="{FF2B5EF4-FFF2-40B4-BE49-F238E27FC236}">
              <a16:creationId xmlns:a16="http://schemas.microsoft.com/office/drawing/2014/main" id="{00000000-0008-0000-0200-0000D7000000}"/>
            </a:ext>
          </a:extLst>
        </xdr:cNvPr>
        <xdr:cNvSpPr txBox="1"/>
      </xdr:nvSpPr>
      <xdr:spPr>
        <a:xfrm>
          <a:off x="4641028" y="20475269"/>
          <a:ext cx="225281" cy="2512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22922910-03F7-4BD5-82EE-3780ED0C8CB8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465255</xdr:colOff>
      <xdr:row>118</xdr:row>
      <xdr:rowOff>39814</xdr:rowOff>
    </xdr:from>
    <xdr:to>
      <xdr:col>7</xdr:col>
      <xdr:colOff>684330</xdr:colOff>
      <xdr:row>119</xdr:row>
      <xdr:rowOff>117845</xdr:rowOff>
    </xdr:to>
    <xdr:sp macro="" textlink="計算シート!I46">
      <xdr:nvSpPr>
        <xdr:cNvPr id="216" name="テキスト ボックス 215">
          <a:extLst>
            <a:ext uri="{FF2B5EF4-FFF2-40B4-BE49-F238E27FC236}">
              <a16:creationId xmlns:a16="http://schemas.microsoft.com/office/drawing/2014/main" id="{00000000-0008-0000-0200-0000D8000000}"/>
            </a:ext>
          </a:extLst>
        </xdr:cNvPr>
        <xdr:cNvSpPr txBox="1"/>
      </xdr:nvSpPr>
      <xdr:spPr>
        <a:xfrm>
          <a:off x="5299193" y="19708939"/>
          <a:ext cx="219075" cy="2447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797026A-B1F7-4F88-B0F9-D0A860EE005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525579</xdr:colOff>
      <xdr:row>118</xdr:row>
      <xdr:rowOff>39814</xdr:rowOff>
    </xdr:from>
    <xdr:to>
      <xdr:col>9</xdr:col>
      <xdr:colOff>58854</xdr:colOff>
      <xdr:row>119</xdr:row>
      <xdr:rowOff>117845</xdr:rowOff>
    </xdr:to>
    <xdr:sp macro="" textlink="計算シート!J46">
      <xdr:nvSpPr>
        <xdr:cNvPr id="217" name="テキスト ボックス 216">
          <a:extLst>
            <a:ext uri="{FF2B5EF4-FFF2-40B4-BE49-F238E27FC236}">
              <a16:creationId xmlns:a16="http://schemas.microsoft.com/office/drawing/2014/main" id="{00000000-0008-0000-0200-0000D9000000}"/>
            </a:ext>
          </a:extLst>
        </xdr:cNvPr>
        <xdr:cNvSpPr txBox="1"/>
      </xdr:nvSpPr>
      <xdr:spPr>
        <a:xfrm>
          <a:off x="6050079" y="19708939"/>
          <a:ext cx="223838" cy="2447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F586F2A-8BC3-4665-8AF6-D814F6DC19BE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120</xdr:row>
      <xdr:rowOff>54101</xdr:rowOff>
    </xdr:from>
    <xdr:to>
      <xdr:col>1</xdr:col>
      <xdr:colOff>593697</xdr:colOff>
      <xdr:row>121</xdr:row>
      <xdr:rowOff>124195</xdr:rowOff>
    </xdr:to>
    <xdr:sp macro="" textlink="計算シート!H41">
      <xdr:nvSpPr>
        <xdr:cNvPr id="218" name="テキスト ボックス 217">
          <a:extLst>
            <a:ext uri="{FF2B5EF4-FFF2-40B4-BE49-F238E27FC236}">
              <a16:creationId xmlns:a16="http://schemas.microsoft.com/office/drawing/2014/main" id="{00000000-0008-0000-0200-0000DA000000}"/>
            </a:ext>
          </a:extLst>
        </xdr:cNvPr>
        <xdr:cNvSpPr txBox="1"/>
      </xdr:nvSpPr>
      <xdr:spPr>
        <a:xfrm>
          <a:off x="1058690" y="20835919"/>
          <a:ext cx="219075" cy="243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A329B265-51F7-4923-BF3F-F907AAFD582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120</xdr:row>
      <xdr:rowOff>54101</xdr:rowOff>
    </xdr:from>
    <xdr:to>
      <xdr:col>2</xdr:col>
      <xdr:colOff>526300</xdr:colOff>
      <xdr:row>121</xdr:row>
      <xdr:rowOff>124195</xdr:rowOff>
    </xdr:to>
    <xdr:sp macro="" textlink="計算シート!I41">
      <xdr:nvSpPr>
        <xdr:cNvPr id="219" name="テキスト ボックス 218">
          <a:extLst>
            <a:ext uri="{FF2B5EF4-FFF2-40B4-BE49-F238E27FC236}">
              <a16:creationId xmlns:a16="http://schemas.microsoft.com/office/drawing/2014/main" id="{00000000-0008-0000-0200-0000DB000000}"/>
            </a:ext>
          </a:extLst>
        </xdr:cNvPr>
        <xdr:cNvSpPr txBox="1"/>
      </xdr:nvSpPr>
      <xdr:spPr>
        <a:xfrm>
          <a:off x="1675361" y="20835919"/>
          <a:ext cx="219075" cy="243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56079B6-E947-47A4-9294-C28D1DBA8477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358891</xdr:colOff>
      <xdr:row>120</xdr:row>
      <xdr:rowOff>62039</xdr:rowOff>
    </xdr:from>
    <xdr:to>
      <xdr:col>3</xdr:col>
      <xdr:colOff>577966</xdr:colOff>
      <xdr:row>121</xdr:row>
      <xdr:rowOff>132133</xdr:rowOff>
    </xdr:to>
    <xdr:sp macro="" textlink="計算シート!J41">
      <xdr:nvSpPr>
        <xdr:cNvPr id="220" name="テキスト ボックス 219">
          <a:extLst>
            <a:ext uri="{FF2B5EF4-FFF2-40B4-BE49-F238E27FC236}">
              <a16:creationId xmlns:a16="http://schemas.microsoft.com/office/drawing/2014/main" id="{00000000-0008-0000-0200-0000DC000000}"/>
            </a:ext>
          </a:extLst>
        </xdr:cNvPr>
        <xdr:cNvSpPr txBox="1"/>
      </xdr:nvSpPr>
      <xdr:spPr>
        <a:xfrm>
          <a:off x="2430579" y="20064539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799A8017-6B59-4356-B0C5-C3B341409EF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536619</xdr:colOff>
      <xdr:row>120</xdr:row>
      <xdr:rowOff>62039</xdr:rowOff>
    </xdr:from>
    <xdr:to>
      <xdr:col>7</xdr:col>
      <xdr:colOff>77832</xdr:colOff>
      <xdr:row>121</xdr:row>
      <xdr:rowOff>132133</xdr:rowOff>
    </xdr:to>
    <xdr:sp macro="" textlink="計算シート!H47">
      <xdr:nvSpPr>
        <xdr:cNvPr id="221" name="テキスト ボックス 220">
          <a:extLst>
            <a:ext uri="{FF2B5EF4-FFF2-40B4-BE49-F238E27FC236}">
              <a16:creationId xmlns:a16="http://schemas.microsoft.com/office/drawing/2014/main" id="{00000000-0008-0000-0200-0000DD000000}"/>
            </a:ext>
          </a:extLst>
        </xdr:cNvPr>
        <xdr:cNvSpPr txBox="1"/>
      </xdr:nvSpPr>
      <xdr:spPr>
        <a:xfrm>
          <a:off x="4641028" y="20843857"/>
          <a:ext cx="225281" cy="243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CB4C274-95E0-4859-A3ED-3302C301937D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465254</xdr:colOff>
      <xdr:row>120</xdr:row>
      <xdr:rowOff>62039</xdr:rowOff>
    </xdr:from>
    <xdr:to>
      <xdr:col>7</xdr:col>
      <xdr:colOff>684329</xdr:colOff>
      <xdr:row>121</xdr:row>
      <xdr:rowOff>132133</xdr:rowOff>
    </xdr:to>
    <xdr:sp macro="" textlink="計算シート!I47">
      <xdr:nvSpPr>
        <xdr:cNvPr id="222" name="テキスト ボックス 221">
          <a:extLst>
            <a:ext uri="{FF2B5EF4-FFF2-40B4-BE49-F238E27FC236}">
              <a16:creationId xmlns:a16="http://schemas.microsoft.com/office/drawing/2014/main" id="{00000000-0008-0000-0200-0000DE000000}"/>
            </a:ext>
          </a:extLst>
        </xdr:cNvPr>
        <xdr:cNvSpPr txBox="1"/>
      </xdr:nvSpPr>
      <xdr:spPr>
        <a:xfrm>
          <a:off x="5299192" y="20064539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CDEEE60B-5644-4E56-AEE4-B7DC791FCEA4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525578</xdr:colOff>
      <xdr:row>120</xdr:row>
      <xdr:rowOff>62039</xdr:rowOff>
    </xdr:from>
    <xdr:to>
      <xdr:col>9</xdr:col>
      <xdr:colOff>58853</xdr:colOff>
      <xdr:row>121</xdr:row>
      <xdr:rowOff>132133</xdr:rowOff>
    </xdr:to>
    <xdr:sp macro="" textlink="計算シート!J47">
      <xdr:nvSpPr>
        <xdr:cNvPr id="223" name="テキスト ボックス 222">
          <a:extLst>
            <a:ext uri="{FF2B5EF4-FFF2-40B4-BE49-F238E27FC236}">
              <a16:creationId xmlns:a16="http://schemas.microsoft.com/office/drawing/2014/main" id="{00000000-0008-0000-0200-0000DF000000}"/>
            </a:ext>
          </a:extLst>
        </xdr:cNvPr>
        <xdr:cNvSpPr txBox="1"/>
      </xdr:nvSpPr>
      <xdr:spPr>
        <a:xfrm>
          <a:off x="6050078" y="20064539"/>
          <a:ext cx="223838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7A3A2FB0-6F92-4B91-BC03-3EE4EC3A0B5C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122</xdr:row>
      <xdr:rowOff>84263</xdr:rowOff>
    </xdr:from>
    <xdr:to>
      <xdr:col>1</xdr:col>
      <xdr:colOff>593697</xdr:colOff>
      <xdr:row>123</xdr:row>
      <xdr:rowOff>154357</xdr:rowOff>
    </xdr:to>
    <xdr:sp macro="" textlink="計算シート!H42">
      <xdr:nvSpPr>
        <xdr:cNvPr id="224" name="テキスト ボックス 223">
          <a:extLst>
            <a:ext uri="{FF2B5EF4-FFF2-40B4-BE49-F238E27FC236}">
              <a16:creationId xmlns:a16="http://schemas.microsoft.com/office/drawing/2014/main" id="{00000000-0008-0000-0200-0000E0000000}"/>
            </a:ext>
          </a:extLst>
        </xdr:cNvPr>
        <xdr:cNvSpPr txBox="1"/>
      </xdr:nvSpPr>
      <xdr:spPr>
        <a:xfrm>
          <a:off x="1058690" y="21212445"/>
          <a:ext cx="219075" cy="243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920B9EB7-0B9B-4698-B061-61C2126738D0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122</xdr:row>
      <xdr:rowOff>84263</xdr:rowOff>
    </xdr:from>
    <xdr:to>
      <xdr:col>2</xdr:col>
      <xdr:colOff>526300</xdr:colOff>
      <xdr:row>123</xdr:row>
      <xdr:rowOff>154357</xdr:rowOff>
    </xdr:to>
    <xdr:sp macro="" textlink="計算シート!I42">
      <xdr:nvSpPr>
        <xdr:cNvPr id="225" name="テキスト ボックス 224">
          <a:extLst>
            <a:ext uri="{FF2B5EF4-FFF2-40B4-BE49-F238E27FC236}">
              <a16:creationId xmlns:a16="http://schemas.microsoft.com/office/drawing/2014/main" id="{00000000-0008-0000-0200-0000E1000000}"/>
            </a:ext>
          </a:extLst>
        </xdr:cNvPr>
        <xdr:cNvSpPr txBox="1"/>
      </xdr:nvSpPr>
      <xdr:spPr>
        <a:xfrm>
          <a:off x="1675361" y="21212445"/>
          <a:ext cx="219075" cy="243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054B3A5-5150-4810-8B7B-E784535AB6FF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350953</xdr:colOff>
      <xdr:row>122</xdr:row>
      <xdr:rowOff>92201</xdr:rowOff>
    </xdr:from>
    <xdr:to>
      <xdr:col>3</xdr:col>
      <xdr:colOff>570028</xdr:colOff>
      <xdr:row>123</xdr:row>
      <xdr:rowOff>162295</xdr:rowOff>
    </xdr:to>
    <xdr:sp macro="" textlink="計算シート!J42">
      <xdr:nvSpPr>
        <xdr:cNvPr id="226" name="テキスト ボックス 225">
          <a:extLst>
            <a:ext uri="{FF2B5EF4-FFF2-40B4-BE49-F238E27FC236}">
              <a16:creationId xmlns:a16="http://schemas.microsoft.com/office/drawing/2014/main" id="{00000000-0008-0000-0200-0000E2000000}"/>
            </a:ext>
          </a:extLst>
        </xdr:cNvPr>
        <xdr:cNvSpPr txBox="1"/>
      </xdr:nvSpPr>
      <xdr:spPr>
        <a:xfrm>
          <a:off x="2422641" y="20428076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4E87ACC-0F8A-4A46-AD76-F16C2EB41E77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536619</xdr:colOff>
      <xdr:row>122</xdr:row>
      <xdr:rowOff>92201</xdr:rowOff>
    </xdr:from>
    <xdr:to>
      <xdr:col>7</xdr:col>
      <xdr:colOff>77832</xdr:colOff>
      <xdr:row>123</xdr:row>
      <xdr:rowOff>162295</xdr:rowOff>
    </xdr:to>
    <xdr:sp macro="" textlink="計算シート!H48">
      <xdr:nvSpPr>
        <xdr:cNvPr id="227" name="テキスト ボックス 226">
          <a:extLst>
            <a:ext uri="{FF2B5EF4-FFF2-40B4-BE49-F238E27FC236}">
              <a16:creationId xmlns:a16="http://schemas.microsoft.com/office/drawing/2014/main" id="{00000000-0008-0000-0200-0000E3000000}"/>
            </a:ext>
          </a:extLst>
        </xdr:cNvPr>
        <xdr:cNvSpPr txBox="1"/>
      </xdr:nvSpPr>
      <xdr:spPr>
        <a:xfrm>
          <a:off x="4641028" y="21220383"/>
          <a:ext cx="225281" cy="2432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45F54007-6282-4833-AAB9-75F37D3C72D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457316</xdr:colOff>
      <xdr:row>122</xdr:row>
      <xdr:rowOff>92201</xdr:rowOff>
    </xdr:from>
    <xdr:to>
      <xdr:col>7</xdr:col>
      <xdr:colOff>676391</xdr:colOff>
      <xdr:row>123</xdr:row>
      <xdr:rowOff>162295</xdr:rowOff>
    </xdr:to>
    <xdr:sp macro="" textlink="計算シート!I48">
      <xdr:nvSpPr>
        <xdr:cNvPr id="228" name="テキスト ボックス 227">
          <a:extLst>
            <a:ext uri="{FF2B5EF4-FFF2-40B4-BE49-F238E27FC236}">
              <a16:creationId xmlns:a16="http://schemas.microsoft.com/office/drawing/2014/main" id="{00000000-0008-0000-0200-0000E4000000}"/>
            </a:ext>
          </a:extLst>
        </xdr:cNvPr>
        <xdr:cNvSpPr txBox="1"/>
      </xdr:nvSpPr>
      <xdr:spPr>
        <a:xfrm>
          <a:off x="5291254" y="20428076"/>
          <a:ext cx="219075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358791C-8CB8-419E-A045-CD37D69A2A75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517640</xdr:colOff>
      <xdr:row>122</xdr:row>
      <xdr:rowOff>92201</xdr:rowOff>
    </xdr:from>
    <xdr:to>
      <xdr:col>9</xdr:col>
      <xdr:colOff>50915</xdr:colOff>
      <xdr:row>123</xdr:row>
      <xdr:rowOff>162295</xdr:rowOff>
    </xdr:to>
    <xdr:sp macro="" textlink="計算シート!J48">
      <xdr:nvSpPr>
        <xdr:cNvPr id="229" name="テキスト ボックス 228">
          <a:extLst>
            <a:ext uri="{FF2B5EF4-FFF2-40B4-BE49-F238E27FC236}">
              <a16:creationId xmlns:a16="http://schemas.microsoft.com/office/drawing/2014/main" id="{00000000-0008-0000-0200-0000E5000000}"/>
            </a:ext>
          </a:extLst>
        </xdr:cNvPr>
        <xdr:cNvSpPr txBox="1"/>
      </xdr:nvSpPr>
      <xdr:spPr>
        <a:xfrm>
          <a:off x="6042140" y="20428076"/>
          <a:ext cx="223838" cy="2367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49C7AFD5-7876-47F3-B887-48A2AA7C5123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374622</xdr:colOff>
      <xdr:row>124</xdr:row>
      <xdr:rowOff>98551</xdr:rowOff>
    </xdr:from>
    <xdr:to>
      <xdr:col>1</xdr:col>
      <xdr:colOff>593697</xdr:colOff>
      <xdr:row>126</xdr:row>
      <xdr:rowOff>1958</xdr:rowOff>
    </xdr:to>
    <xdr:sp macro="" textlink="計算シート!H43">
      <xdr:nvSpPr>
        <xdr:cNvPr id="230" name="テキスト ボックス 229">
          <a:extLst>
            <a:ext uri="{FF2B5EF4-FFF2-40B4-BE49-F238E27FC236}">
              <a16:creationId xmlns:a16="http://schemas.microsoft.com/office/drawing/2014/main" id="{00000000-0008-0000-0200-0000E6000000}"/>
            </a:ext>
          </a:extLst>
        </xdr:cNvPr>
        <xdr:cNvSpPr txBox="1"/>
      </xdr:nvSpPr>
      <xdr:spPr>
        <a:xfrm>
          <a:off x="1058690" y="21573096"/>
          <a:ext cx="219075" cy="2497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D51CD63F-F5E8-4473-A08D-28D6B9C1C0ED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307225</xdr:colOff>
      <xdr:row>124</xdr:row>
      <xdr:rowOff>98551</xdr:rowOff>
    </xdr:from>
    <xdr:to>
      <xdr:col>2</xdr:col>
      <xdr:colOff>526300</xdr:colOff>
      <xdr:row>126</xdr:row>
      <xdr:rowOff>1958</xdr:rowOff>
    </xdr:to>
    <xdr:sp macro="" textlink="計算シート!I43">
      <xdr:nvSpPr>
        <xdr:cNvPr id="231" name="テキスト ボックス 230">
          <a:extLst>
            <a:ext uri="{FF2B5EF4-FFF2-40B4-BE49-F238E27FC236}">
              <a16:creationId xmlns:a16="http://schemas.microsoft.com/office/drawing/2014/main" id="{00000000-0008-0000-0200-0000E7000000}"/>
            </a:ext>
          </a:extLst>
        </xdr:cNvPr>
        <xdr:cNvSpPr txBox="1"/>
      </xdr:nvSpPr>
      <xdr:spPr>
        <a:xfrm>
          <a:off x="1675361" y="21573096"/>
          <a:ext cx="219075" cy="2497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F37186D1-B57F-4E3C-B083-8A1A9B7C59C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358890</xdr:colOff>
      <xdr:row>124</xdr:row>
      <xdr:rowOff>98551</xdr:rowOff>
    </xdr:from>
    <xdr:to>
      <xdr:col>3</xdr:col>
      <xdr:colOff>577965</xdr:colOff>
      <xdr:row>126</xdr:row>
      <xdr:rowOff>9896</xdr:rowOff>
    </xdr:to>
    <xdr:sp macro="" textlink="計算シート!J43">
      <xdr:nvSpPr>
        <xdr:cNvPr id="232" name="テキスト ボックス 231">
          <a:extLst>
            <a:ext uri="{FF2B5EF4-FFF2-40B4-BE49-F238E27FC236}">
              <a16:creationId xmlns:a16="http://schemas.microsoft.com/office/drawing/2014/main" id="{00000000-0008-0000-0200-0000E8000000}"/>
            </a:ext>
          </a:extLst>
        </xdr:cNvPr>
        <xdr:cNvSpPr txBox="1"/>
      </xdr:nvSpPr>
      <xdr:spPr>
        <a:xfrm>
          <a:off x="2430578" y="20767801"/>
          <a:ext cx="219075" cy="2447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45B111AC-945E-4BF3-B103-C85C60C89E58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536619</xdr:colOff>
      <xdr:row>124</xdr:row>
      <xdr:rowOff>98551</xdr:rowOff>
    </xdr:from>
    <xdr:to>
      <xdr:col>7</xdr:col>
      <xdr:colOff>77832</xdr:colOff>
      <xdr:row>126</xdr:row>
      <xdr:rowOff>9896</xdr:rowOff>
    </xdr:to>
    <xdr:sp macro="" textlink="計算シート!H49">
      <xdr:nvSpPr>
        <xdr:cNvPr id="233" name="テキスト ボックス 232">
          <a:extLst>
            <a:ext uri="{FF2B5EF4-FFF2-40B4-BE49-F238E27FC236}">
              <a16:creationId xmlns:a16="http://schemas.microsoft.com/office/drawing/2014/main" id="{00000000-0008-0000-0200-0000E9000000}"/>
            </a:ext>
          </a:extLst>
        </xdr:cNvPr>
        <xdr:cNvSpPr txBox="1"/>
      </xdr:nvSpPr>
      <xdr:spPr>
        <a:xfrm>
          <a:off x="4641028" y="21573096"/>
          <a:ext cx="225281" cy="2577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E9C494B8-3070-48C5-894A-71B69C9354A5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465253</xdr:colOff>
      <xdr:row>124</xdr:row>
      <xdr:rowOff>98551</xdr:rowOff>
    </xdr:from>
    <xdr:to>
      <xdr:col>7</xdr:col>
      <xdr:colOff>684328</xdr:colOff>
      <xdr:row>126</xdr:row>
      <xdr:rowOff>9896</xdr:rowOff>
    </xdr:to>
    <xdr:sp macro="" textlink="計算シート!I49">
      <xdr:nvSpPr>
        <xdr:cNvPr id="234" name="テキスト ボックス 233">
          <a:extLst>
            <a:ext uri="{FF2B5EF4-FFF2-40B4-BE49-F238E27FC236}">
              <a16:creationId xmlns:a16="http://schemas.microsoft.com/office/drawing/2014/main" id="{00000000-0008-0000-0200-0000EA000000}"/>
            </a:ext>
          </a:extLst>
        </xdr:cNvPr>
        <xdr:cNvSpPr txBox="1"/>
      </xdr:nvSpPr>
      <xdr:spPr>
        <a:xfrm>
          <a:off x="5299191" y="20767801"/>
          <a:ext cx="219075" cy="2447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71762E40-69D6-4D76-B64D-DE4B68604042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525577</xdr:colOff>
      <xdr:row>124</xdr:row>
      <xdr:rowOff>98551</xdr:rowOff>
    </xdr:from>
    <xdr:to>
      <xdr:col>9</xdr:col>
      <xdr:colOff>58852</xdr:colOff>
      <xdr:row>126</xdr:row>
      <xdr:rowOff>9896</xdr:rowOff>
    </xdr:to>
    <xdr:sp macro="" textlink="計算シート!J49">
      <xdr:nvSpPr>
        <xdr:cNvPr id="235" name="テキスト ボックス 234">
          <a:extLst>
            <a:ext uri="{FF2B5EF4-FFF2-40B4-BE49-F238E27FC236}">
              <a16:creationId xmlns:a16="http://schemas.microsoft.com/office/drawing/2014/main" id="{00000000-0008-0000-0200-0000EB000000}"/>
            </a:ext>
          </a:extLst>
        </xdr:cNvPr>
        <xdr:cNvSpPr txBox="1"/>
      </xdr:nvSpPr>
      <xdr:spPr>
        <a:xfrm>
          <a:off x="6050077" y="20767801"/>
          <a:ext cx="223838" cy="2447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16378AAD-5A19-49AB-88B7-0A15939F8486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 editAs="oneCell">
    <xdr:from>
      <xdr:col>0</xdr:col>
      <xdr:colOff>95252</xdr:colOff>
      <xdr:row>133</xdr:row>
      <xdr:rowOff>142877</xdr:rowOff>
    </xdr:from>
    <xdr:to>
      <xdr:col>10</xdr:col>
      <xdr:colOff>679530</xdr:colOff>
      <xdr:row>195</xdr:row>
      <xdr:rowOff>152402</xdr:rowOff>
    </xdr:to>
    <xdr:pic>
      <xdr:nvPicPr>
        <xdr:cNvPr id="236" name="Picture 1">
          <a:extLst>
            <a:ext uri="{FF2B5EF4-FFF2-40B4-BE49-F238E27FC236}">
              <a16:creationId xmlns:a16="http://schemas.microsoft.com/office/drawing/2014/main" id="{00000000-0008-0000-02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95252" y="23276203"/>
          <a:ext cx="7458843" cy="107934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484555</xdr:colOff>
      <xdr:row>142</xdr:row>
      <xdr:rowOff>21983</xdr:rowOff>
    </xdr:from>
    <xdr:to>
      <xdr:col>4</xdr:col>
      <xdr:colOff>14899</xdr:colOff>
      <xdr:row>143</xdr:row>
      <xdr:rowOff>104777</xdr:rowOff>
    </xdr:to>
    <xdr:sp macro="" textlink="計算シート!J50">
      <xdr:nvSpPr>
        <xdr:cNvPr id="239" name="テキスト ボックス 238">
          <a:extLst>
            <a:ext uri="{FF2B5EF4-FFF2-40B4-BE49-F238E27FC236}">
              <a16:creationId xmlns:a16="http://schemas.microsoft.com/office/drawing/2014/main" id="{00000000-0008-0000-0200-0000EF000000}"/>
            </a:ext>
          </a:extLst>
        </xdr:cNvPr>
        <xdr:cNvSpPr txBox="1"/>
      </xdr:nvSpPr>
      <xdr:spPr>
        <a:xfrm>
          <a:off x="2556243" y="23691608"/>
          <a:ext cx="220906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975ACC2B-B758-4B60-A935-EFB1A2697C58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425939</xdr:colOff>
      <xdr:row>142</xdr:row>
      <xdr:rowOff>21983</xdr:rowOff>
    </xdr:from>
    <xdr:to>
      <xdr:col>2</xdr:col>
      <xdr:colOff>645014</xdr:colOff>
      <xdr:row>143</xdr:row>
      <xdr:rowOff>104777</xdr:rowOff>
    </xdr:to>
    <xdr:sp macro="" textlink="計算シート!I50">
      <xdr:nvSpPr>
        <xdr:cNvPr id="240" name="テキスト ボックス 239">
          <a:extLst>
            <a:ext uri="{FF2B5EF4-FFF2-40B4-BE49-F238E27FC236}">
              <a16:creationId xmlns:a16="http://schemas.microsoft.com/office/drawing/2014/main" id="{00000000-0008-0000-0200-0000F0000000}"/>
            </a:ext>
          </a:extLst>
        </xdr:cNvPr>
        <xdr:cNvSpPr txBox="1"/>
      </xdr:nvSpPr>
      <xdr:spPr>
        <a:xfrm>
          <a:off x="1807064" y="23691608"/>
          <a:ext cx="219075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F49BF8C3-8852-4A1C-9FD9-FC14EB7F3A1A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469900</xdr:colOff>
      <xdr:row>142</xdr:row>
      <xdr:rowOff>21983</xdr:rowOff>
    </xdr:from>
    <xdr:to>
      <xdr:col>1</xdr:col>
      <xdr:colOff>688975</xdr:colOff>
      <xdr:row>143</xdr:row>
      <xdr:rowOff>104777</xdr:rowOff>
    </xdr:to>
    <xdr:sp macro="" textlink="計算シート!H50">
      <xdr:nvSpPr>
        <xdr:cNvPr id="241" name="テキスト ボックス 240">
          <a:extLst>
            <a:ext uri="{FF2B5EF4-FFF2-40B4-BE49-F238E27FC236}">
              <a16:creationId xmlns:a16="http://schemas.microsoft.com/office/drawing/2014/main" id="{00000000-0008-0000-0200-0000F1000000}"/>
            </a:ext>
          </a:extLst>
        </xdr:cNvPr>
        <xdr:cNvSpPr txBox="1"/>
      </xdr:nvSpPr>
      <xdr:spPr>
        <a:xfrm>
          <a:off x="1160463" y="23691608"/>
          <a:ext cx="219075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621C93D5-43C2-4D79-B4BA-B0882473EA2D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477228</xdr:colOff>
      <xdr:row>144</xdr:row>
      <xdr:rowOff>51290</xdr:rowOff>
    </xdr:from>
    <xdr:to>
      <xdr:col>4</xdr:col>
      <xdr:colOff>5741</xdr:colOff>
      <xdr:row>145</xdr:row>
      <xdr:rowOff>134085</xdr:rowOff>
    </xdr:to>
    <xdr:sp macro="" textlink="計算シート!J51">
      <xdr:nvSpPr>
        <xdr:cNvPr id="242" name="テキスト ボックス 241">
          <a:extLst>
            <a:ext uri="{FF2B5EF4-FFF2-40B4-BE49-F238E27FC236}">
              <a16:creationId xmlns:a16="http://schemas.microsoft.com/office/drawing/2014/main" id="{00000000-0008-0000-0200-0000F2000000}"/>
            </a:ext>
          </a:extLst>
        </xdr:cNvPr>
        <xdr:cNvSpPr txBox="1"/>
      </xdr:nvSpPr>
      <xdr:spPr>
        <a:xfrm>
          <a:off x="2548916" y="24054290"/>
          <a:ext cx="219075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81F6B089-9700-40FC-98F3-D1251A4B162C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418612</xdr:colOff>
      <xdr:row>144</xdr:row>
      <xdr:rowOff>51290</xdr:rowOff>
    </xdr:from>
    <xdr:to>
      <xdr:col>2</xdr:col>
      <xdr:colOff>637687</xdr:colOff>
      <xdr:row>145</xdr:row>
      <xdr:rowOff>134085</xdr:rowOff>
    </xdr:to>
    <xdr:sp macro="" textlink="計算シート!I51">
      <xdr:nvSpPr>
        <xdr:cNvPr id="243" name="テキスト ボックス 242">
          <a:extLst>
            <a:ext uri="{FF2B5EF4-FFF2-40B4-BE49-F238E27FC236}">
              <a16:creationId xmlns:a16="http://schemas.microsoft.com/office/drawing/2014/main" id="{00000000-0008-0000-0200-0000F3000000}"/>
            </a:ext>
          </a:extLst>
        </xdr:cNvPr>
        <xdr:cNvSpPr txBox="1"/>
      </xdr:nvSpPr>
      <xdr:spPr>
        <a:xfrm>
          <a:off x="1799737" y="24054290"/>
          <a:ext cx="219075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A430029A-15F6-4E56-95CD-C7F2DFB9BEDB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462573</xdr:colOff>
      <xdr:row>144</xdr:row>
      <xdr:rowOff>51290</xdr:rowOff>
    </xdr:from>
    <xdr:to>
      <xdr:col>1</xdr:col>
      <xdr:colOff>681648</xdr:colOff>
      <xdr:row>145</xdr:row>
      <xdr:rowOff>134085</xdr:rowOff>
    </xdr:to>
    <xdr:sp macro="" textlink="計算シート!H51">
      <xdr:nvSpPr>
        <xdr:cNvPr id="244" name="テキスト ボックス 243">
          <a:extLst>
            <a:ext uri="{FF2B5EF4-FFF2-40B4-BE49-F238E27FC236}">
              <a16:creationId xmlns:a16="http://schemas.microsoft.com/office/drawing/2014/main" id="{00000000-0008-0000-0200-0000F4000000}"/>
            </a:ext>
          </a:extLst>
        </xdr:cNvPr>
        <xdr:cNvSpPr txBox="1"/>
      </xdr:nvSpPr>
      <xdr:spPr>
        <a:xfrm>
          <a:off x="1153136" y="24054290"/>
          <a:ext cx="219075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72921685-F342-4A48-9877-21A04F03BB97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9</xdr:col>
      <xdr:colOff>689709</xdr:colOff>
      <xdr:row>142</xdr:row>
      <xdr:rowOff>7329</xdr:rowOff>
    </xdr:from>
    <xdr:to>
      <xdr:col>10</xdr:col>
      <xdr:colOff>220053</xdr:colOff>
      <xdr:row>143</xdr:row>
      <xdr:rowOff>90123</xdr:rowOff>
    </xdr:to>
    <xdr:sp macro="" textlink="計算シート!J52">
      <xdr:nvSpPr>
        <xdr:cNvPr id="245" name="テキスト ボックス 244">
          <a:extLst>
            <a:ext uri="{FF2B5EF4-FFF2-40B4-BE49-F238E27FC236}">
              <a16:creationId xmlns:a16="http://schemas.microsoft.com/office/drawing/2014/main" id="{00000000-0008-0000-0200-0000F5000000}"/>
            </a:ext>
          </a:extLst>
        </xdr:cNvPr>
        <xdr:cNvSpPr txBox="1"/>
      </xdr:nvSpPr>
      <xdr:spPr>
        <a:xfrm>
          <a:off x="6904772" y="23676954"/>
          <a:ext cx="220906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7260794C-AA3D-44DC-B6D7-3AF45A292305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682383</xdr:colOff>
      <xdr:row>142</xdr:row>
      <xdr:rowOff>7329</xdr:rowOff>
    </xdr:from>
    <xdr:to>
      <xdr:col>9</xdr:col>
      <xdr:colOff>212727</xdr:colOff>
      <xdr:row>143</xdr:row>
      <xdr:rowOff>90123</xdr:rowOff>
    </xdr:to>
    <xdr:sp macro="" textlink="計算シート!I52">
      <xdr:nvSpPr>
        <xdr:cNvPr id="246" name="テキスト ボックス 245">
          <a:extLst>
            <a:ext uri="{FF2B5EF4-FFF2-40B4-BE49-F238E27FC236}">
              <a16:creationId xmlns:a16="http://schemas.microsoft.com/office/drawing/2014/main" id="{00000000-0008-0000-0200-0000F6000000}"/>
            </a:ext>
          </a:extLst>
        </xdr:cNvPr>
        <xdr:cNvSpPr txBox="1"/>
      </xdr:nvSpPr>
      <xdr:spPr>
        <a:xfrm>
          <a:off x="6206883" y="23676954"/>
          <a:ext cx="220907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78824200-D45B-47EE-BBC3-0F10C006EABF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623766</xdr:colOff>
      <xdr:row>142</xdr:row>
      <xdr:rowOff>7329</xdr:rowOff>
    </xdr:from>
    <xdr:to>
      <xdr:col>8</xdr:col>
      <xdr:colOff>154110</xdr:colOff>
      <xdr:row>143</xdr:row>
      <xdr:rowOff>90123</xdr:rowOff>
    </xdr:to>
    <xdr:sp macro="" textlink="計算シート!H52">
      <xdr:nvSpPr>
        <xdr:cNvPr id="247" name="テキスト ボックス 246">
          <a:extLst>
            <a:ext uri="{FF2B5EF4-FFF2-40B4-BE49-F238E27FC236}">
              <a16:creationId xmlns:a16="http://schemas.microsoft.com/office/drawing/2014/main" id="{00000000-0008-0000-0200-0000F7000000}"/>
            </a:ext>
          </a:extLst>
        </xdr:cNvPr>
        <xdr:cNvSpPr txBox="1"/>
      </xdr:nvSpPr>
      <xdr:spPr>
        <a:xfrm>
          <a:off x="5457704" y="23676954"/>
          <a:ext cx="220906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D4BDCF6C-7BD4-421C-B01B-E613C9AF4870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484555</xdr:colOff>
      <xdr:row>147</xdr:row>
      <xdr:rowOff>139214</xdr:rowOff>
    </xdr:from>
    <xdr:to>
      <xdr:col>4</xdr:col>
      <xdr:colOff>14899</xdr:colOff>
      <xdr:row>149</xdr:row>
      <xdr:rowOff>53489</xdr:rowOff>
    </xdr:to>
    <xdr:sp macro="" textlink="計算シート!J53">
      <xdr:nvSpPr>
        <xdr:cNvPr id="248" name="テキスト ボックス 247">
          <a:extLst>
            <a:ext uri="{FF2B5EF4-FFF2-40B4-BE49-F238E27FC236}">
              <a16:creationId xmlns:a16="http://schemas.microsoft.com/office/drawing/2014/main" id="{00000000-0008-0000-0200-0000F8000000}"/>
            </a:ext>
          </a:extLst>
        </xdr:cNvPr>
        <xdr:cNvSpPr txBox="1"/>
      </xdr:nvSpPr>
      <xdr:spPr>
        <a:xfrm>
          <a:off x="2556243" y="24642277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C557D0F0-84CF-4CE9-9610-4CAB4310A21C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425939</xdr:colOff>
      <xdr:row>147</xdr:row>
      <xdr:rowOff>139214</xdr:rowOff>
    </xdr:from>
    <xdr:to>
      <xdr:col>2</xdr:col>
      <xdr:colOff>645014</xdr:colOff>
      <xdr:row>149</xdr:row>
      <xdr:rowOff>53489</xdr:rowOff>
    </xdr:to>
    <xdr:sp macro="" textlink="計算シート!I53">
      <xdr:nvSpPr>
        <xdr:cNvPr id="249" name="テキスト ボックス 248">
          <a:extLst>
            <a:ext uri="{FF2B5EF4-FFF2-40B4-BE49-F238E27FC236}">
              <a16:creationId xmlns:a16="http://schemas.microsoft.com/office/drawing/2014/main" id="{00000000-0008-0000-0200-0000F9000000}"/>
            </a:ext>
          </a:extLst>
        </xdr:cNvPr>
        <xdr:cNvSpPr txBox="1"/>
      </xdr:nvSpPr>
      <xdr:spPr>
        <a:xfrm>
          <a:off x="1807064" y="24642277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FF21E8C4-EED3-401C-A313-79AE169EA95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469900</xdr:colOff>
      <xdr:row>147</xdr:row>
      <xdr:rowOff>139214</xdr:rowOff>
    </xdr:from>
    <xdr:to>
      <xdr:col>1</xdr:col>
      <xdr:colOff>688975</xdr:colOff>
      <xdr:row>149</xdr:row>
      <xdr:rowOff>53489</xdr:rowOff>
    </xdr:to>
    <xdr:sp macro="" textlink="計算シート!H53">
      <xdr:nvSpPr>
        <xdr:cNvPr id="250" name="テキスト ボックス 249">
          <a:extLst>
            <a:ext uri="{FF2B5EF4-FFF2-40B4-BE49-F238E27FC236}">
              <a16:creationId xmlns:a16="http://schemas.microsoft.com/office/drawing/2014/main" id="{00000000-0008-0000-0200-0000FA000000}"/>
            </a:ext>
          </a:extLst>
        </xdr:cNvPr>
        <xdr:cNvSpPr txBox="1"/>
      </xdr:nvSpPr>
      <xdr:spPr>
        <a:xfrm>
          <a:off x="1160463" y="24642277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C3A2A969-670C-4E67-8AA1-CD567EBACD92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484555</xdr:colOff>
      <xdr:row>149</xdr:row>
      <xdr:rowOff>161194</xdr:rowOff>
    </xdr:from>
    <xdr:to>
      <xdr:col>4</xdr:col>
      <xdr:colOff>14899</xdr:colOff>
      <xdr:row>151</xdr:row>
      <xdr:rowOff>75470</xdr:rowOff>
    </xdr:to>
    <xdr:sp macro="" textlink="計算シート!J54">
      <xdr:nvSpPr>
        <xdr:cNvPr id="251" name="テキスト ボックス 250">
          <a:extLst>
            <a:ext uri="{FF2B5EF4-FFF2-40B4-BE49-F238E27FC236}">
              <a16:creationId xmlns:a16="http://schemas.microsoft.com/office/drawing/2014/main" id="{00000000-0008-0000-0200-0000FB000000}"/>
            </a:ext>
          </a:extLst>
        </xdr:cNvPr>
        <xdr:cNvSpPr txBox="1"/>
      </xdr:nvSpPr>
      <xdr:spPr>
        <a:xfrm>
          <a:off x="2556243" y="24997632"/>
          <a:ext cx="220906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C8E648B1-8913-479E-9BDF-C6688959A6BC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425939</xdr:colOff>
      <xdr:row>149</xdr:row>
      <xdr:rowOff>161194</xdr:rowOff>
    </xdr:from>
    <xdr:to>
      <xdr:col>2</xdr:col>
      <xdr:colOff>645014</xdr:colOff>
      <xdr:row>151</xdr:row>
      <xdr:rowOff>75470</xdr:rowOff>
    </xdr:to>
    <xdr:sp macro="" textlink="計算シート!I54">
      <xdr:nvSpPr>
        <xdr:cNvPr id="252" name="テキスト ボックス 251">
          <a:extLst>
            <a:ext uri="{FF2B5EF4-FFF2-40B4-BE49-F238E27FC236}">
              <a16:creationId xmlns:a16="http://schemas.microsoft.com/office/drawing/2014/main" id="{00000000-0008-0000-0200-0000FC000000}"/>
            </a:ext>
          </a:extLst>
        </xdr:cNvPr>
        <xdr:cNvSpPr txBox="1"/>
      </xdr:nvSpPr>
      <xdr:spPr>
        <a:xfrm>
          <a:off x="1807064" y="24997632"/>
          <a:ext cx="219075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B42DD4B1-04B8-4D89-8E67-1B03B64D9031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469900</xdr:colOff>
      <xdr:row>149</xdr:row>
      <xdr:rowOff>161194</xdr:rowOff>
    </xdr:from>
    <xdr:to>
      <xdr:col>1</xdr:col>
      <xdr:colOff>688975</xdr:colOff>
      <xdr:row>151</xdr:row>
      <xdr:rowOff>75470</xdr:rowOff>
    </xdr:to>
    <xdr:sp macro="" textlink="計算シート!H54">
      <xdr:nvSpPr>
        <xdr:cNvPr id="253" name="テキスト ボックス 252">
          <a:extLst>
            <a:ext uri="{FF2B5EF4-FFF2-40B4-BE49-F238E27FC236}">
              <a16:creationId xmlns:a16="http://schemas.microsoft.com/office/drawing/2014/main" id="{00000000-0008-0000-0200-0000FD000000}"/>
            </a:ext>
          </a:extLst>
        </xdr:cNvPr>
        <xdr:cNvSpPr txBox="1"/>
      </xdr:nvSpPr>
      <xdr:spPr>
        <a:xfrm>
          <a:off x="1160463" y="24997632"/>
          <a:ext cx="219075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6AADBD97-1A7A-42F5-A889-2C5F15F1881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484555</xdr:colOff>
      <xdr:row>152</xdr:row>
      <xdr:rowOff>29309</xdr:rowOff>
    </xdr:from>
    <xdr:to>
      <xdr:col>4</xdr:col>
      <xdr:colOff>14899</xdr:colOff>
      <xdr:row>153</xdr:row>
      <xdr:rowOff>112104</xdr:rowOff>
    </xdr:to>
    <xdr:sp macro="" textlink="計算シート!J55">
      <xdr:nvSpPr>
        <xdr:cNvPr id="254" name="テキスト ボックス 253">
          <a:extLst>
            <a:ext uri="{FF2B5EF4-FFF2-40B4-BE49-F238E27FC236}">
              <a16:creationId xmlns:a16="http://schemas.microsoft.com/office/drawing/2014/main" id="{00000000-0008-0000-0200-0000FE000000}"/>
            </a:ext>
          </a:extLst>
        </xdr:cNvPr>
        <xdr:cNvSpPr txBox="1"/>
      </xdr:nvSpPr>
      <xdr:spPr>
        <a:xfrm>
          <a:off x="2556243" y="25365809"/>
          <a:ext cx="220906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96D8F16B-AEB9-491D-9C02-35FB188B41E0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425939</xdr:colOff>
      <xdr:row>152</xdr:row>
      <xdr:rowOff>29309</xdr:rowOff>
    </xdr:from>
    <xdr:to>
      <xdr:col>2</xdr:col>
      <xdr:colOff>645014</xdr:colOff>
      <xdr:row>153</xdr:row>
      <xdr:rowOff>112104</xdr:rowOff>
    </xdr:to>
    <xdr:sp macro="" textlink="計算シート!I55">
      <xdr:nvSpPr>
        <xdr:cNvPr id="255" name="テキスト ボックス 254">
          <a:extLst>
            <a:ext uri="{FF2B5EF4-FFF2-40B4-BE49-F238E27FC236}">
              <a16:creationId xmlns:a16="http://schemas.microsoft.com/office/drawing/2014/main" id="{00000000-0008-0000-0200-0000FF000000}"/>
            </a:ext>
          </a:extLst>
        </xdr:cNvPr>
        <xdr:cNvSpPr txBox="1"/>
      </xdr:nvSpPr>
      <xdr:spPr>
        <a:xfrm>
          <a:off x="1807064" y="25365809"/>
          <a:ext cx="219075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1BDA53F3-3E6C-4695-BB2C-36CCED93835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469900</xdr:colOff>
      <xdr:row>152</xdr:row>
      <xdr:rowOff>29309</xdr:rowOff>
    </xdr:from>
    <xdr:to>
      <xdr:col>1</xdr:col>
      <xdr:colOff>688975</xdr:colOff>
      <xdr:row>153</xdr:row>
      <xdr:rowOff>112104</xdr:rowOff>
    </xdr:to>
    <xdr:sp macro="" textlink="計算シート!H55">
      <xdr:nvSpPr>
        <xdr:cNvPr id="256" name="テキスト ボックス 255">
          <a:extLst>
            <a:ext uri="{FF2B5EF4-FFF2-40B4-BE49-F238E27FC236}">
              <a16:creationId xmlns:a16="http://schemas.microsoft.com/office/drawing/2014/main" id="{00000000-0008-0000-0200-000000010000}"/>
            </a:ext>
          </a:extLst>
        </xdr:cNvPr>
        <xdr:cNvSpPr txBox="1"/>
      </xdr:nvSpPr>
      <xdr:spPr>
        <a:xfrm>
          <a:off x="1160463" y="25365809"/>
          <a:ext cx="219075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1F45F3D4-8EC8-45E2-A274-EE5546F77106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484555</xdr:colOff>
      <xdr:row>154</xdr:row>
      <xdr:rowOff>58617</xdr:rowOff>
    </xdr:from>
    <xdr:to>
      <xdr:col>4</xdr:col>
      <xdr:colOff>14899</xdr:colOff>
      <xdr:row>155</xdr:row>
      <xdr:rowOff>141412</xdr:rowOff>
    </xdr:to>
    <xdr:sp macro="" textlink="計算シート!J56">
      <xdr:nvSpPr>
        <xdr:cNvPr id="257" name="テキスト ボックス 256">
          <a:extLst>
            <a:ext uri="{FF2B5EF4-FFF2-40B4-BE49-F238E27FC236}">
              <a16:creationId xmlns:a16="http://schemas.microsoft.com/office/drawing/2014/main" id="{00000000-0008-0000-0200-000001010000}"/>
            </a:ext>
          </a:extLst>
        </xdr:cNvPr>
        <xdr:cNvSpPr txBox="1"/>
      </xdr:nvSpPr>
      <xdr:spPr>
        <a:xfrm>
          <a:off x="2556243" y="25728492"/>
          <a:ext cx="220906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140D1BF7-255E-477F-9BAF-CC477A2D64CD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425939</xdr:colOff>
      <xdr:row>154</xdr:row>
      <xdr:rowOff>58617</xdr:rowOff>
    </xdr:from>
    <xdr:to>
      <xdr:col>2</xdr:col>
      <xdr:colOff>645014</xdr:colOff>
      <xdr:row>155</xdr:row>
      <xdr:rowOff>141412</xdr:rowOff>
    </xdr:to>
    <xdr:sp macro="" textlink="計算シート!I56">
      <xdr:nvSpPr>
        <xdr:cNvPr id="258" name="テキスト ボックス 257">
          <a:extLst>
            <a:ext uri="{FF2B5EF4-FFF2-40B4-BE49-F238E27FC236}">
              <a16:creationId xmlns:a16="http://schemas.microsoft.com/office/drawing/2014/main" id="{00000000-0008-0000-0200-000002010000}"/>
            </a:ext>
          </a:extLst>
        </xdr:cNvPr>
        <xdr:cNvSpPr txBox="1"/>
      </xdr:nvSpPr>
      <xdr:spPr>
        <a:xfrm>
          <a:off x="1807064" y="25728492"/>
          <a:ext cx="219075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BA45D453-419A-42E8-BC21-D05EAF8E6F1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1</xdr:col>
      <xdr:colOff>469900</xdr:colOff>
      <xdr:row>154</xdr:row>
      <xdr:rowOff>58617</xdr:rowOff>
    </xdr:from>
    <xdr:to>
      <xdr:col>1</xdr:col>
      <xdr:colOff>688975</xdr:colOff>
      <xdr:row>155</xdr:row>
      <xdr:rowOff>141412</xdr:rowOff>
    </xdr:to>
    <xdr:sp macro="" textlink="計算シート!H56">
      <xdr:nvSpPr>
        <xdr:cNvPr id="259" name="テキスト ボックス 258">
          <a:extLst>
            <a:ext uri="{FF2B5EF4-FFF2-40B4-BE49-F238E27FC236}">
              <a16:creationId xmlns:a16="http://schemas.microsoft.com/office/drawing/2014/main" id="{00000000-0008-0000-0200-000003010000}"/>
            </a:ext>
          </a:extLst>
        </xdr:cNvPr>
        <xdr:cNvSpPr txBox="1"/>
      </xdr:nvSpPr>
      <xdr:spPr>
        <a:xfrm>
          <a:off x="1160463" y="25728492"/>
          <a:ext cx="219075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5B74132A-B84C-468A-AC8C-D140CB8734CC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477228</xdr:colOff>
      <xdr:row>152</xdr:row>
      <xdr:rowOff>29309</xdr:rowOff>
    </xdr:from>
    <xdr:to>
      <xdr:col>5</xdr:col>
      <xdr:colOff>5740</xdr:colOff>
      <xdr:row>153</xdr:row>
      <xdr:rowOff>112104</xdr:rowOff>
    </xdr:to>
    <xdr:sp macro="" textlink="計算シート!K55">
      <xdr:nvSpPr>
        <xdr:cNvPr id="260" name="テキスト ボックス 259">
          <a:extLst>
            <a:ext uri="{FF2B5EF4-FFF2-40B4-BE49-F238E27FC236}">
              <a16:creationId xmlns:a16="http://schemas.microsoft.com/office/drawing/2014/main" id="{00000000-0008-0000-0200-000004010000}"/>
            </a:ext>
          </a:extLst>
        </xdr:cNvPr>
        <xdr:cNvSpPr txBox="1"/>
      </xdr:nvSpPr>
      <xdr:spPr>
        <a:xfrm>
          <a:off x="3239478" y="25365809"/>
          <a:ext cx="219075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0F6BBC36-7731-4E1A-ABF5-69019F6A5ECA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682382</xdr:colOff>
      <xdr:row>147</xdr:row>
      <xdr:rowOff>139214</xdr:rowOff>
    </xdr:from>
    <xdr:to>
      <xdr:col>9</xdr:col>
      <xdr:colOff>212726</xdr:colOff>
      <xdr:row>149</xdr:row>
      <xdr:rowOff>53489</xdr:rowOff>
    </xdr:to>
    <xdr:sp macro="" textlink="計算シート!J57">
      <xdr:nvSpPr>
        <xdr:cNvPr id="261" name="テキスト ボックス 260">
          <a:extLst>
            <a:ext uri="{FF2B5EF4-FFF2-40B4-BE49-F238E27FC236}">
              <a16:creationId xmlns:a16="http://schemas.microsoft.com/office/drawing/2014/main" id="{00000000-0008-0000-0200-000005010000}"/>
            </a:ext>
          </a:extLst>
        </xdr:cNvPr>
        <xdr:cNvSpPr txBox="1"/>
      </xdr:nvSpPr>
      <xdr:spPr>
        <a:xfrm>
          <a:off x="6206882" y="24642277"/>
          <a:ext cx="220907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8FFF14F7-52D4-48EC-AA1A-69E3744F29D8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623767</xdr:colOff>
      <xdr:row>147</xdr:row>
      <xdr:rowOff>139214</xdr:rowOff>
    </xdr:from>
    <xdr:to>
      <xdr:col>8</xdr:col>
      <xdr:colOff>154111</xdr:colOff>
      <xdr:row>149</xdr:row>
      <xdr:rowOff>53489</xdr:rowOff>
    </xdr:to>
    <xdr:sp macro="" textlink="計算シート!I57">
      <xdr:nvSpPr>
        <xdr:cNvPr id="262" name="テキスト ボックス 261">
          <a:extLst>
            <a:ext uri="{FF2B5EF4-FFF2-40B4-BE49-F238E27FC236}">
              <a16:creationId xmlns:a16="http://schemas.microsoft.com/office/drawing/2014/main" id="{00000000-0008-0000-0200-000006010000}"/>
            </a:ext>
          </a:extLst>
        </xdr:cNvPr>
        <xdr:cNvSpPr txBox="1"/>
      </xdr:nvSpPr>
      <xdr:spPr>
        <a:xfrm>
          <a:off x="5457705" y="24642277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B550F17F-FAEE-4623-AE4F-578891B8CC27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667727</xdr:colOff>
      <xdr:row>147</xdr:row>
      <xdr:rowOff>139214</xdr:rowOff>
    </xdr:from>
    <xdr:to>
      <xdr:col>7</xdr:col>
      <xdr:colOff>198072</xdr:colOff>
      <xdr:row>149</xdr:row>
      <xdr:rowOff>53489</xdr:rowOff>
    </xdr:to>
    <xdr:sp macro="" textlink="計算シート!H57">
      <xdr:nvSpPr>
        <xdr:cNvPr id="263" name="テキスト ボックス 262">
          <a:extLst>
            <a:ext uri="{FF2B5EF4-FFF2-40B4-BE49-F238E27FC236}">
              <a16:creationId xmlns:a16="http://schemas.microsoft.com/office/drawing/2014/main" id="{00000000-0008-0000-0200-000007010000}"/>
            </a:ext>
          </a:extLst>
        </xdr:cNvPr>
        <xdr:cNvSpPr txBox="1"/>
      </xdr:nvSpPr>
      <xdr:spPr>
        <a:xfrm>
          <a:off x="4811102" y="24642277"/>
          <a:ext cx="220908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8278C140-AA88-4195-A756-AEB07837EE9B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9</xdr:col>
      <xdr:colOff>675055</xdr:colOff>
      <xdr:row>147</xdr:row>
      <xdr:rowOff>139214</xdr:rowOff>
    </xdr:from>
    <xdr:to>
      <xdr:col>10</xdr:col>
      <xdr:colOff>205399</xdr:colOff>
      <xdr:row>149</xdr:row>
      <xdr:rowOff>53489</xdr:rowOff>
    </xdr:to>
    <xdr:sp macro="" textlink="計算シート!K57">
      <xdr:nvSpPr>
        <xdr:cNvPr id="264" name="テキスト ボックス 263">
          <a:extLst>
            <a:ext uri="{FF2B5EF4-FFF2-40B4-BE49-F238E27FC236}">
              <a16:creationId xmlns:a16="http://schemas.microsoft.com/office/drawing/2014/main" id="{00000000-0008-0000-0200-000008010000}"/>
            </a:ext>
          </a:extLst>
        </xdr:cNvPr>
        <xdr:cNvSpPr txBox="1"/>
      </xdr:nvSpPr>
      <xdr:spPr>
        <a:xfrm>
          <a:off x="6890118" y="24642277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DF80D122-F7B2-4C5A-8FA5-45CF504B37D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682382</xdr:colOff>
      <xdr:row>150</xdr:row>
      <xdr:rowOff>7329</xdr:rowOff>
    </xdr:from>
    <xdr:to>
      <xdr:col>9</xdr:col>
      <xdr:colOff>212726</xdr:colOff>
      <xdr:row>151</xdr:row>
      <xdr:rowOff>90124</xdr:rowOff>
    </xdr:to>
    <xdr:sp macro="" textlink="計算シート!J58">
      <xdr:nvSpPr>
        <xdr:cNvPr id="265" name="テキスト ボックス 264">
          <a:extLst>
            <a:ext uri="{FF2B5EF4-FFF2-40B4-BE49-F238E27FC236}">
              <a16:creationId xmlns:a16="http://schemas.microsoft.com/office/drawing/2014/main" id="{00000000-0008-0000-0200-000009010000}"/>
            </a:ext>
          </a:extLst>
        </xdr:cNvPr>
        <xdr:cNvSpPr txBox="1"/>
      </xdr:nvSpPr>
      <xdr:spPr>
        <a:xfrm>
          <a:off x="6206882" y="25010454"/>
          <a:ext cx="220907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F1EA2951-4D97-4AFC-853D-58FB69953B60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623767</xdr:colOff>
      <xdr:row>150</xdr:row>
      <xdr:rowOff>7329</xdr:rowOff>
    </xdr:from>
    <xdr:to>
      <xdr:col>8</xdr:col>
      <xdr:colOff>154111</xdr:colOff>
      <xdr:row>151</xdr:row>
      <xdr:rowOff>90124</xdr:rowOff>
    </xdr:to>
    <xdr:sp macro="" textlink="計算シート!I58">
      <xdr:nvSpPr>
        <xdr:cNvPr id="266" name="テキスト ボックス 265">
          <a:extLst>
            <a:ext uri="{FF2B5EF4-FFF2-40B4-BE49-F238E27FC236}">
              <a16:creationId xmlns:a16="http://schemas.microsoft.com/office/drawing/2014/main" id="{00000000-0008-0000-0200-00000A010000}"/>
            </a:ext>
          </a:extLst>
        </xdr:cNvPr>
        <xdr:cNvSpPr txBox="1"/>
      </xdr:nvSpPr>
      <xdr:spPr>
        <a:xfrm>
          <a:off x="5457705" y="25010454"/>
          <a:ext cx="220906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7F1AD030-2F64-463B-A984-6E943912AF7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667727</xdr:colOff>
      <xdr:row>150</xdr:row>
      <xdr:rowOff>7329</xdr:rowOff>
    </xdr:from>
    <xdr:to>
      <xdr:col>7</xdr:col>
      <xdr:colOff>198072</xdr:colOff>
      <xdr:row>151</xdr:row>
      <xdr:rowOff>90124</xdr:rowOff>
    </xdr:to>
    <xdr:sp macro="" textlink="計算シート!H58">
      <xdr:nvSpPr>
        <xdr:cNvPr id="267" name="テキスト ボックス 266">
          <a:extLst>
            <a:ext uri="{FF2B5EF4-FFF2-40B4-BE49-F238E27FC236}">
              <a16:creationId xmlns:a16="http://schemas.microsoft.com/office/drawing/2014/main" id="{00000000-0008-0000-0200-00000B010000}"/>
            </a:ext>
          </a:extLst>
        </xdr:cNvPr>
        <xdr:cNvSpPr txBox="1"/>
      </xdr:nvSpPr>
      <xdr:spPr>
        <a:xfrm>
          <a:off x="4811102" y="25010454"/>
          <a:ext cx="220908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BA6E9CEE-3B9C-4ED7-8DD4-E3D3B68C3474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9</xdr:col>
      <xdr:colOff>675055</xdr:colOff>
      <xdr:row>150</xdr:row>
      <xdr:rowOff>7329</xdr:rowOff>
    </xdr:from>
    <xdr:to>
      <xdr:col>10</xdr:col>
      <xdr:colOff>205399</xdr:colOff>
      <xdr:row>151</xdr:row>
      <xdr:rowOff>90124</xdr:rowOff>
    </xdr:to>
    <xdr:sp macro="" textlink="計算シート!K58">
      <xdr:nvSpPr>
        <xdr:cNvPr id="268" name="テキスト ボックス 267">
          <a:extLst>
            <a:ext uri="{FF2B5EF4-FFF2-40B4-BE49-F238E27FC236}">
              <a16:creationId xmlns:a16="http://schemas.microsoft.com/office/drawing/2014/main" id="{00000000-0008-0000-0200-00000C010000}"/>
            </a:ext>
          </a:extLst>
        </xdr:cNvPr>
        <xdr:cNvSpPr txBox="1"/>
      </xdr:nvSpPr>
      <xdr:spPr>
        <a:xfrm>
          <a:off x="6890118" y="25010454"/>
          <a:ext cx="220906" cy="24948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545CFD10-C50F-4A36-83E8-F63A2F90B32B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270741</xdr:colOff>
      <xdr:row>157</xdr:row>
      <xdr:rowOff>124559</xdr:rowOff>
    </xdr:from>
    <xdr:to>
      <xdr:col>2</xdr:col>
      <xdr:colOff>489816</xdr:colOff>
      <xdr:row>159</xdr:row>
      <xdr:rowOff>38835</xdr:rowOff>
    </xdr:to>
    <xdr:sp macro="" textlink="計算シート!C15">
      <xdr:nvSpPr>
        <xdr:cNvPr id="269" name="テキスト ボックス 268">
          <a:extLst>
            <a:ext uri="{FF2B5EF4-FFF2-40B4-BE49-F238E27FC236}">
              <a16:creationId xmlns:a16="http://schemas.microsoft.com/office/drawing/2014/main" id="{00000000-0008-0000-0200-00000D010000}"/>
            </a:ext>
          </a:extLst>
        </xdr:cNvPr>
        <xdr:cNvSpPr txBox="1"/>
      </xdr:nvSpPr>
      <xdr:spPr>
        <a:xfrm>
          <a:off x="1638877" y="27314104"/>
          <a:ext cx="219075" cy="260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66332EF8-203B-4AA2-89F8-E55EC48FED9A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270741</xdr:colOff>
      <xdr:row>159</xdr:row>
      <xdr:rowOff>146540</xdr:rowOff>
    </xdr:from>
    <xdr:to>
      <xdr:col>2</xdr:col>
      <xdr:colOff>489816</xdr:colOff>
      <xdr:row>161</xdr:row>
      <xdr:rowOff>60815</xdr:rowOff>
    </xdr:to>
    <xdr:sp macro="" textlink="計算シート!C18">
      <xdr:nvSpPr>
        <xdr:cNvPr id="270" name="テキスト ボックス 269">
          <a:extLst>
            <a:ext uri="{FF2B5EF4-FFF2-40B4-BE49-F238E27FC236}">
              <a16:creationId xmlns:a16="http://schemas.microsoft.com/office/drawing/2014/main" id="{00000000-0008-0000-0200-00000E010000}"/>
            </a:ext>
          </a:extLst>
        </xdr:cNvPr>
        <xdr:cNvSpPr txBox="1"/>
      </xdr:nvSpPr>
      <xdr:spPr>
        <a:xfrm>
          <a:off x="1638877" y="27682449"/>
          <a:ext cx="219075" cy="26063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FCEC3A8E-42C0-40BD-B805-67274086C2BC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270741</xdr:colOff>
      <xdr:row>161</xdr:row>
      <xdr:rowOff>161193</xdr:rowOff>
    </xdr:from>
    <xdr:to>
      <xdr:col>2</xdr:col>
      <xdr:colOff>489816</xdr:colOff>
      <xdr:row>163</xdr:row>
      <xdr:rowOff>75469</xdr:rowOff>
    </xdr:to>
    <xdr:sp macro="" textlink="計算シート!C21">
      <xdr:nvSpPr>
        <xdr:cNvPr id="271" name="テキスト ボックス 270">
          <a:extLst>
            <a:ext uri="{FF2B5EF4-FFF2-40B4-BE49-F238E27FC236}">
              <a16:creationId xmlns:a16="http://schemas.microsoft.com/office/drawing/2014/main" id="{00000000-0008-0000-0200-00000F010000}"/>
            </a:ext>
          </a:extLst>
        </xdr:cNvPr>
        <xdr:cNvSpPr txBox="1"/>
      </xdr:nvSpPr>
      <xdr:spPr>
        <a:xfrm>
          <a:off x="1638877" y="28043466"/>
          <a:ext cx="219075" cy="26063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8C731BA6-D0CB-4C54-BD79-B9D3E8AF16D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270741</xdr:colOff>
      <xdr:row>164</xdr:row>
      <xdr:rowOff>1833</xdr:rowOff>
    </xdr:from>
    <xdr:to>
      <xdr:col>2</xdr:col>
      <xdr:colOff>489816</xdr:colOff>
      <xdr:row>165</xdr:row>
      <xdr:rowOff>82795</xdr:rowOff>
    </xdr:to>
    <xdr:sp macro="" textlink="計算シート!C24">
      <xdr:nvSpPr>
        <xdr:cNvPr id="272" name="テキスト ボックス 271">
          <a:extLst>
            <a:ext uri="{FF2B5EF4-FFF2-40B4-BE49-F238E27FC236}">
              <a16:creationId xmlns:a16="http://schemas.microsoft.com/office/drawing/2014/main" id="{00000000-0008-0000-0200-000010010000}"/>
            </a:ext>
          </a:extLst>
        </xdr:cNvPr>
        <xdr:cNvSpPr txBox="1"/>
      </xdr:nvSpPr>
      <xdr:spPr>
        <a:xfrm>
          <a:off x="1638877" y="28403651"/>
          <a:ext cx="219075" cy="2541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64738665-47C5-4A53-80D6-C03EC9FA78D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270741</xdr:colOff>
      <xdr:row>166</xdr:row>
      <xdr:rowOff>14655</xdr:rowOff>
    </xdr:from>
    <xdr:to>
      <xdr:col>2</xdr:col>
      <xdr:colOff>489816</xdr:colOff>
      <xdr:row>167</xdr:row>
      <xdr:rowOff>97450</xdr:rowOff>
    </xdr:to>
    <xdr:sp macro="" textlink="計算シート!C26">
      <xdr:nvSpPr>
        <xdr:cNvPr id="273" name="テキスト ボックス 272">
          <a:extLst>
            <a:ext uri="{FF2B5EF4-FFF2-40B4-BE49-F238E27FC236}">
              <a16:creationId xmlns:a16="http://schemas.microsoft.com/office/drawing/2014/main" id="{00000000-0008-0000-0200-000011010000}"/>
            </a:ext>
          </a:extLst>
        </xdr:cNvPr>
        <xdr:cNvSpPr txBox="1"/>
      </xdr:nvSpPr>
      <xdr:spPr>
        <a:xfrm>
          <a:off x="1638877" y="28762837"/>
          <a:ext cx="219075" cy="25597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53F5F608-5F97-432A-BB26-F843698ABF0A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5</xdr:col>
      <xdr:colOff>118208</xdr:colOff>
      <xdr:row>157</xdr:row>
      <xdr:rowOff>109905</xdr:rowOff>
    </xdr:from>
    <xdr:to>
      <xdr:col>5</xdr:col>
      <xdr:colOff>337283</xdr:colOff>
      <xdr:row>159</xdr:row>
      <xdr:rowOff>24181</xdr:rowOff>
    </xdr:to>
    <xdr:sp macro="" textlink="計算シート!C16">
      <xdr:nvSpPr>
        <xdr:cNvPr id="274" name="テキスト ボックス 273">
          <a:extLst>
            <a:ext uri="{FF2B5EF4-FFF2-40B4-BE49-F238E27FC236}">
              <a16:creationId xmlns:a16="http://schemas.microsoft.com/office/drawing/2014/main" id="{00000000-0008-0000-0200-000012010000}"/>
            </a:ext>
          </a:extLst>
        </xdr:cNvPr>
        <xdr:cNvSpPr txBox="1"/>
      </xdr:nvSpPr>
      <xdr:spPr>
        <a:xfrm>
          <a:off x="3571021" y="26279843"/>
          <a:ext cx="219075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A0BAEB03-97DE-4CCC-B13F-A33804330678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5</xdr:col>
      <xdr:colOff>126867</xdr:colOff>
      <xdr:row>159</xdr:row>
      <xdr:rowOff>139213</xdr:rowOff>
    </xdr:from>
    <xdr:to>
      <xdr:col>5</xdr:col>
      <xdr:colOff>345942</xdr:colOff>
      <xdr:row>161</xdr:row>
      <xdr:rowOff>53488</xdr:rowOff>
    </xdr:to>
    <xdr:sp macro="" textlink="計算シート!C19">
      <xdr:nvSpPr>
        <xdr:cNvPr id="275" name="テキスト ボックス 274">
          <a:extLst>
            <a:ext uri="{FF2B5EF4-FFF2-40B4-BE49-F238E27FC236}">
              <a16:creationId xmlns:a16="http://schemas.microsoft.com/office/drawing/2014/main" id="{00000000-0008-0000-0200-000013010000}"/>
            </a:ext>
          </a:extLst>
        </xdr:cNvPr>
        <xdr:cNvSpPr txBox="1"/>
      </xdr:nvSpPr>
      <xdr:spPr>
        <a:xfrm>
          <a:off x="3547208" y="27675122"/>
          <a:ext cx="219075" cy="26063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D594AA6C-8D73-4285-B0C4-68C642E9DABB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5</xdr:col>
      <xdr:colOff>118208</xdr:colOff>
      <xdr:row>161</xdr:row>
      <xdr:rowOff>161193</xdr:rowOff>
    </xdr:from>
    <xdr:to>
      <xdr:col>5</xdr:col>
      <xdr:colOff>337283</xdr:colOff>
      <xdr:row>163</xdr:row>
      <xdr:rowOff>75469</xdr:rowOff>
    </xdr:to>
    <xdr:sp macro="" textlink="計算シート!C22">
      <xdr:nvSpPr>
        <xdr:cNvPr id="276" name="テキスト ボックス 275">
          <a:extLst>
            <a:ext uri="{FF2B5EF4-FFF2-40B4-BE49-F238E27FC236}">
              <a16:creationId xmlns:a16="http://schemas.microsoft.com/office/drawing/2014/main" id="{00000000-0008-0000-0200-000014010000}"/>
            </a:ext>
          </a:extLst>
        </xdr:cNvPr>
        <xdr:cNvSpPr txBox="1"/>
      </xdr:nvSpPr>
      <xdr:spPr>
        <a:xfrm>
          <a:off x="3571021" y="26997881"/>
          <a:ext cx="219075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83E29341-0C41-4711-B22C-E01984D62AD1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5</xdr:col>
      <xdr:colOff>118208</xdr:colOff>
      <xdr:row>164</xdr:row>
      <xdr:rowOff>1833</xdr:rowOff>
    </xdr:from>
    <xdr:to>
      <xdr:col>5</xdr:col>
      <xdr:colOff>337283</xdr:colOff>
      <xdr:row>165</xdr:row>
      <xdr:rowOff>82795</xdr:rowOff>
    </xdr:to>
    <xdr:sp macro="" textlink="計算シート!C25">
      <xdr:nvSpPr>
        <xdr:cNvPr id="277" name="テキスト ボックス 276">
          <a:extLst>
            <a:ext uri="{FF2B5EF4-FFF2-40B4-BE49-F238E27FC236}">
              <a16:creationId xmlns:a16="http://schemas.microsoft.com/office/drawing/2014/main" id="{00000000-0008-0000-0200-000015010000}"/>
            </a:ext>
          </a:extLst>
        </xdr:cNvPr>
        <xdr:cNvSpPr txBox="1"/>
      </xdr:nvSpPr>
      <xdr:spPr>
        <a:xfrm>
          <a:off x="3571021" y="27338583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C32DC342-AB24-45EE-BB62-294A65303F04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675055</xdr:colOff>
      <xdr:row>157</xdr:row>
      <xdr:rowOff>109905</xdr:rowOff>
    </xdr:from>
    <xdr:to>
      <xdr:col>8</xdr:col>
      <xdr:colOff>205399</xdr:colOff>
      <xdr:row>159</xdr:row>
      <xdr:rowOff>24181</xdr:rowOff>
    </xdr:to>
    <xdr:sp macro="" textlink="計算シート!C17">
      <xdr:nvSpPr>
        <xdr:cNvPr id="278" name="テキスト ボックス 277">
          <a:extLst>
            <a:ext uri="{FF2B5EF4-FFF2-40B4-BE49-F238E27FC236}">
              <a16:creationId xmlns:a16="http://schemas.microsoft.com/office/drawing/2014/main" id="{00000000-0008-0000-0200-000016010000}"/>
            </a:ext>
          </a:extLst>
        </xdr:cNvPr>
        <xdr:cNvSpPr txBox="1"/>
      </xdr:nvSpPr>
      <xdr:spPr>
        <a:xfrm>
          <a:off x="5508993" y="26279843"/>
          <a:ext cx="220906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25AC0C1D-8ABE-4DC0-B46B-106484D4125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675055</xdr:colOff>
      <xdr:row>159</xdr:row>
      <xdr:rowOff>139213</xdr:rowOff>
    </xdr:from>
    <xdr:to>
      <xdr:col>8</xdr:col>
      <xdr:colOff>205399</xdr:colOff>
      <xdr:row>161</xdr:row>
      <xdr:rowOff>53488</xdr:rowOff>
    </xdr:to>
    <xdr:sp macro="" textlink="計算シート!C20">
      <xdr:nvSpPr>
        <xdr:cNvPr id="279" name="テキスト ボックス 278">
          <a:extLst>
            <a:ext uri="{FF2B5EF4-FFF2-40B4-BE49-F238E27FC236}">
              <a16:creationId xmlns:a16="http://schemas.microsoft.com/office/drawing/2014/main" id="{00000000-0008-0000-0200-000017010000}"/>
            </a:ext>
          </a:extLst>
        </xdr:cNvPr>
        <xdr:cNvSpPr txBox="1"/>
      </xdr:nvSpPr>
      <xdr:spPr>
        <a:xfrm>
          <a:off x="5508993" y="26642526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BB1CC098-0F4E-44DE-8785-2A6DFF9A472B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675055</xdr:colOff>
      <xdr:row>161</xdr:row>
      <xdr:rowOff>161193</xdr:rowOff>
    </xdr:from>
    <xdr:to>
      <xdr:col>8</xdr:col>
      <xdr:colOff>205399</xdr:colOff>
      <xdr:row>163</xdr:row>
      <xdr:rowOff>75469</xdr:rowOff>
    </xdr:to>
    <xdr:sp macro="" textlink="計算シート!C23">
      <xdr:nvSpPr>
        <xdr:cNvPr id="280" name="テキスト ボックス 279">
          <a:extLst>
            <a:ext uri="{FF2B5EF4-FFF2-40B4-BE49-F238E27FC236}">
              <a16:creationId xmlns:a16="http://schemas.microsoft.com/office/drawing/2014/main" id="{00000000-0008-0000-0200-000018010000}"/>
            </a:ext>
          </a:extLst>
        </xdr:cNvPr>
        <xdr:cNvSpPr txBox="1"/>
      </xdr:nvSpPr>
      <xdr:spPr>
        <a:xfrm>
          <a:off x="5508993" y="26997881"/>
          <a:ext cx="220906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4BA91B3F-62EF-4FA2-98B6-5DB807CD06FD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623867</xdr:colOff>
      <xdr:row>166</xdr:row>
      <xdr:rowOff>29310</xdr:rowOff>
    </xdr:from>
    <xdr:to>
      <xdr:col>9</xdr:col>
      <xdr:colOff>418567</xdr:colOff>
      <xdr:row>167</xdr:row>
      <xdr:rowOff>99161</xdr:rowOff>
    </xdr:to>
    <xdr:sp macro="" textlink="計算シート!H59">
      <xdr:nvSpPr>
        <xdr:cNvPr id="281" name="テキスト ボックス 280">
          <a:extLst>
            <a:ext uri="{FF2B5EF4-FFF2-40B4-BE49-F238E27FC236}">
              <a16:creationId xmlns:a16="http://schemas.microsoft.com/office/drawing/2014/main" id="{00000000-0008-0000-0200-000019010000}"/>
            </a:ext>
          </a:extLst>
        </xdr:cNvPr>
        <xdr:cNvSpPr txBox="1"/>
      </xdr:nvSpPr>
      <xdr:spPr>
        <a:xfrm>
          <a:off x="6096412" y="28777492"/>
          <a:ext cx="478769" cy="24303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B7BB96BE-31C2-425D-B4DB-23052889AB4E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0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2</xdr:col>
      <xdr:colOff>59593</xdr:colOff>
      <xdr:row>169</xdr:row>
      <xdr:rowOff>29308</xdr:rowOff>
    </xdr:from>
    <xdr:to>
      <xdr:col>2</xdr:col>
      <xdr:colOff>278668</xdr:colOff>
      <xdr:row>170</xdr:row>
      <xdr:rowOff>112103</xdr:rowOff>
    </xdr:to>
    <xdr:sp macro="" textlink="計算シート!H71">
      <xdr:nvSpPr>
        <xdr:cNvPr id="282" name="テキスト ボックス 281">
          <a:extLst>
            <a:ext uri="{FF2B5EF4-FFF2-40B4-BE49-F238E27FC236}">
              <a16:creationId xmlns:a16="http://schemas.microsoft.com/office/drawing/2014/main" id="{00000000-0008-0000-0200-00001A010000}"/>
            </a:ext>
          </a:extLst>
        </xdr:cNvPr>
        <xdr:cNvSpPr txBox="1"/>
      </xdr:nvSpPr>
      <xdr:spPr>
        <a:xfrm>
          <a:off x="1440718" y="28199496"/>
          <a:ext cx="219075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95C86B84-1491-424D-8D4C-9652443D7C62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228113</xdr:colOff>
      <xdr:row>169</xdr:row>
      <xdr:rowOff>29308</xdr:rowOff>
    </xdr:from>
    <xdr:to>
      <xdr:col>3</xdr:col>
      <xdr:colOff>447188</xdr:colOff>
      <xdr:row>170</xdr:row>
      <xdr:rowOff>112103</xdr:rowOff>
    </xdr:to>
    <xdr:sp macro="" textlink="計算シート!I71">
      <xdr:nvSpPr>
        <xdr:cNvPr id="283" name="テキスト ボックス 282">
          <a:extLst>
            <a:ext uri="{FF2B5EF4-FFF2-40B4-BE49-F238E27FC236}">
              <a16:creationId xmlns:a16="http://schemas.microsoft.com/office/drawing/2014/main" id="{00000000-0008-0000-0200-00001B010000}"/>
            </a:ext>
          </a:extLst>
        </xdr:cNvPr>
        <xdr:cNvSpPr txBox="1"/>
      </xdr:nvSpPr>
      <xdr:spPr>
        <a:xfrm>
          <a:off x="2299801" y="28199496"/>
          <a:ext cx="219075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122B7304-5C39-4785-B4CE-9B0DBC2C382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169497</xdr:colOff>
      <xdr:row>169</xdr:row>
      <xdr:rowOff>29308</xdr:rowOff>
    </xdr:from>
    <xdr:to>
      <xdr:col>4</xdr:col>
      <xdr:colOff>388572</xdr:colOff>
      <xdr:row>170</xdr:row>
      <xdr:rowOff>112103</xdr:rowOff>
    </xdr:to>
    <xdr:sp macro="" textlink="計算シート!J71">
      <xdr:nvSpPr>
        <xdr:cNvPr id="284" name="テキスト ボックス 283">
          <a:extLst>
            <a:ext uri="{FF2B5EF4-FFF2-40B4-BE49-F238E27FC236}">
              <a16:creationId xmlns:a16="http://schemas.microsoft.com/office/drawing/2014/main" id="{00000000-0008-0000-0200-00001C010000}"/>
            </a:ext>
          </a:extLst>
        </xdr:cNvPr>
        <xdr:cNvSpPr txBox="1"/>
      </xdr:nvSpPr>
      <xdr:spPr>
        <a:xfrm>
          <a:off x="2931747" y="28199496"/>
          <a:ext cx="219075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8CF4DA85-786F-4FAF-8227-F1032F1CA674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5</xdr:col>
      <xdr:colOff>125535</xdr:colOff>
      <xdr:row>169</xdr:row>
      <xdr:rowOff>29308</xdr:rowOff>
    </xdr:from>
    <xdr:to>
      <xdr:col>5</xdr:col>
      <xdr:colOff>344610</xdr:colOff>
      <xdr:row>170</xdr:row>
      <xdr:rowOff>112103</xdr:rowOff>
    </xdr:to>
    <xdr:sp macro="" textlink="計算シート!K71">
      <xdr:nvSpPr>
        <xdr:cNvPr id="285" name="テキスト ボックス 284">
          <a:extLst>
            <a:ext uri="{FF2B5EF4-FFF2-40B4-BE49-F238E27FC236}">
              <a16:creationId xmlns:a16="http://schemas.microsoft.com/office/drawing/2014/main" id="{00000000-0008-0000-0200-00001D010000}"/>
            </a:ext>
          </a:extLst>
        </xdr:cNvPr>
        <xdr:cNvSpPr txBox="1"/>
      </xdr:nvSpPr>
      <xdr:spPr>
        <a:xfrm>
          <a:off x="3578348" y="28199496"/>
          <a:ext cx="219075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7CE8D67B-5074-4AA0-B744-6FBDBD1FA633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81574</xdr:colOff>
      <xdr:row>169</xdr:row>
      <xdr:rowOff>29308</xdr:rowOff>
    </xdr:from>
    <xdr:to>
      <xdr:col>6</xdr:col>
      <xdr:colOff>300649</xdr:colOff>
      <xdr:row>170</xdr:row>
      <xdr:rowOff>112103</xdr:rowOff>
    </xdr:to>
    <xdr:sp macro="" textlink="計算シート!L71">
      <xdr:nvSpPr>
        <xdr:cNvPr id="286" name="テキスト ボックス 285">
          <a:extLst>
            <a:ext uri="{FF2B5EF4-FFF2-40B4-BE49-F238E27FC236}">
              <a16:creationId xmlns:a16="http://schemas.microsoft.com/office/drawing/2014/main" id="{00000000-0008-0000-0200-00001E010000}"/>
            </a:ext>
          </a:extLst>
        </xdr:cNvPr>
        <xdr:cNvSpPr txBox="1"/>
      </xdr:nvSpPr>
      <xdr:spPr>
        <a:xfrm>
          <a:off x="4224949" y="28199496"/>
          <a:ext cx="219075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9A3495B0-2654-48B5-9680-D7D644FE7B66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30286</xdr:colOff>
      <xdr:row>169</xdr:row>
      <xdr:rowOff>29308</xdr:rowOff>
    </xdr:from>
    <xdr:to>
      <xdr:col>7</xdr:col>
      <xdr:colOff>249361</xdr:colOff>
      <xdr:row>170</xdr:row>
      <xdr:rowOff>112103</xdr:rowOff>
    </xdr:to>
    <xdr:sp macro="" textlink="計算シート!H72">
      <xdr:nvSpPr>
        <xdr:cNvPr id="287" name="テキスト ボックス 286">
          <a:extLst>
            <a:ext uri="{FF2B5EF4-FFF2-40B4-BE49-F238E27FC236}">
              <a16:creationId xmlns:a16="http://schemas.microsoft.com/office/drawing/2014/main" id="{00000000-0008-0000-0200-00001F010000}"/>
            </a:ext>
          </a:extLst>
        </xdr:cNvPr>
        <xdr:cNvSpPr txBox="1"/>
      </xdr:nvSpPr>
      <xdr:spPr>
        <a:xfrm>
          <a:off x="4864224" y="28199496"/>
          <a:ext cx="219075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C4B18E4C-5198-432A-9D2F-410C70ACDC6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675055</xdr:colOff>
      <xdr:row>169</xdr:row>
      <xdr:rowOff>29308</xdr:rowOff>
    </xdr:from>
    <xdr:to>
      <xdr:col>8</xdr:col>
      <xdr:colOff>205399</xdr:colOff>
      <xdr:row>170</xdr:row>
      <xdr:rowOff>112103</xdr:rowOff>
    </xdr:to>
    <xdr:sp macro="" textlink="計算シート!I72">
      <xdr:nvSpPr>
        <xdr:cNvPr id="288" name="テキスト ボックス 287">
          <a:extLst>
            <a:ext uri="{FF2B5EF4-FFF2-40B4-BE49-F238E27FC236}">
              <a16:creationId xmlns:a16="http://schemas.microsoft.com/office/drawing/2014/main" id="{00000000-0008-0000-0200-000020010000}"/>
            </a:ext>
          </a:extLst>
        </xdr:cNvPr>
        <xdr:cNvSpPr txBox="1"/>
      </xdr:nvSpPr>
      <xdr:spPr>
        <a:xfrm>
          <a:off x="5508993" y="28199496"/>
          <a:ext cx="220906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B7928658-C346-4176-A811-9E65B19BD308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607345</xdr:colOff>
      <xdr:row>169</xdr:row>
      <xdr:rowOff>29308</xdr:rowOff>
    </xdr:from>
    <xdr:to>
      <xdr:col>9</xdr:col>
      <xdr:colOff>152929</xdr:colOff>
      <xdr:row>170</xdr:row>
      <xdr:rowOff>112103</xdr:rowOff>
    </xdr:to>
    <xdr:sp macro="" textlink="計算シート!J72">
      <xdr:nvSpPr>
        <xdr:cNvPr id="289" name="テキスト ボックス 288">
          <a:extLst>
            <a:ext uri="{FF2B5EF4-FFF2-40B4-BE49-F238E27FC236}">
              <a16:creationId xmlns:a16="http://schemas.microsoft.com/office/drawing/2014/main" id="{00000000-0008-0000-0200-000021010000}"/>
            </a:ext>
          </a:extLst>
        </xdr:cNvPr>
        <xdr:cNvSpPr txBox="1"/>
      </xdr:nvSpPr>
      <xdr:spPr>
        <a:xfrm>
          <a:off x="6079890" y="29297035"/>
          <a:ext cx="229653" cy="25597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B2F984D5-A4E7-4D7E-BB7B-8A884FA5E92E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9</xdr:col>
      <xdr:colOff>575595</xdr:colOff>
      <xdr:row>169</xdr:row>
      <xdr:rowOff>29308</xdr:rowOff>
    </xdr:from>
    <xdr:to>
      <xdr:col>10</xdr:col>
      <xdr:colOff>105939</xdr:colOff>
      <xdr:row>170</xdr:row>
      <xdr:rowOff>112103</xdr:rowOff>
    </xdr:to>
    <xdr:sp macro="" textlink="計算シート!K72">
      <xdr:nvSpPr>
        <xdr:cNvPr id="290" name="テキスト ボックス 289">
          <a:extLst>
            <a:ext uri="{FF2B5EF4-FFF2-40B4-BE49-F238E27FC236}">
              <a16:creationId xmlns:a16="http://schemas.microsoft.com/office/drawing/2014/main" id="{00000000-0008-0000-0200-000022010000}"/>
            </a:ext>
          </a:extLst>
        </xdr:cNvPr>
        <xdr:cNvSpPr txBox="1"/>
      </xdr:nvSpPr>
      <xdr:spPr>
        <a:xfrm>
          <a:off x="6732209" y="29297035"/>
          <a:ext cx="214412" cy="25597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FE4F0822-2CAF-4BBD-9DB8-1BC7D831686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2</xdr:col>
      <xdr:colOff>58617</xdr:colOff>
      <xdr:row>171</xdr:row>
      <xdr:rowOff>141145</xdr:rowOff>
    </xdr:from>
    <xdr:to>
      <xdr:col>2</xdr:col>
      <xdr:colOff>277692</xdr:colOff>
      <xdr:row>173</xdr:row>
      <xdr:rowOff>55421</xdr:rowOff>
    </xdr:to>
    <xdr:sp macro="" textlink="計算シート!H73">
      <xdr:nvSpPr>
        <xdr:cNvPr id="291" name="テキスト ボックス 290">
          <a:extLst>
            <a:ext uri="{FF2B5EF4-FFF2-40B4-BE49-F238E27FC236}">
              <a16:creationId xmlns:a16="http://schemas.microsoft.com/office/drawing/2014/main" id="{00000000-0008-0000-0200-000023010000}"/>
            </a:ext>
          </a:extLst>
        </xdr:cNvPr>
        <xdr:cNvSpPr txBox="1"/>
      </xdr:nvSpPr>
      <xdr:spPr>
        <a:xfrm>
          <a:off x="1426753" y="29755236"/>
          <a:ext cx="219075" cy="260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0BCE8DC8-F2BF-4AE4-B034-55374972483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227137</xdr:colOff>
      <xdr:row>171</xdr:row>
      <xdr:rowOff>141145</xdr:rowOff>
    </xdr:from>
    <xdr:to>
      <xdr:col>3</xdr:col>
      <xdr:colOff>446212</xdr:colOff>
      <xdr:row>173</xdr:row>
      <xdr:rowOff>55421</xdr:rowOff>
    </xdr:to>
    <xdr:sp macro="" textlink="計算シート!I73">
      <xdr:nvSpPr>
        <xdr:cNvPr id="292" name="テキスト ボックス 291">
          <a:extLst>
            <a:ext uri="{FF2B5EF4-FFF2-40B4-BE49-F238E27FC236}">
              <a16:creationId xmlns:a16="http://schemas.microsoft.com/office/drawing/2014/main" id="{00000000-0008-0000-0200-000024010000}"/>
            </a:ext>
          </a:extLst>
        </xdr:cNvPr>
        <xdr:cNvSpPr txBox="1"/>
      </xdr:nvSpPr>
      <xdr:spPr>
        <a:xfrm>
          <a:off x="2279342" y="29755236"/>
          <a:ext cx="219075" cy="260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CDFC51F0-79D5-493B-9988-50DBE4297F69}" type="TxLink">
            <a:rPr kumimoji="1" lang="ja-JP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4</xdr:col>
      <xdr:colOff>168521</xdr:colOff>
      <xdr:row>171</xdr:row>
      <xdr:rowOff>141145</xdr:rowOff>
    </xdr:from>
    <xdr:to>
      <xdr:col>4</xdr:col>
      <xdr:colOff>387596</xdr:colOff>
      <xdr:row>173</xdr:row>
      <xdr:rowOff>55421</xdr:rowOff>
    </xdr:to>
    <xdr:sp macro="" textlink="計算シート!J73">
      <xdr:nvSpPr>
        <xdr:cNvPr id="293" name="テキスト ボックス 292">
          <a:extLst>
            <a:ext uri="{FF2B5EF4-FFF2-40B4-BE49-F238E27FC236}">
              <a16:creationId xmlns:a16="http://schemas.microsoft.com/office/drawing/2014/main" id="{00000000-0008-0000-0200-000025010000}"/>
            </a:ext>
          </a:extLst>
        </xdr:cNvPr>
        <xdr:cNvSpPr txBox="1"/>
      </xdr:nvSpPr>
      <xdr:spPr>
        <a:xfrm>
          <a:off x="2904794" y="29755236"/>
          <a:ext cx="219075" cy="260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53C20C8D-5B35-45AB-9133-C8A3A3E1E478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5</xdr:col>
      <xdr:colOff>124559</xdr:colOff>
      <xdr:row>171</xdr:row>
      <xdr:rowOff>141145</xdr:rowOff>
    </xdr:from>
    <xdr:to>
      <xdr:col>5</xdr:col>
      <xdr:colOff>343634</xdr:colOff>
      <xdr:row>173</xdr:row>
      <xdr:rowOff>55421</xdr:rowOff>
    </xdr:to>
    <xdr:sp macro="" textlink="計算シート!K73">
      <xdr:nvSpPr>
        <xdr:cNvPr id="294" name="テキスト ボックス 293">
          <a:extLst>
            <a:ext uri="{FF2B5EF4-FFF2-40B4-BE49-F238E27FC236}">
              <a16:creationId xmlns:a16="http://schemas.microsoft.com/office/drawing/2014/main" id="{00000000-0008-0000-0200-000026010000}"/>
            </a:ext>
          </a:extLst>
        </xdr:cNvPr>
        <xdr:cNvSpPr txBox="1"/>
      </xdr:nvSpPr>
      <xdr:spPr>
        <a:xfrm>
          <a:off x="3544900" y="29755236"/>
          <a:ext cx="219075" cy="260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D9962903-30FD-49A3-9DCB-8DAF72FDC3C2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80598</xdr:colOff>
      <xdr:row>171</xdr:row>
      <xdr:rowOff>141145</xdr:rowOff>
    </xdr:from>
    <xdr:to>
      <xdr:col>6</xdr:col>
      <xdr:colOff>299673</xdr:colOff>
      <xdr:row>173</xdr:row>
      <xdr:rowOff>55421</xdr:rowOff>
    </xdr:to>
    <xdr:sp macro="" textlink="計算シート!L73">
      <xdr:nvSpPr>
        <xdr:cNvPr id="295" name="テキスト ボックス 294">
          <a:extLst>
            <a:ext uri="{FF2B5EF4-FFF2-40B4-BE49-F238E27FC236}">
              <a16:creationId xmlns:a16="http://schemas.microsoft.com/office/drawing/2014/main" id="{00000000-0008-0000-0200-000027010000}"/>
            </a:ext>
          </a:extLst>
        </xdr:cNvPr>
        <xdr:cNvSpPr txBox="1"/>
      </xdr:nvSpPr>
      <xdr:spPr>
        <a:xfrm>
          <a:off x="4185007" y="29755236"/>
          <a:ext cx="219075" cy="260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A331A2FB-9C5B-40FF-B21B-C5FB3FA60286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29310</xdr:colOff>
      <xdr:row>171</xdr:row>
      <xdr:rowOff>141145</xdr:rowOff>
    </xdr:from>
    <xdr:to>
      <xdr:col>7</xdr:col>
      <xdr:colOff>248385</xdr:colOff>
      <xdr:row>173</xdr:row>
      <xdr:rowOff>55421</xdr:rowOff>
    </xdr:to>
    <xdr:sp macro="" textlink="計算シート!H74">
      <xdr:nvSpPr>
        <xdr:cNvPr id="296" name="テキスト ボックス 295">
          <a:extLst>
            <a:ext uri="{FF2B5EF4-FFF2-40B4-BE49-F238E27FC236}">
              <a16:creationId xmlns:a16="http://schemas.microsoft.com/office/drawing/2014/main" id="{00000000-0008-0000-0200-000028010000}"/>
            </a:ext>
          </a:extLst>
        </xdr:cNvPr>
        <xdr:cNvSpPr txBox="1"/>
      </xdr:nvSpPr>
      <xdr:spPr>
        <a:xfrm>
          <a:off x="4817787" y="29755236"/>
          <a:ext cx="219075" cy="260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0D315345-8D97-4CB9-B02E-67FDF43D3AB3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7</xdr:col>
      <xdr:colOff>674079</xdr:colOff>
      <xdr:row>171</xdr:row>
      <xdr:rowOff>141145</xdr:rowOff>
    </xdr:from>
    <xdr:to>
      <xdr:col>8</xdr:col>
      <xdr:colOff>204423</xdr:colOff>
      <xdr:row>173</xdr:row>
      <xdr:rowOff>55421</xdr:rowOff>
    </xdr:to>
    <xdr:sp macro="" textlink="計算シート!I74">
      <xdr:nvSpPr>
        <xdr:cNvPr id="297" name="テキスト ボックス 296">
          <a:extLst>
            <a:ext uri="{FF2B5EF4-FFF2-40B4-BE49-F238E27FC236}">
              <a16:creationId xmlns:a16="http://schemas.microsoft.com/office/drawing/2014/main" id="{00000000-0008-0000-0200-000029010000}"/>
            </a:ext>
          </a:extLst>
        </xdr:cNvPr>
        <xdr:cNvSpPr txBox="1"/>
      </xdr:nvSpPr>
      <xdr:spPr>
        <a:xfrm>
          <a:off x="5462556" y="29755236"/>
          <a:ext cx="214412" cy="260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EB85BB05-8341-471F-A099-A86B81BAA04D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8</xdr:col>
      <xdr:colOff>607345</xdr:colOff>
      <xdr:row>171</xdr:row>
      <xdr:rowOff>141145</xdr:rowOff>
    </xdr:from>
    <xdr:to>
      <xdr:col>9</xdr:col>
      <xdr:colOff>152929</xdr:colOff>
      <xdr:row>173</xdr:row>
      <xdr:rowOff>55421</xdr:rowOff>
    </xdr:to>
    <xdr:sp macro="" textlink="計算シート!J74">
      <xdr:nvSpPr>
        <xdr:cNvPr id="298" name="テキスト ボックス 297">
          <a:extLst>
            <a:ext uri="{FF2B5EF4-FFF2-40B4-BE49-F238E27FC236}">
              <a16:creationId xmlns:a16="http://schemas.microsoft.com/office/drawing/2014/main" id="{00000000-0008-0000-0200-00002A010000}"/>
            </a:ext>
          </a:extLst>
        </xdr:cNvPr>
        <xdr:cNvSpPr txBox="1"/>
      </xdr:nvSpPr>
      <xdr:spPr>
        <a:xfrm>
          <a:off x="6079890" y="29755236"/>
          <a:ext cx="229653" cy="260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fld id="{17BB6275-7E21-4F65-90DF-5BE1342A2A69}" type="TxLink">
            <a:rPr kumimoji="1" lang="en-US" altLang="en-US" sz="110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 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3</xdr:col>
      <xdr:colOff>622791</xdr:colOff>
      <xdr:row>174</xdr:row>
      <xdr:rowOff>94519</xdr:rowOff>
    </xdr:from>
    <xdr:to>
      <xdr:col>4</xdr:col>
      <xdr:colOff>153135</xdr:colOff>
      <xdr:row>176</xdr:row>
      <xdr:rowOff>8795</xdr:rowOff>
    </xdr:to>
    <xdr:sp macro="" textlink="">
      <xdr:nvSpPr>
        <xdr:cNvPr id="299" name="テキスト ボックス 298">
          <a:extLst>
            <a:ext uri="{FF2B5EF4-FFF2-40B4-BE49-F238E27FC236}">
              <a16:creationId xmlns:a16="http://schemas.microsoft.com/office/drawing/2014/main" id="{00000000-0008-0000-0200-00002B010000}"/>
            </a:ext>
          </a:extLst>
        </xdr:cNvPr>
        <xdr:cNvSpPr txBox="1"/>
      </xdr:nvSpPr>
      <xdr:spPr>
        <a:xfrm>
          <a:off x="2694479" y="29098144"/>
          <a:ext cx="220906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6</xdr:col>
      <xdr:colOff>43963</xdr:colOff>
      <xdr:row>174</xdr:row>
      <xdr:rowOff>87192</xdr:rowOff>
    </xdr:from>
    <xdr:to>
      <xdr:col>6</xdr:col>
      <xdr:colOff>263038</xdr:colOff>
      <xdr:row>176</xdr:row>
      <xdr:rowOff>1468</xdr:rowOff>
    </xdr:to>
    <xdr:sp macro="" textlink="">
      <xdr:nvSpPr>
        <xdr:cNvPr id="300" name="テキスト ボックス 299">
          <a:extLst>
            <a:ext uri="{FF2B5EF4-FFF2-40B4-BE49-F238E27FC236}">
              <a16:creationId xmlns:a16="http://schemas.microsoft.com/office/drawing/2014/main" id="{00000000-0008-0000-0200-00002C010000}"/>
            </a:ext>
          </a:extLst>
        </xdr:cNvPr>
        <xdr:cNvSpPr txBox="1"/>
      </xdr:nvSpPr>
      <xdr:spPr>
        <a:xfrm>
          <a:off x="4187338" y="29090817"/>
          <a:ext cx="219075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レ</a:t>
          </a:r>
        </a:p>
      </xdr:txBody>
    </xdr:sp>
    <xdr:clientData/>
  </xdr:twoCellAnchor>
  <xdr:twoCellAnchor>
    <xdr:from>
      <xdr:col>2</xdr:col>
      <xdr:colOff>29310</xdr:colOff>
      <xdr:row>176</xdr:row>
      <xdr:rowOff>109174</xdr:rowOff>
    </xdr:from>
    <xdr:to>
      <xdr:col>2</xdr:col>
      <xdr:colOff>248385</xdr:colOff>
      <xdr:row>178</xdr:row>
      <xdr:rowOff>23449</xdr:rowOff>
    </xdr:to>
    <xdr:sp macro="" textlink="">
      <xdr:nvSpPr>
        <xdr:cNvPr id="301" name="テキスト ボックス 300">
          <a:extLst>
            <a:ext uri="{FF2B5EF4-FFF2-40B4-BE49-F238E27FC236}">
              <a16:creationId xmlns:a16="http://schemas.microsoft.com/office/drawing/2014/main" id="{00000000-0008-0000-0200-00002D010000}"/>
            </a:ext>
          </a:extLst>
        </xdr:cNvPr>
        <xdr:cNvSpPr txBox="1"/>
      </xdr:nvSpPr>
      <xdr:spPr>
        <a:xfrm>
          <a:off x="1410435" y="29446174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3</xdr:col>
      <xdr:colOff>615465</xdr:colOff>
      <xdr:row>176</xdr:row>
      <xdr:rowOff>109174</xdr:rowOff>
    </xdr:from>
    <xdr:to>
      <xdr:col>4</xdr:col>
      <xdr:colOff>145809</xdr:colOff>
      <xdr:row>178</xdr:row>
      <xdr:rowOff>23449</xdr:rowOff>
    </xdr:to>
    <xdr:sp macro="" textlink="">
      <xdr:nvSpPr>
        <xdr:cNvPr id="302" name="テキスト ボックス 301">
          <a:extLst>
            <a:ext uri="{FF2B5EF4-FFF2-40B4-BE49-F238E27FC236}">
              <a16:creationId xmlns:a16="http://schemas.microsoft.com/office/drawing/2014/main" id="{00000000-0008-0000-0200-00002E010000}"/>
            </a:ext>
          </a:extLst>
        </xdr:cNvPr>
        <xdr:cNvSpPr txBox="1"/>
      </xdr:nvSpPr>
      <xdr:spPr>
        <a:xfrm>
          <a:off x="2687153" y="29446174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endParaRPr kumimoji="1" lang="ja-JP" altLang="en-US" sz="1050" b="0" i="0" u="none" strike="noStrike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2</xdr:col>
      <xdr:colOff>29311</xdr:colOff>
      <xdr:row>178</xdr:row>
      <xdr:rowOff>123827</xdr:rowOff>
    </xdr:from>
    <xdr:to>
      <xdr:col>2</xdr:col>
      <xdr:colOff>248386</xdr:colOff>
      <xdr:row>180</xdr:row>
      <xdr:rowOff>38103</xdr:rowOff>
    </xdr:to>
    <xdr:sp macro="" textlink="">
      <xdr:nvSpPr>
        <xdr:cNvPr id="303" name="テキスト ボックス 302">
          <a:extLst>
            <a:ext uri="{FF2B5EF4-FFF2-40B4-BE49-F238E27FC236}">
              <a16:creationId xmlns:a16="http://schemas.microsoft.com/office/drawing/2014/main" id="{00000000-0008-0000-0200-00002F010000}"/>
            </a:ext>
          </a:extLst>
        </xdr:cNvPr>
        <xdr:cNvSpPr txBox="1"/>
      </xdr:nvSpPr>
      <xdr:spPr>
        <a:xfrm>
          <a:off x="1410436" y="29794202"/>
          <a:ext cx="219075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3</xdr:col>
      <xdr:colOff>622792</xdr:colOff>
      <xdr:row>178</xdr:row>
      <xdr:rowOff>123827</xdr:rowOff>
    </xdr:from>
    <xdr:to>
      <xdr:col>4</xdr:col>
      <xdr:colOff>153136</xdr:colOff>
      <xdr:row>180</xdr:row>
      <xdr:rowOff>38103</xdr:rowOff>
    </xdr:to>
    <xdr:sp macro="" textlink="">
      <xdr:nvSpPr>
        <xdr:cNvPr id="304" name="テキスト ボックス 303">
          <a:extLst>
            <a:ext uri="{FF2B5EF4-FFF2-40B4-BE49-F238E27FC236}">
              <a16:creationId xmlns:a16="http://schemas.microsoft.com/office/drawing/2014/main" id="{00000000-0008-0000-0200-000030010000}"/>
            </a:ext>
          </a:extLst>
        </xdr:cNvPr>
        <xdr:cNvSpPr txBox="1"/>
      </xdr:nvSpPr>
      <xdr:spPr>
        <a:xfrm>
          <a:off x="2694480" y="29794202"/>
          <a:ext cx="220906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6</xdr:col>
      <xdr:colOff>43965</xdr:colOff>
      <xdr:row>178</xdr:row>
      <xdr:rowOff>123827</xdr:rowOff>
    </xdr:from>
    <xdr:to>
      <xdr:col>6</xdr:col>
      <xdr:colOff>263040</xdr:colOff>
      <xdr:row>180</xdr:row>
      <xdr:rowOff>38103</xdr:rowOff>
    </xdr:to>
    <xdr:sp macro="" textlink="">
      <xdr:nvSpPr>
        <xdr:cNvPr id="305" name="テキスト ボックス 304">
          <a:extLst>
            <a:ext uri="{FF2B5EF4-FFF2-40B4-BE49-F238E27FC236}">
              <a16:creationId xmlns:a16="http://schemas.microsoft.com/office/drawing/2014/main" id="{00000000-0008-0000-0200-000031010000}"/>
            </a:ext>
          </a:extLst>
        </xdr:cNvPr>
        <xdr:cNvSpPr txBox="1"/>
      </xdr:nvSpPr>
      <xdr:spPr>
        <a:xfrm>
          <a:off x="4187340" y="29794202"/>
          <a:ext cx="219075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8</xdr:col>
      <xdr:colOff>161197</xdr:colOff>
      <xdr:row>178</xdr:row>
      <xdr:rowOff>123827</xdr:rowOff>
    </xdr:from>
    <xdr:to>
      <xdr:col>8</xdr:col>
      <xdr:colOff>380272</xdr:colOff>
      <xdr:row>180</xdr:row>
      <xdr:rowOff>38103</xdr:rowOff>
    </xdr:to>
    <xdr:sp macro="" textlink="">
      <xdr:nvSpPr>
        <xdr:cNvPr id="306" name="テキスト ボックス 305">
          <a:extLst>
            <a:ext uri="{FF2B5EF4-FFF2-40B4-BE49-F238E27FC236}">
              <a16:creationId xmlns:a16="http://schemas.microsoft.com/office/drawing/2014/main" id="{00000000-0008-0000-0200-000032010000}"/>
            </a:ext>
          </a:extLst>
        </xdr:cNvPr>
        <xdr:cNvSpPr txBox="1"/>
      </xdr:nvSpPr>
      <xdr:spPr>
        <a:xfrm>
          <a:off x="5685697" y="29794202"/>
          <a:ext cx="219075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endParaRPr kumimoji="1" lang="ja-JP" altLang="en-US" sz="1050" b="0" i="0" u="none" strike="noStrike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8</xdr:col>
      <xdr:colOff>161197</xdr:colOff>
      <xdr:row>180</xdr:row>
      <xdr:rowOff>138482</xdr:rowOff>
    </xdr:from>
    <xdr:to>
      <xdr:col>8</xdr:col>
      <xdr:colOff>380272</xdr:colOff>
      <xdr:row>182</xdr:row>
      <xdr:rowOff>52757</xdr:rowOff>
    </xdr:to>
    <xdr:sp macro="" textlink="">
      <xdr:nvSpPr>
        <xdr:cNvPr id="307" name="テキスト ボックス 306">
          <a:extLst>
            <a:ext uri="{FF2B5EF4-FFF2-40B4-BE49-F238E27FC236}">
              <a16:creationId xmlns:a16="http://schemas.microsoft.com/office/drawing/2014/main" id="{00000000-0008-0000-0200-000033010000}"/>
            </a:ext>
          </a:extLst>
        </xdr:cNvPr>
        <xdr:cNvSpPr txBox="1"/>
      </xdr:nvSpPr>
      <xdr:spPr>
        <a:xfrm>
          <a:off x="5685697" y="30142232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endParaRPr kumimoji="1" lang="ja-JP" altLang="en-US" sz="1050" b="0" i="0" u="none" strike="noStrike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6</xdr:col>
      <xdr:colOff>43966</xdr:colOff>
      <xdr:row>180</xdr:row>
      <xdr:rowOff>138482</xdr:rowOff>
    </xdr:from>
    <xdr:to>
      <xdr:col>6</xdr:col>
      <xdr:colOff>263041</xdr:colOff>
      <xdr:row>182</xdr:row>
      <xdr:rowOff>52757</xdr:rowOff>
    </xdr:to>
    <xdr:sp macro="" textlink="">
      <xdr:nvSpPr>
        <xdr:cNvPr id="308" name="テキスト ボックス 307">
          <a:extLst>
            <a:ext uri="{FF2B5EF4-FFF2-40B4-BE49-F238E27FC236}">
              <a16:creationId xmlns:a16="http://schemas.microsoft.com/office/drawing/2014/main" id="{00000000-0008-0000-0200-000034010000}"/>
            </a:ext>
          </a:extLst>
        </xdr:cNvPr>
        <xdr:cNvSpPr txBox="1"/>
      </xdr:nvSpPr>
      <xdr:spPr>
        <a:xfrm>
          <a:off x="4187341" y="30142232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3</xdr:col>
      <xdr:colOff>622793</xdr:colOff>
      <xdr:row>180</xdr:row>
      <xdr:rowOff>138482</xdr:rowOff>
    </xdr:from>
    <xdr:to>
      <xdr:col>4</xdr:col>
      <xdr:colOff>153137</xdr:colOff>
      <xdr:row>182</xdr:row>
      <xdr:rowOff>52757</xdr:rowOff>
    </xdr:to>
    <xdr:sp macro="" textlink="">
      <xdr:nvSpPr>
        <xdr:cNvPr id="309" name="テキスト ボックス 308">
          <a:extLst>
            <a:ext uri="{FF2B5EF4-FFF2-40B4-BE49-F238E27FC236}">
              <a16:creationId xmlns:a16="http://schemas.microsoft.com/office/drawing/2014/main" id="{00000000-0008-0000-0200-000035010000}"/>
            </a:ext>
          </a:extLst>
        </xdr:cNvPr>
        <xdr:cNvSpPr txBox="1"/>
      </xdr:nvSpPr>
      <xdr:spPr>
        <a:xfrm>
          <a:off x="2694481" y="30142232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2</xdr:col>
      <xdr:colOff>21984</xdr:colOff>
      <xdr:row>180</xdr:row>
      <xdr:rowOff>145809</xdr:rowOff>
    </xdr:from>
    <xdr:to>
      <xdr:col>2</xdr:col>
      <xdr:colOff>241059</xdr:colOff>
      <xdr:row>182</xdr:row>
      <xdr:rowOff>60084</xdr:rowOff>
    </xdr:to>
    <xdr:sp macro="" textlink="">
      <xdr:nvSpPr>
        <xdr:cNvPr id="310" name="テキスト ボックス 309">
          <a:extLst>
            <a:ext uri="{FF2B5EF4-FFF2-40B4-BE49-F238E27FC236}">
              <a16:creationId xmlns:a16="http://schemas.microsoft.com/office/drawing/2014/main" id="{00000000-0008-0000-0200-000036010000}"/>
            </a:ext>
          </a:extLst>
        </xdr:cNvPr>
        <xdr:cNvSpPr txBox="1"/>
      </xdr:nvSpPr>
      <xdr:spPr>
        <a:xfrm>
          <a:off x="1403109" y="30149559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2</xdr:col>
      <xdr:colOff>29311</xdr:colOff>
      <xdr:row>183</xdr:row>
      <xdr:rowOff>1101</xdr:rowOff>
    </xdr:from>
    <xdr:to>
      <xdr:col>2</xdr:col>
      <xdr:colOff>248386</xdr:colOff>
      <xdr:row>184</xdr:row>
      <xdr:rowOff>82065</xdr:rowOff>
    </xdr:to>
    <xdr:sp macro="" textlink="">
      <xdr:nvSpPr>
        <xdr:cNvPr id="311" name="テキスト ボックス 310">
          <a:extLst>
            <a:ext uri="{FF2B5EF4-FFF2-40B4-BE49-F238E27FC236}">
              <a16:creationId xmlns:a16="http://schemas.microsoft.com/office/drawing/2014/main" id="{00000000-0008-0000-0200-000037010000}"/>
            </a:ext>
          </a:extLst>
        </xdr:cNvPr>
        <xdr:cNvSpPr txBox="1"/>
      </xdr:nvSpPr>
      <xdr:spPr>
        <a:xfrm>
          <a:off x="1410436" y="30504914"/>
          <a:ext cx="219075" cy="2476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6</xdr:col>
      <xdr:colOff>43965</xdr:colOff>
      <xdr:row>183</xdr:row>
      <xdr:rowOff>6597</xdr:rowOff>
    </xdr:from>
    <xdr:to>
      <xdr:col>6</xdr:col>
      <xdr:colOff>263040</xdr:colOff>
      <xdr:row>184</xdr:row>
      <xdr:rowOff>89392</xdr:rowOff>
    </xdr:to>
    <xdr:sp macro="" textlink="">
      <xdr:nvSpPr>
        <xdr:cNvPr id="312" name="テキスト ボックス 311">
          <a:extLst>
            <a:ext uri="{FF2B5EF4-FFF2-40B4-BE49-F238E27FC236}">
              <a16:creationId xmlns:a16="http://schemas.microsoft.com/office/drawing/2014/main" id="{00000000-0008-0000-0200-000038010000}"/>
            </a:ext>
          </a:extLst>
        </xdr:cNvPr>
        <xdr:cNvSpPr txBox="1"/>
      </xdr:nvSpPr>
      <xdr:spPr>
        <a:xfrm>
          <a:off x="4187340" y="30510410"/>
          <a:ext cx="219075" cy="249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endParaRPr kumimoji="1" lang="ja-JP" altLang="en-US" sz="1050" b="0" i="0" u="none" strike="noStrike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1</xdr:col>
      <xdr:colOff>622792</xdr:colOff>
      <xdr:row>187</xdr:row>
      <xdr:rowOff>1103</xdr:rowOff>
    </xdr:from>
    <xdr:to>
      <xdr:col>2</xdr:col>
      <xdr:colOff>153136</xdr:colOff>
      <xdr:row>188</xdr:row>
      <xdr:rowOff>82066</xdr:rowOff>
    </xdr:to>
    <xdr:sp macro="" textlink="">
      <xdr:nvSpPr>
        <xdr:cNvPr id="313" name="テキスト ボックス 312">
          <a:extLst>
            <a:ext uri="{FF2B5EF4-FFF2-40B4-BE49-F238E27FC236}">
              <a16:creationId xmlns:a16="http://schemas.microsoft.com/office/drawing/2014/main" id="{00000000-0008-0000-0200-000039010000}"/>
            </a:ext>
          </a:extLst>
        </xdr:cNvPr>
        <xdr:cNvSpPr txBox="1"/>
      </xdr:nvSpPr>
      <xdr:spPr>
        <a:xfrm>
          <a:off x="1313355" y="31171666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3</xdr:col>
      <xdr:colOff>95254</xdr:colOff>
      <xdr:row>187</xdr:row>
      <xdr:rowOff>1103</xdr:rowOff>
    </xdr:from>
    <xdr:to>
      <xdr:col>3</xdr:col>
      <xdr:colOff>314329</xdr:colOff>
      <xdr:row>188</xdr:row>
      <xdr:rowOff>82066</xdr:rowOff>
    </xdr:to>
    <xdr:sp macro="" textlink="">
      <xdr:nvSpPr>
        <xdr:cNvPr id="314" name="テキスト ボックス 313">
          <a:extLst>
            <a:ext uri="{FF2B5EF4-FFF2-40B4-BE49-F238E27FC236}">
              <a16:creationId xmlns:a16="http://schemas.microsoft.com/office/drawing/2014/main" id="{00000000-0008-0000-0200-00003A010000}"/>
            </a:ext>
          </a:extLst>
        </xdr:cNvPr>
        <xdr:cNvSpPr txBox="1"/>
      </xdr:nvSpPr>
      <xdr:spPr>
        <a:xfrm>
          <a:off x="2166942" y="31171666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4</xdr:col>
      <xdr:colOff>43965</xdr:colOff>
      <xdr:row>187</xdr:row>
      <xdr:rowOff>1103</xdr:rowOff>
    </xdr:from>
    <xdr:to>
      <xdr:col>4</xdr:col>
      <xdr:colOff>263040</xdr:colOff>
      <xdr:row>188</xdr:row>
      <xdr:rowOff>82066</xdr:rowOff>
    </xdr:to>
    <xdr:sp macro="" textlink="">
      <xdr:nvSpPr>
        <xdr:cNvPr id="315" name="テキスト ボックス 314">
          <a:extLst>
            <a:ext uri="{FF2B5EF4-FFF2-40B4-BE49-F238E27FC236}">
              <a16:creationId xmlns:a16="http://schemas.microsoft.com/office/drawing/2014/main" id="{00000000-0008-0000-0200-00003B010000}"/>
            </a:ext>
          </a:extLst>
        </xdr:cNvPr>
        <xdr:cNvSpPr txBox="1"/>
      </xdr:nvSpPr>
      <xdr:spPr>
        <a:xfrm>
          <a:off x="2806215" y="31171666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4</xdr:col>
      <xdr:colOff>681408</xdr:colOff>
      <xdr:row>187</xdr:row>
      <xdr:rowOff>1103</xdr:rowOff>
    </xdr:from>
    <xdr:to>
      <xdr:col>5</xdr:col>
      <xdr:colOff>211752</xdr:colOff>
      <xdr:row>188</xdr:row>
      <xdr:rowOff>82066</xdr:rowOff>
    </xdr:to>
    <xdr:sp macro="" textlink="">
      <xdr:nvSpPr>
        <xdr:cNvPr id="316" name="テキスト ボックス 315">
          <a:extLst>
            <a:ext uri="{FF2B5EF4-FFF2-40B4-BE49-F238E27FC236}">
              <a16:creationId xmlns:a16="http://schemas.microsoft.com/office/drawing/2014/main" id="{00000000-0008-0000-0200-00003C010000}"/>
            </a:ext>
          </a:extLst>
        </xdr:cNvPr>
        <xdr:cNvSpPr txBox="1"/>
      </xdr:nvSpPr>
      <xdr:spPr>
        <a:xfrm>
          <a:off x="3443658" y="31171666"/>
          <a:ext cx="220907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5</xdr:col>
      <xdr:colOff>622792</xdr:colOff>
      <xdr:row>187</xdr:row>
      <xdr:rowOff>1103</xdr:rowOff>
    </xdr:from>
    <xdr:to>
      <xdr:col>6</xdr:col>
      <xdr:colOff>153136</xdr:colOff>
      <xdr:row>188</xdr:row>
      <xdr:rowOff>82066</xdr:rowOff>
    </xdr:to>
    <xdr:sp macro="" textlink="">
      <xdr:nvSpPr>
        <xdr:cNvPr id="317" name="テキスト ボックス 316">
          <a:extLst>
            <a:ext uri="{FF2B5EF4-FFF2-40B4-BE49-F238E27FC236}">
              <a16:creationId xmlns:a16="http://schemas.microsoft.com/office/drawing/2014/main" id="{00000000-0008-0000-0200-00003D010000}"/>
            </a:ext>
          </a:extLst>
        </xdr:cNvPr>
        <xdr:cNvSpPr txBox="1"/>
      </xdr:nvSpPr>
      <xdr:spPr>
        <a:xfrm>
          <a:off x="4075605" y="31171666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6</xdr:col>
      <xdr:colOff>593484</xdr:colOff>
      <xdr:row>187</xdr:row>
      <xdr:rowOff>1103</xdr:rowOff>
    </xdr:from>
    <xdr:to>
      <xdr:col>7</xdr:col>
      <xdr:colOff>123829</xdr:colOff>
      <xdr:row>188</xdr:row>
      <xdr:rowOff>82066</xdr:rowOff>
    </xdr:to>
    <xdr:sp macro="" textlink="">
      <xdr:nvSpPr>
        <xdr:cNvPr id="318" name="テキスト ボックス 317">
          <a:extLst>
            <a:ext uri="{FF2B5EF4-FFF2-40B4-BE49-F238E27FC236}">
              <a16:creationId xmlns:a16="http://schemas.microsoft.com/office/drawing/2014/main" id="{00000000-0008-0000-0200-00003E010000}"/>
            </a:ext>
          </a:extLst>
        </xdr:cNvPr>
        <xdr:cNvSpPr txBox="1"/>
      </xdr:nvSpPr>
      <xdr:spPr>
        <a:xfrm>
          <a:off x="4736859" y="31171666"/>
          <a:ext cx="220908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7</xdr:col>
      <xdr:colOff>534870</xdr:colOff>
      <xdr:row>187</xdr:row>
      <xdr:rowOff>1103</xdr:rowOff>
    </xdr:from>
    <xdr:to>
      <xdr:col>8</xdr:col>
      <xdr:colOff>65214</xdr:colOff>
      <xdr:row>188</xdr:row>
      <xdr:rowOff>82066</xdr:rowOff>
    </xdr:to>
    <xdr:sp macro="" textlink="">
      <xdr:nvSpPr>
        <xdr:cNvPr id="319" name="テキスト ボックス 318">
          <a:extLst>
            <a:ext uri="{FF2B5EF4-FFF2-40B4-BE49-F238E27FC236}">
              <a16:creationId xmlns:a16="http://schemas.microsoft.com/office/drawing/2014/main" id="{00000000-0008-0000-0200-00003F010000}"/>
            </a:ext>
          </a:extLst>
        </xdr:cNvPr>
        <xdr:cNvSpPr txBox="1"/>
      </xdr:nvSpPr>
      <xdr:spPr>
        <a:xfrm>
          <a:off x="5368808" y="31171666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8</xdr:col>
      <xdr:colOff>476254</xdr:colOff>
      <xdr:row>187</xdr:row>
      <xdr:rowOff>1103</xdr:rowOff>
    </xdr:from>
    <xdr:to>
      <xdr:col>9</xdr:col>
      <xdr:colOff>4766</xdr:colOff>
      <xdr:row>188</xdr:row>
      <xdr:rowOff>82066</xdr:rowOff>
    </xdr:to>
    <xdr:sp macro="" textlink="">
      <xdr:nvSpPr>
        <xdr:cNvPr id="320" name="テキスト ボックス 319">
          <a:extLst>
            <a:ext uri="{FF2B5EF4-FFF2-40B4-BE49-F238E27FC236}">
              <a16:creationId xmlns:a16="http://schemas.microsoft.com/office/drawing/2014/main" id="{00000000-0008-0000-0200-000040010000}"/>
            </a:ext>
          </a:extLst>
        </xdr:cNvPr>
        <xdr:cNvSpPr txBox="1"/>
      </xdr:nvSpPr>
      <xdr:spPr>
        <a:xfrm>
          <a:off x="6000754" y="31171666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9</xdr:col>
      <xdr:colOff>439619</xdr:colOff>
      <xdr:row>187</xdr:row>
      <xdr:rowOff>1103</xdr:rowOff>
    </xdr:from>
    <xdr:to>
      <xdr:col>9</xdr:col>
      <xdr:colOff>658694</xdr:colOff>
      <xdr:row>188</xdr:row>
      <xdr:rowOff>82066</xdr:rowOff>
    </xdr:to>
    <xdr:sp macro="" textlink="">
      <xdr:nvSpPr>
        <xdr:cNvPr id="321" name="テキスト ボックス 320">
          <a:extLst>
            <a:ext uri="{FF2B5EF4-FFF2-40B4-BE49-F238E27FC236}">
              <a16:creationId xmlns:a16="http://schemas.microsoft.com/office/drawing/2014/main" id="{00000000-0008-0000-0200-000041010000}"/>
            </a:ext>
          </a:extLst>
        </xdr:cNvPr>
        <xdr:cNvSpPr txBox="1"/>
      </xdr:nvSpPr>
      <xdr:spPr>
        <a:xfrm>
          <a:off x="6654682" y="31171666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endParaRPr kumimoji="1" lang="ja-JP" altLang="en-US" sz="1050" b="0" i="0" u="none" strike="noStrike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1</xdr:col>
      <xdr:colOff>615465</xdr:colOff>
      <xdr:row>189</xdr:row>
      <xdr:rowOff>123829</xdr:rowOff>
    </xdr:from>
    <xdr:to>
      <xdr:col>2</xdr:col>
      <xdr:colOff>145809</xdr:colOff>
      <xdr:row>191</xdr:row>
      <xdr:rowOff>38104</xdr:rowOff>
    </xdr:to>
    <xdr:sp macro="" textlink="">
      <xdr:nvSpPr>
        <xdr:cNvPr id="322" name="テキスト ボックス 321">
          <a:extLst>
            <a:ext uri="{FF2B5EF4-FFF2-40B4-BE49-F238E27FC236}">
              <a16:creationId xmlns:a16="http://schemas.microsoft.com/office/drawing/2014/main" id="{00000000-0008-0000-0200-000042010000}"/>
            </a:ext>
          </a:extLst>
        </xdr:cNvPr>
        <xdr:cNvSpPr txBox="1"/>
      </xdr:nvSpPr>
      <xdr:spPr>
        <a:xfrm>
          <a:off x="1306028" y="31627767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3</xdr:col>
      <xdr:colOff>87927</xdr:colOff>
      <xdr:row>189</xdr:row>
      <xdr:rowOff>123829</xdr:rowOff>
    </xdr:from>
    <xdr:to>
      <xdr:col>3</xdr:col>
      <xdr:colOff>307002</xdr:colOff>
      <xdr:row>191</xdr:row>
      <xdr:rowOff>38104</xdr:rowOff>
    </xdr:to>
    <xdr:sp macro="" textlink="">
      <xdr:nvSpPr>
        <xdr:cNvPr id="323" name="テキスト ボックス 322">
          <a:extLst>
            <a:ext uri="{FF2B5EF4-FFF2-40B4-BE49-F238E27FC236}">
              <a16:creationId xmlns:a16="http://schemas.microsoft.com/office/drawing/2014/main" id="{00000000-0008-0000-0200-000043010000}"/>
            </a:ext>
          </a:extLst>
        </xdr:cNvPr>
        <xdr:cNvSpPr txBox="1"/>
      </xdr:nvSpPr>
      <xdr:spPr>
        <a:xfrm>
          <a:off x="2159615" y="31627767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4</xdr:col>
      <xdr:colOff>36638</xdr:colOff>
      <xdr:row>189</xdr:row>
      <xdr:rowOff>123829</xdr:rowOff>
    </xdr:from>
    <xdr:to>
      <xdr:col>4</xdr:col>
      <xdr:colOff>255713</xdr:colOff>
      <xdr:row>191</xdr:row>
      <xdr:rowOff>38104</xdr:rowOff>
    </xdr:to>
    <xdr:sp macro="" textlink="">
      <xdr:nvSpPr>
        <xdr:cNvPr id="324" name="テキスト ボックス 323">
          <a:extLst>
            <a:ext uri="{FF2B5EF4-FFF2-40B4-BE49-F238E27FC236}">
              <a16:creationId xmlns:a16="http://schemas.microsoft.com/office/drawing/2014/main" id="{00000000-0008-0000-0200-000044010000}"/>
            </a:ext>
          </a:extLst>
        </xdr:cNvPr>
        <xdr:cNvSpPr txBox="1"/>
      </xdr:nvSpPr>
      <xdr:spPr>
        <a:xfrm>
          <a:off x="2798888" y="31627767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4</xdr:col>
      <xdr:colOff>674081</xdr:colOff>
      <xdr:row>189</xdr:row>
      <xdr:rowOff>123829</xdr:rowOff>
    </xdr:from>
    <xdr:to>
      <xdr:col>5</xdr:col>
      <xdr:colOff>204425</xdr:colOff>
      <xdr:row>191</xdr:row>
      <xdr:rowOff>38104</xdr:rowOff>
    </xdr:to>
    <xdr:sp macro="" textlink="">
      <xdr:nvSpPr>
        <xdr:cNvPr id="325" name="テキスト ボックス 324">
          <a:extLst>
            <a:ext uri="{FF2B5EF4-FFF2-40B4-BE49-F238E27FC236}">
              <a16:creationId xmlns:a16="http://schemas.microsoft.com/office/drawing/2014/main" id="{00000000-0008-0000-0200-000045010000}"/>
            </a:ext>
          </a:extLst>
        </xdr:cNvPr>
        <xdr:cNvSpPr txBox="1"/>
      </xdr:nvSpPr>
      <xdr:spPr>
        <a:xfrm>
          <a:off x="3436331" y="31627767"/>
          <a:ext cx="220907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5</xdr:col>
      <xdr:colOff>615465</xdr:colOff>
      <xdr:row>189</xdr:row>
      <xdr:rowOff>123829</xdr:rowOff>
    </xdr:from>
    <xdr:to>
      <xdr:col>6</xdr:col>
      <xdr:colOff>145809</xdr:colOff>
      <xdr:row>191</xdr:row>
      <xdr:rowOff>38104</xdr:rowOff>
    </xdr:to>
    <xdr:sp macro="" textlink="">
      <xdr:nvSpPr>
        <xdr:cNvPr id="326" name="テキスト ボックス 325">
          <a:extLst>
            <a:ext uri="{FF2B5EF4-FFF2-40B4-BE49-F238E27FC236}">
              <a16:creationId xmlns:a16="http://schemas.microsoft.com/office/drawing/2014/main" id="{00000000-0008-0000-0200-000046010000}"/>
            </a:ext>
          </a:extLst>
        </xdr:cNvPr>
        <xdr:cNvSpPr txBox="1"/>
      </xdr:nvSpPr>
      <xdr:spPr>
        <a:xfrm>
          <a:off x="4068278" y="31627767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6</xdr:col>
      <xdr:colOff>586157</xdr:colOff>
      <xdr:row>189</xdr:row>
      <xdr:rowOff>123829</xdr:rowOff>
    </xdr:from>
    <xdr:to>
      <xdr:col>7</xdr:col>
      <xdr:colOff>116502</xdr:colOff>
      <xdr:row>191</xdr:row>
      <xdr:rowOff>38104</xdr:rowOff>
    </xdr:to>
    <xdr:sp macro="" textlink="">
      <xdr:nvSpPr>
        <xdr:cNvPr id="327" name="テキスト ボックス 326">
          <a:extLst>
            <a:ext uri="{FF2B5EF4-FFF2-40B4-BE49-F238E27FC236}">
              <a16:creationId xmlns:a16="http://schemas.microsoft.com/office/drawing/2014/main" id="{00000000-0008-0000-0200-000047010000}"/>
            </a:ext>
          </a:extLst>
        </xdr:cNvPr>
        <xdr:cNvSpPr txBox="1"/>
      </xdr:nvSpPr>
      <xdr:spPr>
        <a:xfrm>
          <a:off x="4729532" y="31627767"/>
          <a:ext cx="220908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7</xdr:col>
      <xdr:colOff>527543</xdr:colOff>
      <xdr:row>189</xdr:row>
      <xdr:rowOff>123829</xdr:rowOff>
    </xdr:from>
    <xdr:to>
      <xdr:col>8</xdr:col>
      <xdr:colOff>57887</xdr:colOff>
      <xdr:row>191</xdr:row>
      <xdr:rowOff>38104</xdr:rowOff>
    </xdr:to>
    <xdr:sp macro="" textlink="">
      <xdr:nvSpPr>
        <xdr:cNvPr id="328" name="テキスト ボックス 327">
          <a:extLst>
            <a:ext uri="{FF2B5EF4-FFF2-40B4-BE49-F238E27FC236}">
              <a16:creationId xmlns:a16="http://schemas.microsoft.com/office/drawing/2014/main" id="{00000000-0008-0000-0200-000048010000}"/>
            </a:ext>
          </a:extLst>
        </xdr:cNvPr>
        <xdr:cNvSpPr txBox="1"/>
      </xdr:nvSpPr>
      <xdr:spPr>
        <a:xfrm>
          <a:off x="5361481" y="31627767"/>
          <a:ext cx="220906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r>
            <a:rPr kumimoji="1" lang="ja-JP" altLang="en-US" sz="1050" b="0" i="0" u="none" strike="noStrike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t> </a:t>
          </a:r>
        </a:p>
      </xdr:txBody>
    </xdr:sp>
    <xdr:clientData/>
  </xdr:twoCellAnchor>
  <xdr:twoCellAnchor>
    <xdr:from>
      <xdr:col>8</xdr:col>
      <xdr:colOff>468927</xdr:colOff>
      <xdr:row>189</xdr:row>
      <xdr:rowOff>123829</xdr:rowOff>
    </xdr:from>
    <xdr:to>
      <xdr:col>8</xdr:col>
      <xdr:colOff>688002</xdr:colOff>
      <xdr:row>191</xdr:row>
      <xdr:rowOff>38104</xdr:rowOff>
    </xdr:to>
    <xdr:sp macro="" textlink="">
      <xdr:nvSpPr>
        <xdr:cNvPr id="329" name="テキスト ボックス 328">
          <a:extLst>
            <a:ext uri="{FF2B5EF4-FFF2-40B4-BE49-F238E27FC236}">
              <a16:creationId xmlns:a16="http://schemas.microsoft.com/office/drawing/2014/main" id="{00000000-0008-0000-0200-000049010000}"/>
            </a:ext>
          </a:extLst>
        </xdr:cNvPr>
        <xdr:cNvSpPr txBox="1"/>
      </xdr:nvSpPr>
      <xdr:spPr>
        <a:xfrm>
          <a:off x="5993427" y="31627767"/>
          <a:ext cx="219075" cy="2476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pPr algn="ctr"/>
          <a:endParaRPr kumimoji="1" lang="ja-JP" altLang="en-US" sz="1050" b="0" i="0" u="none" strike="noStrike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4</xdr:col>
      <xdr:colOff>139717</xdr:colOff>
      <xdr:row>6</xdr:row>
      <xdr:rowOff>114080</xdr:rowOff>
    </xdr:from>
    <xdr:to>
      <xdr:col>5</xdr:col>
      <xdr:colOff>88778</xdr:colOff>
      <xdr:row>8</xdr:row>
      <xdr:rowOff>10748</xdr:rowOff>
    </xdr:to>
    <xdr:sp macro="" textlink="計算シート!C40">
      <xdr:nvSpPr>
        <xdr:cNvPr id="330" name="テキスト ボックス 329">
          <a:extLst>
            <a:ext uri="{FF2B5EF4-FFF2-40B4-BE49-F238E27FC236}">
              <a16:creationId xmlns:a16="http://schemas.microsoft.com/office/drawing/2014/main" id="{00000000-0008-0000-0200-00004A010000}"/>
            </a:ext>
          </a:extLst>
        </xdr:cNvPr>
        <xdr:cNvSpPr txBox="1"/>
      </xdr:nvSpPr>
      <xdr:spPr>
        <a:xfrm>
          <a:off x="2875990" y="1153171"/>
          <a:ext cx="633129" cy="2430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CB8FC611-6223-43F4-8F1D-90C03900C391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020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3</xdr:col>
      <xdr:colOff>125480</xdr:colOff>
      <xdr:row>72</xdr:row>
      <xdr:rowOff>51314</xdr:rowOff>
    </xdr:from>
    <xdr:to>
      <xdr:col>4</xdr:col>
      <xdr:colOff>74542</xdr:colOff>
      <xdr:row>73</xdr:row>
      <xdr:rowOff>121163</xdr:rowOff>
    </xdr:to>
    <xdr:sp macro="" textlink="計算シート!B40">
      <xdr:nvSpPr>
        <xdr:cNvPr id="331" name="テキスト ボックス 330">
          <a:extLst>
            <a:ext uri="{FF2B5EF4-FFF2-40B4-BE49-F238E27FC236}">
              <a16:creationId xmlns:a16="http://schemas.microsoft.com/office/drawing/2014/main" id="{00000000-0008-0000-0200-00004B010000}"/>
            </a:ext>
          </a:extLst>
        </xdr:cNvPr>
        <xdr:cNvSpPr txBox="1"/>
      </xdr:nvSpPr>
      <xdr:spPr>
        <a:xfrm>
          <a:off x="2177685" y="12520405"/>
          <a:ext cx="633130" cy="2430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C9CBA7EF-D545-4FD6-82B8-2C3902DB844E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022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4</xdr:col>
      <xdr:colOff>74766</xdr:colOff>
      <xdr:row>72</xdr:row>
      <xdr:rowOff>51314</xdr:rowOff>
    </xdr:from>
    <xdr:to>
      <xdr:col>5</xdr:col>
      <xdr:colOff>23827</xdr:colOff>
      <xdr:row>73</xdr:row>
      <xdr:rowOff>121163</xdr:rowOff>
    </xdr:to>
    <xdr:sp macro="" textlink="計算シート!C40">
      <xdr:nvSpPr>
        <xdr:cNvPr id="332" name="テキスト ボックス 331">
          <a:extLst>
            <a:ext uri="{FF2B5EF4-FFF2-40B4-BE49-F238E27FC236}">
              <a16:creationId xmlns:a16="http://schemas.microsoft.com/office/drawing/2014/main" id="{00000000-0008-0000-0200-00004C010000}"/>
            </a:ext>
          </a:extLst>
        </xdr:cNvPr>
        <xdr:cNvSpPr txBox="1"/>
      </xdr:nvSpPr>
      <xdr:spPr>
        <a:xfrm>
          <a:off x="2811039" y="12520405"/>
          <a:ext cx="633129" cy="2430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CB8FC611-6223-43F4-8F1D-90C03900C391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020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3</xdr:col>
      <xdr:colOff>99612</xdr:colOff>
      <xdr:row>138</xdr:row>
      <xdr:rowOff>61530</xdr:rowOff>
    </xdr:from>
    <xdr:to>
      <xdr:col>4</xdr:col>
      <xdr:colOff>48674</xdr:colOff>
      <xdr:row>139</xdr:row>
      <xdr:rowOff>131379</xdr:rowOff>
    </xdr:to>
    <xdr:sp macro="" textlink="計算シート!B40">
      <xdr:nvSpPr>
        <xdr:cNvPr id="333" name="テキスト ボックス 332">
          <a:extLst>
            <a:ext uri="{FF2B5EF4-FFF2-40B4-BE49-F238E27FC236}">
              <a16:creationId xmlns:a16="http://schemas.microsoft.com/office/drawing/2014/main" id="{00000000-0008-0000-0200-00004D010000}"/>
            </a:ext>
          </a:extLst>
        </xdr:cNvPr>
        <xdr:cNvSpPr txBox="1"/>
      </xdr:nvSpPr>
      <xdr:spPr>
        <a:xfrm>
          <a:off x="2151817" y="23960621"/>
          <a:ext cx="633130" cy="2430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C9CBA7EF-D545-4FD6-82B8-2C3902DB844E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022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4</xdr:col>
      <xdr:colOff>54761</xdr:colOff>
      <xdr:row>138</xdr:row>
      <xdr:rowOff>61530</xdr:rowOff>
    </xdr:from>
    <xdr:to>
      <xdr:col>5</xdr:col>
      <xdr:colOff>3822</xdr:colOff>
      <xdr:row>139</xdr:row>
      <xdr:rowOff>131379</xdr:rowOff>
    </xdr:to>
    <xdr:sp macro="" textlink="計算シート!C40">
      <xdr:nvSpPr>
        <xdr:cNvPr id="334" name="テキスト ボックス 333">
          <a:extLst>
            <a:ext uri="{FF2B5EF4-FFF2-40B4-BE49-F238E27FC236}">
              <a16:creationId xmlns:a16="http://schemas.microsoft.com/office/drawing/2014/main" id="{00000000-0008-0000-0200-00004E010000}"/>
            </a:ext>
          </a:extLst>
        </xdr:cNvPr>
        <xdr:cNvSpPr txBox="1"/>
      </xdr:nvSpPr>
      <xdr:spPr>
        <a:xfrm>
          <a:off x="2791034" y="23960621"/>
          <a:ext cx="633129" cy="2430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CB8FC611-6223-43F4-8F1D-90C03900C391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020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7</xdr:col>
      <xdr:colOff>16049</xdr:colOff>
      <xdr:row>6</xdr:row>
      <xdr:rowOff>110629</xdr:rowOff>
    </xdr:from>
    <xdr:to>
      <xdr:col>7</xdr:col>
      <xdr:colOff>592441</xdr:colOff>
      <xdr:row>8</xdr:row>
      <xdr:rowOff>14199</xdr:rowOff>
    </xdr:to>
    <xdr:sp macro="" textlink="計算シート!S2">
      <xdr:nvSpPr>
        <xdr:cNvPr id="335" name="テキスト ボックス 334">
          <a:extLst>
            <a:ext uri="{FF2B5EF4-FFF2-40B4-BE49-F238E27FC236}">
              <a16:creationId xmlns:a16="http://schemas.microsoft.com/office/drawing/2014/main" id="{00000000-0008-0000-0200-00004F010000}"/>
            </a:ext>
          </a:extLst>
        </xdr:cNvPr>
        <xdr:cNvSpPr txBox="1"/>
      </xdr:nvSpPr>
      <xdr:spPr>
        <a:xfrm>
          <a:off x="4804526" y="1149720"/>
          <a:ext cx="576392" cy="24993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F3C61E32-25DE-4BC2-90FD-09064F2380DB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000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7</xdr:col>
      <xdr:colOff>641385</xdr:colOff>
      <xdr:row>6</xdr:row>
      <xdr:rowOff>110629</xdr:rowOff>
    </xdr:from>
    <xdr:to>
      <xdr:col>9</xdr:col>
      <xdr:colOff>55801</xdr:colOff>
      <xdr:row>8</xdr:row>
      <xdr:rowOff>14199</xdr:rowOff>
    </xdr:to>
    <xdr:sp macro="" textlink="計算シート!U2">
      <xdr:nvSpPr>
        <xdr:cNvPr id="336" name="テキスト ボックス 335">
          <a:extLst>
            <a:ext uri="{FF2B5EF4-FFF2-40B4-BE49-F238E27FC236}">
              <a16:creationId xmlns:a16="http://schemas.microsoft.com/office/drawing/2014/main" id="{00000000-0008-0000-0200-000050010000}"/>
            </a:ext>
          </a:extLst>
        </xdr:cNvPr>
        <xdr:cNvSpPr txBox="1"/>
      </xdr:nvSpPr>
      <xdr:spPr>
        <a:xfrm>
          <a:off x="5429862" y="1149720"/>
          <a:ext cx="782553" cy="24993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2CDD2BCA-ADDF-44AA-AA21-4D635A473CE8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0000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5</xdr:col>
      <xdr:colOff>658172</xdr:colOff>
      <xdr:row>72</xdr:row>
      <xdr:rowOff>51314</xdr:rowOff>
    </xdr:from>
    <xdr:to>
      <xdr:col>6</xdr:col>
      <xdr:colOff>571704</xdr:colOff>
      <xdr:row>73</xdr:row>
      <xdr:rowOff>121163</xdr:rowOff>
    </xdr:to>
    <xdr:sp macro="" textlink="計算シート!Q2">
      <xdr:nvSpPr>
        <xdr:cNvPr id="337" name="テキスト ボックス 336">
          <a:extLst>
            <a:ext uri="{FF2B5EF4-FFF2-40B4-BE49-F238E27FC236}">
              <a16:creationId xmlns:a16="http://schemas.microsoft.com/office/drawing/2014/main" id="{00000000-0008-0000-0200-000051010000}"/>
            </a:ext>
          </a:extLst>
        </xdr:cNvPr>
        <xdr:cNvSpPr txBox="1"/>
      </xdr:nvSpPr>
      <xdr:spPr>
        <a:xfrm>
          <a:off x="4078513" y="12520405"/>
          <a:ext cx="597600" cy="2430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C676A292-54A5-477E-8580-F9F93C2ED531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000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6</xdr:col>
      <xdr:colOff>610533</xdr:colOff>
      <xdr:row>72</xdr:row>
      <xdr:rowOff>51314</xdr:rowOff>
    </xdr:from>
    <xdr:to>
      <xdr:col>7</xdr:col>
      <xdr:colOff>506752</xdr:colOff>
      <xdr:row>73</xdr:row>
      <xdr:rowOff>121163</xdr:rowOff>
    </xdr:to>
    <xdr:sp macro="" textlink="計算シート!S2">
      <xdr:nvSpPr>
        <xdr:cNvPr id="338" name="テキスト ボックス 337">
          <a:extLst>
            <a:ext uri="{FF2B5EF4-FFF2-40B4-BE49-F238E27FC236}">
              <a16:creationId xmlns:a16="http://schemas.microsoft.com/office/drawing/2014/main" id="{00000000-0008-0000-0200-000052010000}"/>
            </a:ext>
          </a:extLst>
        </xdr:cNvPr>
        <xdr:cNvSpPr txBox="1"/>
      </xdr:nvSpPr>
      <xdr:spPr>
        <a:xfrm>
          <a:off x="4714942" y="12520405"/>
          <a:ext cx="580287" cy="2430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F3C61E32-25DE-4BC2-90FD-09064F2380DB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000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7</xdr:col>
      <xdr:colOff>538370</xdr:colOff>
      <xdr:row>72</xdr:row>
      <xdr:rowOff>39579</xdr:rowOff>
    </xdr:from>
    <xdr:to>
      <xdr:col>8</xdr:col>
      <xdr:colOff>605925</xdr:colOff>
      <xdr:row>73</xdr:row>
      <xdr:rowOff>132897</xdr:rowOff>
    </xdr:to>
    <xdr:sp macro="" textlink="計算シート!U2">
      <xdr:nvSpPr>
        <xdr:cNvPr id="339" name="テキスト ボックス 338">
          <a:extLst>
            <a:ext uri="{FF2B5EF4-FFF2-40B4-BE49-F238E27FC236}">
              <a16:creationId xmlns:a16="http://schemas.microsoft.com/office/drawing/2014/main" id="{00000000-0008-0000-0200-000053010000}"/>
            </a:ext>
          </a:extLst>
        </xdr:cNvPr>
        <xdr:cNvSpPr txBox="1"/>
      </xdr:nvSpPr>
      <xdr:spPr>
        <a:xfrm>
          <a:off x="5326847" y="12508670"/>
          <a:ext cx="751623" cy="2665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2CDD2BCA-ADDF-44AA-AA21-4D635A473CE8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0000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5</xdr:col>
      <xdr:colOff>642583</xdr:colOff>
      <xdr:row>138</xdr:row>
      <xdr:rowOff>61530</xdr:rowOff>
    </xdr:from>
    <xdr:to>
      <xdr:col>6</xdr:col>
      <xdr:colOff>546423</xdr:colOff>
      <xdr:row>139</xdr:row>
      <xdr:rowOff>131379</xdr:rowOff>
    </xdr:to>
    <xdr:sp macro="" textlink="計算シート!Q2">
      <xdr:nvSpPr>
        <xdr:cNvPr id="340" name="テキスト ボックス 339">
          <a:extLst>
            <a:ext uri="{FF2B5EF4-FFF2-40B4-BE49-F238E27FC236}">
              <a16:creationId xmlns:a16="http://schemas.microsoft.com/office/drawing/2014/main" id="{00000000-0008-0000-0200-000054010000}"/>
            </a:ext>
          </a:extLst>
        </xdr:cNvPr>
        <xdr:cNvSpPr txBox="1"/>
      </xdr:nvSpPr>
      <xdr:spPr>
        <a:xfrm>
          <a:off x="4062924" y="23960621"/>
          <a:ext cx="587908" cy="2430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C676A292-54A5-477E-8580-F9F93C2ED531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000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6</xdr:col>
      <xdr:colOff>611943</xdr:colOff>
      <xdr:row>138</xdr:row>
      <xdr:rowOff>61530</xdr:rowOff>
    </xdr:from>
    <xdr:to>
      <xdr:col>7</xdr:col>
      <xdr:colOff>508162</xdr:colOff>
      <xdr:row>139</xdr:row>
      <xdr:rowOff>131379</xdr:rowOff>
    </xdr:to>
    <xdr:sp macro="" textlink="計算シート!S2">
      <xdr:nvSpPr>
        <xdr:cNvPr id="341" name="テキスト ボックス 340">
          <a:extLst>
            <a:ext uri="{FF2B5EF4-FFF2-40B4-BE49-F238E27FC236}">
              <a16:creationId xmlns:a16="http://schemas.microsoft.com/office/drawing/2014/main" id="{00000000-0008-0000-0200-000055010000}"/>
            </a:ext>
          </a:extLst>
        </xdr:cNvPr>
        <xdr:cNvSpPr txBox="1"/>
      </xdr:nvSpPr>
      <xdr:spPr>
        <a:xfrm>
          <a:off x="4716352" y="23960621"/>
          <a:ext cx="580287" cy="2430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F3C61E32-25DE-4BC2-90FD-09064F2380DB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000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7</xdr:col>
      <xdr:colOff>540531</xdr:colOff>
      <xdr:row>138</xdr:row>
      <xdr:rowOff>62219</xdr:rowOff>
    </xdr:from>
    <xdr:to>
      <xdr:col>8</xdr:col>
      <xdr:colOff>608197</xdr:colOff>
      <xdr:row>139</xdr:row>
      <xdr:rowOff>130689</xdr:rowOff>
    </xdr:to>
    <xdr:sp macro="" textlink="計算シート!U2">
      <xdr:nvSpPr>
        <xdr:cNvPr id="342" name="テキスト ボックス 341">
          <a:extLst>
            <a:ext uri="{FF2B5EF4-FFF2-40B4-BE49-F238E27FC236}">
              <a16:creationId xmlns:a16="http://schemas.microsoft.com/office/drawing/2014/main" id="{00000000-0008-0000-0200-000056010000}"/>
            </a:ext>
          </a:extLst>
        </xdr:cNvPr>
        <xdr:cNvSpPr txBox="1"/>
      </xdr:nvSpPr>
      <xdr:spPr>
        <a:xfrm>
          <a:off x="5329008" y="23961310"/>
          <a:ext cx="751734" cy="24165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2CDD2BCA-ADDF-44AA-AA21-4D635A473CE8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0000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0</xdr:col>
      <xdr:colOff>356151</xdr:colOff>
      <xdr:row>9</xdr:row>
      <xdr:rowOff>157370</xdr:rowOff>
    </xdr:from>
    <xdr:to>
      <xdr:col>1</xdr:col>
      <xdr:colOff>211014</xdr:colOff>
      <xdr:row>11</xdr:row>
      <xdr:rowOff>41413</xdr:rowOff>
    </xdr:to>
    <xdr:sp macro="" textlink="">
      <xdr:nvSpPr>
        <xdr:cNvPr id="344" name="テキスト ボックス 343">
          <a:extLst>
            <a:ext uri="{FF2B5EF4-FFF2-40B4-BE49-F238E27FC236}">
              <a16:creationId xmlns:a16="http://schemas.microsoft.com/office/drawing/2014/main" id="{00000000-0008-0000-0200-000058010000}"/>
            </a:ext>
          </a:extLst>
        </xdr:cNvPr>
        <xdr:cNvSpPr txBox="1"/>
      </xdr:nvSpPr>
      <xdr:spPr>
        <a:xfrm>
          <a:off x="356151" y="1722783"/>
          <a:ext cx="542320" cy="23191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pPr algn="ctr"/>
          <a:r>
            <a:rPr kumimoji="1" lang="ja-JP" altLang="en-US" sz="1000" b="1">
              <a:latin typeface="Comic Sans MS" panose="030F0702030302020204" pitchFamily="66" charset="0"/>
            </a:rPr>
            <a:t>名前</a:t>
          </a:r>
        </a:p>
      </xdr:txBody>
    </xdr:sp>
    <xdr:clientData/>
  </xdr:twoCellAnchor>
  <xdr:twoCellAnchor>
    <xdr:from>
      <xdr:col>2</xdr:col>
      <xdr:colOff>679174</xdr:colOff>
      <xdr:row>13</xdr:row>
      <xdr:rowOff>49695</xdr:rowOff>
    </xdr:from>
    <xdr:to>
      <xdr:col>8</xdr:col>
      <xdr:colOff>177513</xdr:colOff>
      <xdr:row>14</xdr:row>
      <xdr:rowOff>82825</xdr:rowOff>
    </xdr:to>
    <xdr:sp macro="" textlink="入力シート!B6">
      <xdr:nvSpPr>
        <xdr:cNvPr id="369" name="テキスト ボックス 368">
          <a:extLst>
            <a:ext uri="{FF2B5EF4-FFF2-40B4-BE49-F238E27FC236}">
              <a16:creationId xmlns:a16="http://schemas.microsoft.com/office/drawing/2014/main" id="{00000000-0008-0000-0200-000071010000}"/>
            </a:ext>
          </a:extLst>
        </xdr:cNvPr>
        <xdr:cNvSpPr txBox="1"/>
      </xdr:nvSpPr>
      <xdr:spPr>
        <a:xfrm>
          <a:off x="2054087" y="2310847"/>
          <a:ext cx="3623078" cy="20706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tIns="0" rtlCol="0" anchor="t"/>
        <a:lstStyle/>
        <a:p>
          <a:pPr algn="l"/>
          <a:fld id="{732C89F0-F0AB-4F74-A7E8-5BDEF2169A41}" type="TxLink">
            <a:rPr kumimoji="1" lang="en-US" altLang="en-US" sz="900" b="0" i="0" u="none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pPr algn="l"/>
            <a:t> </a:t>
          </a:fld>
          <a:endParaRPr kumimoji="1" lang="ja-JP" altLang="en-US" sz="900"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>
    <xdr:from>
      <xdr:col>8</xdr:col>
      <xdr:colOff>561474</xdr:colOff>
      <xdr:row>12</xdr:row>
      <xdr:rowOff>55145</xdr:rowOff>
    </xdr:from>
    <xdr:to>
      <xdr:col>10</xdr:col>
      <xdr:colOff>526382</xdr:colOff>
      <xdr:row>14</xdr:row>
      <xdr:rowOff>60157</xdr:rowOff>
    </xdr:to>
    <xdr:sp macro="" textlink="入力シート!B8">
      <xdr:nvSpPr>
        <xdr:cNvPr id="375" name="テキスト ボックス 374">
          <a:extLst>
            <a:ext uri="{FF2B5EF4-FFF2-40B4-BE49-F238E27FC236}">
              <a16:creationId xmlns:a16="http://schemas.microsoft.com/office/drawing/2014/main" id="{00000000-0008-0000-0200-000077010000}"/>
            </a:ext>
          </a:extLst>
        </xdr:cNvPr>
        <xdr:cNvSpPr txBox="1"/>
      </xdr:nvSpPr>
      <xdr:spPr>
        <a:xfrm>
          <a:off x="6055895" y="2100513"/>
          <a:ext cx="1338513" cy="345907"/>
        </a:xfrm>
        <a:prstGeom prst="rect">
          <a:avLst/>
        </a:prstGeom>
        <a:solidFill>
          <a:sysClr val="window" lastClr="FFFFFF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ctr"/>
          <a:fld id="{2EAC7219-E296-4453-A4AB-E00D9A713F31}" type="TxLink">
            <a:rPr kumimoji="1" lang="en-US" altLang="en-US" sz="900" b="0" i="0" u="none" strike="noStrike" spc="0" baseline="0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pPr algn="ctr"/>
            <a:t> </a:t>
          </a:fld>
          <a:endParaRPr kumimoji="1" lang="en-US" altLang="en-US" sz="900" b="0" i="0" u="none" strike="noStrike" spc="0" baseline="0">
            <a:solidFill>
              <a:srgbClr val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 editAs="oneCell">
    <xdr:from>
      <xdr:col>1</xdr:col>
      <xdr:colOff>95250</xdr:colOff>
      <xdr:row>69</xdr:row>
      <xdr:rowOff>53445</xdr:rowOff>
    </xdr:from>
    <xdr:to>
      <xdr:col>1</xdr:col>
      <xdr:colOff>600075</xdr:colOff>
      <xdr:row>71</xdr:row>
      <xdr:rowOff>19049</xdr:rowOff>
    </xdr:to>
    <xdr:pic>
      <xdr:nvPicPr>
        <xdr:cNvPr id="356" name="図 355">
          <a:extLst>
            <a:ext uri="{FF2B5EF4-FFF2-40B4-BE49-F238E27FC236}">
              <a16:creationId xmlns:a16="http://schemas.microsoft.com/office/drawing/2014/main" id="{00000000-0008-0000-02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" y="11883495"/>
          <a:ext cx="504825" cy="3085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66676</xdr:colOff>
      <xdr:row>135</xdr:row>
      <xdr:rowOff>18959</xdr:rowOff>
    </xdr:from>
    <xdr:to>
      <xdr:col>1</xdr:col>
      <xdr:colOff>619126</xdr:colOff>
      <xdr:row>137</xdr:row>
      <xdr:rowOff>28575</xdr:rowOff>
    </xdr:to>
    <xdr:pic>
      <xdr:nvPicPr>
        <xdr:cNvPr id="357" name="図 356">
          <a:extLst>
            <a:ext uri="{FF2B5EF4-FFF2-40B4-BE49-F238E27FC236}">
              <a16:creationId xmlns:a16="http://schemas.microsoft.com/office/drawing/2014/main" id="{00000000-0008-0000-02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6" y="23164709"/>
          <a:ext cx="552450" cy="352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95251</xdr:colOff>
      <xdr:row>18</xdr:row>
      <xdr:rowOff>36369</xdr:rowOff>
    </xdr:from>
    <xdr:to>
      <xdr:col>1</xdr:col>
      <xdr:colOff>495301</xdr:colOff>
      <xdr:row>20</xdr:row>
      <xdr:rowOff>74469</xdr:rowOff>
    </xdr:to>
    <xdr:sp macro="" textlink="入力シート!B14">
      <xdr:nvSpPr>
        <xdr:cNvPr id="383" name="テキスト ボックス 382">
          <a:extLst>
            <a:ext uri="{FF2B5EF4-FFF2-40B4-BE49-F238E27FC236}">
              <a16:creationId xmlns:a16="http://schemas.microsoft.com/office/drawing/2014/main" id="{00000000-0008-0000-0200-00007F010000}"/>
            </a:ext>
          </a:extLst>
        </xdr:cNvPr>
        <xdr:cNvSpPr txBox="1"/>
      </xdr:nvSpPr>
      <xdr:spPr>
        <a:xfrm>
          <a:off x="779319" y="3153642"/>
          <a:ext cx="400050" cy="38446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ctr"/>
          <a:fld id="{5823023B-24EF-425C-B33A-062DBEB5DC55}" type="TxLink">
            <a:rPr kumimoji="1" lang="en-US" altLang="en-US" sz="1200" b="0" i="0" u="none" strike="noStrike" spc="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ctr"/>
            <a:t>5</a:t>
          </a:fld>
          <a:endParaRPr kumimoji="1" lang="en-US" altLang="en-US" sz="1200" b="0" i="0" u="none" strike="noStrike" spc="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1</xdr:col>
      <xdr:colOff>54585</xdr:colOff>
      <xdr:row>12</xdr:row>
      <xdr:rowOff>69609</xdr:rowOff>
    </xdr:from>
    <xdr:to>
      <xdr:col>2</xdr:col>
      <xdr:colOff>606450</xdr:colOff>
      <xdr:row>14</xdr:row>
      <xdr:rowOff>84262</xdr:rowOff>
    </xdr:to>
    <xdr:sp macro="" textlink="入力シート!B9">
      <xdr:nvSpPr>
        <xdr:cNvPr id="378" name="テキスト ボックス 377">
          <a:extLst>
            <a:ext uri="{FF2B5EF4-FFF2-40B4-BE49-F238E27FC236}">
              <a16:creationId xmlns:a16="http://schemas.microsoft.com/office/drawing/2014/main" id="{00000000-0008-0000-0200-00007A010000}"/>
            </a:ext>
          </a:extLst>
        </xdr:cNvPr>
        <xdr:cNvSpPr txBox="1"/>
      </xdr:nvSpPr>
      <xdr:spPr>
        <a:xfrm>
          <a:off x="664185" y="2069859"/>
          <a:ext cx="1161465" cy="34802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0"/>
        <a:lstStyle/>
        <a:p>
          <a:fld id="{4B471717-46D5-4451-AD62-B6C963285B04}" type="TxLink">
            <a:rPr kumimoji="1" lang="en-US" altLang="en-US" sz="900" b="0" i="0" u="none" strike="noStrike">
              <a:solidFill>
                <a:srgbClr val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pPr/>
            <a:t> </a:t>
          </a:fld>
          <a:endParaRPr kumimoji="1" lang="en-US" altLang="ja-JP" sz="900" b="0" i="0" u="none" strike="noStrike">
            <a:solidFill>
              <a:srgbClr val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twoCellAnchor>
  <xdr:twoCellAnchor editAs="absolute">
    <xdr:from>
      <xdr:col>1</xdr:col>
      <xdr:colOff>251982</xdr:colOff>
      <xdr:row>20</xdr:row>
      <xdr:rowOff>85726</xdr:rowOff>
    </xdr:from>
    <xdr:to>
      <xdr:col>3</xdr:col>
      <xdr:colOff>556782</xdr:colOff>
      <xdr:row>21</xdr:row>
      <xdr:rowOff>161926</xdr:rowOff>
    </xdr:to>
    <xdr:sp macro="" textlink="入力シート!B16">
      <xdr:nvSpPr>
        <xdr:cNvPr id="382" name="テキスト ボックス 381">
          <a:extLst>
            <a:ext uri="{FF2B5EF4-FFF2-40B4-BE49-F238E27FC236}">
              <a16:creationId xmlns:a16="http://schemas.microsoft.com/office/drawing/2014/main" id="{00000000-0008-0000-0200-00007E010000}"/>
            </a:ext>
          </a:extLst>
        </xdr:cNvPr>
        <xdr:cNvSpPr txBox="1"/>
      </xdr:nvSpPr>
      <xdr:spPr>
        <a:xfrm>
          <a:off x="936050" y="3549362"/>
          <a:ext cx="1672937" cy="2493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fld id="{2960026C-D5F5-4243-9935-4697A0477F68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/>
            <a:t>00000123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 editAs="oneCell">
    <xdr:from>
      <xdr:col>1</xdr:col>
      <xdr:colOff>142875</xdr:colOff>
      <xdr:row>3</xdr:row>
      <xdr:rowOff>114300</xdr:rowOff>
    </xdr:from>
    <xdr:to>
      <xdr:col>1</xdr:col>
      <xdr:colOff>647700</xdr:colOff>
      <xdr:row>5</xdr:row>
      <xdr:rowOff>104775</xdr:rowOff>
    </xdr:to>
    <xdr:pic>
      <xdr:nvPicPr>
        <xdr:cNvPr id="345" name="図 344">
          <a:extLst>
            <a:ext uri="{FF2B5EF4-FFF2-40B4-BE49-F238E27FC236}">
              <a16:creationId xmlns:a16="http://schemas.microsoft.com/office/drawing/2014/main" id="{00000000-0008-0000-02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628650"/>
          <a:ext cx="504825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95250</xdr:colOff>
      <xdr:row>69</xdr:row>
      <xdr:rowOff>76200</xdr:rowOff>
    </xdr:from>
    <xdr:to>
      <xdr:col>1</xdr:col>
      <xdr:colOff>600075</xdr:colOff>
      <xdr:row>71</xdr:row>
      <xdr:rowOff>66675</xdr:rowOff>
    </xdr:to>
    <xdr:pic>
      <xdr:nvPicPr>
        <xdr:cNvPr id="346" name="図 345">
          <a:extLst>
            <a:ext uri="{FF2B5EF4-FFF2-40B4-BE49-F238E27FC236}">
              <a16:creationId xmlns:a16="http://schemas.microsoft.com/office/drawing/2014/main" id="{00000000-0008-0000-02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" y="11906250"/>
          <a:ext cx="504825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85725</xdr:colOff>
      <xdr:row>135</xdr:row>
      <xdr:rowOff>38100</xdr:rowOff>
    </xdr:from>
    <xdr:to>
      <xdr:col>1</xdr:col>
      <xdr:colOff>590550</xdr:colOff>
      <xdr:row>137</xdr:row>
      <xdr:rowOff>28575</xdr:rowOff>
    </xdr:to>
    <xdr:pic>
      <xdr:nvPicPr>
        <xdr:cNvPr id="347" name="図 346">
          <a:extLst>
            <a:ext uri="{FF2B5EF4-FFF2-40B4-BE49-F238E27FC236}">
              <a16:creationId xmlns:a16="http://schemas.microsoft.com/office/drawing/2014/main" id="{00000000-0008-0000-02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" y="23183850"/>
          <a:ext cx="504825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314430</xdr:colOff>
      <xdr:row>23</xdr:row>
      <xdr:rowOff>102005</xdr:rowOff>
    </xdr:from>
    <xdr:to>
      <xdr:col>10</xdr:col>
      <xdr:colOff>613276</xdr:colOff>
      <xdr:row>26</xdr:row>
      <xdr:rowOff>35719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2844" t="58725" r="9156" b="31803"/>
        <a:stretch/>
      </xdr:blipFill>
      <xdr:spPr>
        <a:xfrm>
          <a:off x="5102907" y="4085187"/>
          <a:ext cx="2351051" cy="453259"/>
        </a:xfrm>
        <a:prstGeom prst="rect">
          <a:avLst/>
        </a:prstGeom>
      </xdr:spPr>
    </xdr:pic>
    <xdr:clientData/>
  </xdr:twoCellAnchor>
  <xdr:twoCellAnchor>
    <xdr:from>
      <xdr:col>1</xdr:col>
      <xdr:colOff>251548</xdr:colOff>
      <xdr:row>26</xdr:row>
      <xdr:rowOff>88257</xdr:rowOff>
    </xdr:from>
    <xdr:to>
      <xdr:col>2</xdr:col>
      <xdr:colOff>102080</xdr:colOff>
      <xdr:row>27</xdr:row>
      <xdr:rowOff>162228</xdr:rowOff>
    </xdr:to>
    <xdr:sp macro="" textlink="入力シート!B20">
      <xdr:nvSpPr>
        <xdr:cNvPr id="349" name="テキスト ボックス 348">
          <a:extLst>
            <a:ext uri="{FF2B5EF4-FFF2-40B4-BE49-F238E27FC236}">
              <a16:creationId xmlns:a16="http://schemas.microsoft.com/office/drawing/2014/main" id="{00000000-0008-0000-0200-00005D010000}"/>
            </a:ext>
          </a:extLst>
        </xdr:cNvPr>
        <xdr:cNvSpPr txBox="1"/>
      </xdr:nvSpPr>
      <xdr:spPr>
        <a:xfrm>
          <a:off x="935616" y="4590984"/>
          <a:ext cx="534600" cy="24715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FE07BCEE-A370-4B78-B671-54D6598758E8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05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8</xdr:col>
      <xdr:colOff>377104</xdr:colOff>
      <xdr:row>24</xdr:row>
      <xdr:rowOff>28726</xdr:rowOff>
    </xdr:from>
    <xdr:to>
      <xdr:col>9</xdr:col>
      <xdr:colOff>8325</xdr:colOff>
      <xdr:row>25</xdr:row>
      <xdr:rowOff>102697</xdr:rowOff>
    </xdr:to>
    <xdr:sp macro="" textlink="入力シート!B46">
      <xdr:nvSpPr>
        <xdr:cNvPr id="350" name="テキスト ボックス 349">
          <a:extLst>
            <a:ext uri="{FF2B5EF4-FFF2-40B4-BE49-F238E27FC236}">
              <a16:creationId xmlns:a16="http://schemas.microsoft.com/office/drawing/2014/main" id="{00000000-0008-0000-0200-00005E010000}"/>
            </a:ext>
          </a:extLst>
        </xdr:cNvPr>
        <xdr:cNvSpPr txBox="1"/>
      </xdr:nvSpPr>
      <xdr:spPr>
        <a:xfrm>
          <a:off x="5849649" y="4185090"/>
          <a:ext cx="315290" cy="24715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none" lIns="0" tIns="0" rIns="0" bIns="0" spcCol="0" rtlCol="0" anchor="ctr" anchorCtr="0"/>
        <a:lstStyle/>
        <a:p>
          <a:pPr algn="r"/>
          <a:fld id="{F4BB0ABA-6026-4C4B-B273-C93AECE59281}" type="TxLink">
            <a:rPr kumimoji="1" lang="en-US" altLang="en-US" sz="1100" b="0" i="0" u="none" strike="noStrike" spc="910" baseline="0">
              <a:solidFill>
                <a:srgbClr val="000000"/>
              </a:solidFill>
              <a:latin typeface="Comic Sans MS" panose="030F0702030302020204" pitchFamily="66" charset="0"/>
              <a:ea typeface="ＭＳ Ｐゴシック"/>
            </a:rPr>
            <a:pPr algn="r"/>
            <a:t> </a:t>
          </a:fld>
          <a:endParaRPr kumimoji="1" lang="en-US" altLang="en-US" sz="1100" b="0" i="0" u="none" strike="noStrike" spc="910" baseline="0">
            <a:solidFill>
              <a:srgbClr val="000000"/>
            </a:solidFill>
            <a:latin typeface="Comic Sans MS" panose="030F0702030302020204" pitchFamily="66" charset="0"/>
            <a:ea typeface="ＭＳ Ｐゴシック"/>
          </a:endParaRPr>
        </a:p>
      </xdr:txBody>
    </xdr:sp>
    <xdr:clientData/>
  </xdr:twoCellAnchor>
  <xdr:twoCellAnchor>
    <xdr:from>
      <xdr:col>7</xdr:col>
      <xdr:colOff>345064</xdr:colOff>
      <xdr:row>37</xdr:row>
      <xdr:rowOff>95250</xdr:rowOff>
    </xdr:from>
    <xdr:to>
      <xdr:col>7</xdr:col>
      <xdr:colOff>549852</xdr:colOff>
      <xdr:row>38</xdr:row>
      <xdr:rowOff>166321</xdr:rowOff>
    </xdr:to>
    <xdr:sp macro="" textlink="計算シート!C54">
      <xdr:nvSpPr>
        <xdr:cNvPr id="72" name="テキスト ボックス 7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 txBox="1"/>
      </xdr:nvSpPr>
      <xdr:spPr>
        <a:xfrm>
          <a:off x="5133541" y="6502977"/>
          <a:ext cx="204788" cy="24425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340528EE-1ADA-4C9C-8258-C684A393FA1E}" type="TxLink">
            <a:rPr kumimoji="1" lang="ja-JP" altLang="en-US" sz="1100" b="0" i="0" u="none" strike="noStrike">
              <a:solidFill>
                <a:srgbClr val="000000"/>
              </a:solidFill>
              <a:latin typeface="ＭＳ Ｐゴシック"/>
              <a:ea typeface="ＭＳ Ｐゴシック"/>
            </a:rPr>
            <a:pPr/>
            <a:t>レ</a:t>
          </a:fld>
          <a:endParaRPr kumimoji="1" lang="ja-JP" altLang="en-US" sz="1050">
            <a:latin typeface="Comic Sans MS" panose="030F0702030302020204" pitchFamily="66" charset="0"/>
          </a:endParaRPr>
        </a:p>
      </xdr:txBody>
    </xdr:sp>
    <xdr:clientData/>
  </xdr:twoCellAnchor>
  <xdr:twoCellAnchor>
    <xdr:from>
      <xdr:col>6</xdr:col>
      <xdr:colOff>545957</xdr:colOff>
      <xdr:row>37</xdr:row>
      <xdr:rowOff>79863</xdr:rowOff>
    </xdr:from>
    <xdr:to>
      <xdr:col>7</xdr:col>
      <xdr:colOff>146701</xdr:colOff>
      <xdr:row>38</xdr:row>
      <xdr:rowOff>165588</xdr:rowOff>
    </xdr:to>
    <xdr:sp macro="" textlink="計算シート!B54">
      <xdr:nvSpPr>
        <xdr:cNvPr id="71" name="テキスト ボックス 7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 txBox="1"/>
      </xdr:nvSpPr>
      <xdr:spPr>
        <a:xfrm>
          <a:off x="4650366" y="6487590"/>
          <a:ext cx="284812" cy="2589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 anchorCtr="1"/>
        <a:lstStyle/>
        <a:p>
          <a:fld id="{0EB8B007-B6F2-4268-8CBE-FBD42CF722FA}" type="TxLink">
            <a:rPr kumimoji="1" lang="en-US" altLang="en-US" sz="1100" b="0" i="0" u="none" strike="noStrike">
              <a:solidFill>
                <a:srgbClr val="000000"/>
              </a:solidFill>
              <a:latin typeface="ＭＳ Ｐゴシック"/>
              <a:ea typeface="ＭＳ Ｐゴシック"/>
            </a:rPr>
            <a:pPr/>
            <a:t> </a:t>
          </a:fld>
          <a:endParaRPr kumimoji="1" lang="ja-JP" altLang="en-US" sz="1050">
            <a:latin typeface="Comic Sans MS" panose="030F0702030302020204" pitchFamily="66" charset="0"/>
            <a:ea typeface="+mn-ea"/>
          </a:endParaRPr>
        </a:p>
      </xdr:txBody>
    </xdr:sp>
    <xdr:clientData/>
  </xdr:twoCellAnchor>
  <xdr:twoCellAnchor editAs="oneCell">
    <xdr:from>
      <xdr:col>7</xdr:col>
      <xdr:colOff>138545</xdr:colOff>
      <xdr:row>76</xdr:row>
      <xdr:rowOff>69273</xdr:rowOff>
    </xdr:from>
    <xdr:to>
      <xdr:col>7</xdr:col>
      <xdr:colOff>348124</xdr:colOff>
      <xdr:row>77</xdr:row>
      <xdr:rowOff>105670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7022" y="13231091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7</xdr:col>
      <xdr:colOff>147205</xdr:colOff>
      <xdr:row>78</xdr:row>
      <xdr:rowOff>60614</xdr:rowOff>
    </xdr:from>
    <xdr:to>
      <xdr:col>7</xdr:col>
      <xdr:colOff>356784</xdr:colOff>
      <xdr:row>79</xdr:row>
      <xdr:rowOff>97011</xdr:rowOff>
    </xdr:to>
    <xdr:pic>
      <xdr:nvPicPr>
        <xdr:cNvPr id="343" name="図 342">
          <a:extLst>
            <a:ext uri="{FF2B5EF4-FFF2-40B4-BE49-F238E27FC236}">
              <a16:creationId xmlns:a16="http://schemas.microsoft.com/office/drawing/2014/main" id="{00000000-0008-0000-02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5682" y="13568796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1</xdr:col>
      <xdr:colOff>675410</xdr:colOff>
      <xdr:row>88</xdr:row>
      <xdr:rowOff>121227</xdr:rowOff>
    </xdr:from>
    <xdr:to>
      <xdr:col>2</xdr:col>
      <xdr:colOff>200921</xdr:colOff>
      <xdr:row>89</xdr:row>
      <xdr:rowOff>157624</xdr:rowOff>
    </xdr:to>
    <xdr:pic>
      <xdr:nvPicPr>
        <xdr:cNvPr id="351" name="図 350">
          <a:extLst>
            <a:ext uri="{FF2B5EF4-FFF2-40B4-BE49-F238E27FC236}">
              <a16:creationId xmlns:a16="http://schemas.microsoft.com/office/drawing/2014/main" id="{00000000-0008-0000-02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9478" y="15361227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1</xdr:col>
      <xdr:colOff>658091</xdr:colOff>
      <xdr:row>90</xdr:row>
      <xdr:rowOff>103909</xdr:rowOff>
    </xdr:from>
    <xdr:to>
      <xdr:col>2</xdr:col>
      <xdr:colOff>183602</xdr:colOff>
      <xdr:row>91</xdr:row>
      <xdr:rowOff>140307</xdr:rowOff>
    </xdr:to>
    <xdr:pic>
      <xdr:nvPicPr>
        <xdr:cNvPr id="352" name="図 351">
          <a:extLst>
            <a:ext uri="{FF2B5EF4-FFF2-40B4-BE49-F238E27FC236}">
              <a16:creationId xmlns:a16="http://schemas.microsoft.com/office/drawing/2014/main" id="{00000000-0008-0000-02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2159" y="15690273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1</xdr:col>
      <xdr:colOff>658092</xdr:colOff>
      <xdr:row>94</xdr:row>
      <xdr:rowOff>147204</xdr:rowOff>
    </xdr:from>
    <xdr:to>
      <xdr:col>2</xdr:col>
      <xdr:colOff>183603</xdr:colOff>
      <xdr:row>96</xdr:row>
      <xdr:rowOff>10419</xdr:rowOff>
    </xdr:to>
    <xdr:pic>
      <xdr:nvPicPr>
        <xdr:cNvPr id="353" name="図 352">
          <a:extLst>
            <a:ext uri="{FF2B5EF4-FFF2-40B4-BE49-F238E27FC236}">
              <a16:creationId xmlns:a16="http://schemas.microsoft.com/office/drawing/2014/main" id="{00000000-0008-0000-02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2160" y="16426295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97</xdr:row>
      <xdr:rowOff>8659</xdr:rowOff>
    </xdr:from>
    <xdr:to>
      <xdr:col>2</xdr:col>
      <xdr:colOff>209580</xdr:colOff>
      <xdr:row>98</xdr:row>
      <xdr:rowOff>45056</xdr:rowOff>
    </xdr:to>
    <xdr:pic>
      <xdr:nvPicPr>
        <xdr:cNvPr id="354" name="図 353">
          <a:extLst>
            <a:ext uri="{FF2B5EF4-FFF2-40B4-BE49-F238E27FC236}">
              <a16:creationId xmlns:a16="http://schemas.microsoft.com/office/drawing/2014/main" id="{00000000-0008-0000-02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8137" y="16807295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1</xdr:col>
      <xdr:colOff>675409</xdr:colOff>
      <xdr:row>99</xdr:row>
      <xdr:rowOff>25978</xdr:rowOff>
    </xdr:from>
    <xdr:to>
      <xdr:col>2</xdr:col>
      <xdr:colOff>200920</xdr:colOff>
      <xdr:row>100</xdr:row>
      <xdr:rowOff>62375</xdr:rowOff>
    </xdr:to>
    <xdr:pic>
      <xdr:nvPicPr>
        <xdr:cNvPr id="355" name="図 354">
          <a:extLst>
            <a:ext uri="{FF2B5EF4-FFF2-40B4-BE49-F238E27FC236}">
              <a16:creationId xmlns:a16="http://schemas.microsoft.com/office/drawing/2014/main" id="{00000000-0008-0000-02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9477" y="17170978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7</xdr:col>
      <xdr:colOff>147204</xdr:colOff>
      <xdr:row>88</xdr:row>
      <xdr:rowOff>103908</xdr:rowOff>
    </xdr:from>
    <xdr:to>
      <xdr:col>7</xdr:col>
      <xdr:colOff>356783</xdr:colOff>
      <xdr:row>89</xdr:row>
      <xdr:rowOff>140305</xdr:rowOff>
    </xdr:to>
    <xdr:pic>
      <xdr:nvPicPr>
        <xdr:cNvPr id="358" name="図 357">
          <a:extLst>
            <a:ext uri="{FF2B5EF4-FFF2-40B4-BE49-F238E27FC236}">
              <a16:creationId xmlns:a16="http://schemas.microsoft.com/office/drawing/2014/main" id="{00000000-0008-0000-02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5681" y="15343908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7</xdr:col>
      <xdr:colOff>155864</xdr:colOff>
      <xdr:row>90</xdr:row>
      <xdr:rowOff>129886</xdr:rowOff>
    </xdr:from>
    <xdr:to>
      <xdr:col>7</xdr:col>
      <xdr:colOff>365443</xdr:colOff>
      <xdr:row>91</xdr:row>
      <xdr:rowOff>166284</xdr:rowOff>
    </xdr:to>
    <xdr:pic>
      <xdr:nvPicPr>
        <xdr:cNvPr id="359" name="図 358">
          <a:extLst>
            <a:ext uri="{FF2B5EF4-FFF2-40B4-BE49-F238E27FC236}">
              <a16:creationId xmlns:a16="http://schemas.microsoft.com/office/drawing/2014/main" id="{00000000-0008-0000-02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44341" y="15716250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7</xdr:col>
      <xdr:colOff>147205</xdr:colOff>
      <xdr:row>92</xdr:row>
      <xdr:rowOff>129886</xdr:rowOff>
    </xdr:from>
    <xdr:to>
      <xdr:col>7</xdr:col>
      <xdr:colOff>356784</xdr:colOff>
      <xdr:row>93</xdr:row>
      <xdr:rowOff>166283</xdr:rowOff>
    </xdr:to>
    <xdr:pic>
      <xdr:nvPicPr>
        <xdr:cNvPr id="361" name="図 360">
          <a:extLst>
            <a:ext uri="{FF2B5EF4-FFF2-40B4-BE49-F238E27FC236}">
              <a16:creationId xmlns:a16="http://schemas.microsoft.com/office/drawing/2014/main" id="{00000000-0008-0000-02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5682" y="16062613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7</xdr:col>
      <xdr:colOff>147204</xdr:colOff>
      <xdr:row>94</xdr:row>
      <xdr:rowOff>155864</xdr:rowOff>
    </xdr:from>
    <xdr:to>
      <xdr:col>7</xdr:col>
      <xdr:colOff>356783</xdr:colOff>
      <xdr:row>96</xdr:row>
      <xdr:rowOff>19079</xdr:rowOff>
    </xdr:to>
    <xdr:pic>
      <xdr:nvPicPr>
        <xdr:cNvPr id="362" name="図 361">
          <a:extLst>
            <a:ext uri="{FF2B5EF4-FFF2-40B4-BE49-F238E27FC236}">
              <a16:creationId xmlns:a16="http://schemas.microsoft.com/office/drawing/2014/main" id="{00000000-0008-0000-02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5681" y="16434955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7</xdr:col>
      <xdr:colOff>147205</xdr:colOff>
      <xdr:row>97</xdr:row>
      <xdr:rowOff>8659</xdr:rowOff>
    </xdr:from>
    <xdr:to>
      <xdr:col>7</xdr:col>
      <xdr:colOff>356784</xdr:colOff>
      <xdr:row>98</xdr:row>
      <xdr:rowOff>45056</xdr:rowOff>
    </xdr:to>
    <xdr:pic>
      <xdr:nvPicPr>
        <xdr:cNvPr id="363" name="図 362">
          <a:extLst>
            <a:ext uri="{FF2B5EF4-FFF2-40B4-BE49-F238E27FC236}">
              <a16:creationId xmlns:a16="http://schemas.microsoft.com/office/drawing/2014/main" id="{00000000-0008-0000-02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5682" y="16807295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86591</xdr:colOff>
      <xdr:row>148</xdr:row>
      <xdr:rowOff>8659</xdr:rowOff>
    </xdr:from>
    <xdr:to>
      <xdr:col>2</xdr:col>
      <xdr:colOff>296170</xdr:colOff>
      <xdr:row>149</xdr:row>
      <xdr:rowOff>45056</xdr:rowOff>
    </xdr:to>
    <xdr:pic>
      <xdr:nvPicPr>
        <xdr:cNvPr id="364" name="図 363">
          <a:extLst>
            <a:ext uri="{FF2B5EF4-FFF2-40B4-BE49-F238E27FC236}">
              <a16:creationId xmlns:a16="http://schemas.microsoft.com/office/drawing/2014/main" id="{00000000-0008-0000-02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4727" y="25639568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86591</xdr:colOff>
      <xdr:row>150</xdr:row>
      <xdr:rowOff>60614</xdr:rowOff>
    </xdr:from>
    <xdr:to>
      <xdr:col>2</xdr:col>
      <xdr:colOff>296170</xdr:colOff>
      <xdr:row>151</xdr:row>
      <xdr:rowOff>97011</xdr:rowOff>
    </xdr:to>
    <xdr:pic>
      <xdr:nvPicPr>
        <xdr:cNvPr id="365" name="図 364">
          <a:extLst>
            <a:ext uri="{FF2B5EF4-FFF2-40B4-BE49-F238E27FC236}">
              <a16:creationId xmlns:a16="http://schemas.microsoft.com/office/drawing/2014/main" id="{00000000-0008-0000-02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4727" y="26037887"/>
          <a:ext cx="209579" cy="209579"/>
        </a:xfrm>
        <a:prstGeom prst="rect">
          <a:avLst/>
        </a:prstGeom>
      </xdr:spPr>
    </xdr:pic>
    <xdr:clientData/>
  </xdr:twoCellAnchor>
  <xdr:twoCellAnchor editAs="oneCell">
    <xdr:from>
      <xdr:col>7</xdr:col>
      <xdr:colOff>268432</xdr:colOff>
      <xdr:row>148</xdr:row>
      <xdr:rowOff>25977</xdr:rowOff>
    </xdr:from>
    <xdr:to>
      <xdr:col>7</xdr:col>
      <xdr:colOff>525643</xdr:colOff>
      <xdr:row>149</xdr:row>
      <xdr:rowOff>62374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6909" y="25656886"/>
          <a:ext cx="257211" cy="209579"/>
        </a:xfrm>
        <a:prstGeom prst="rect">
          <a:avLst/>
        </a:prstGeom>
      </xdr:spPr>
    </xdr:pic>
    <xdr:clientData/>
  </xdr:twoCellAnchor>
  <xdr:twoCellAnchor editAs="oneCell">
    <xdr:from>
      <xdr:col>7</xdr:col>
      <xdr:colOff>268432</xdr:colOff>
      <xdr:row>150</xdr:row>
      <xdr:rowOff>25977</xdr:rowOff>
    </xdr:from>
    <xdr:to>
      <xdr:col>7</xdr:col>
      <xdr:colOff>525643</xdr:colOff>
      <xdr:row>151</xdr:row>
      <xdr:rowOff>62374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6909" y="26003250"/>
          <a:ext cx="257211" cy="209579"/>
        </a:xfrm>
        <a:prstGeom prst="rect">
          <a:avLst/>
        </a:prstGeom>
      </xdr:spPr>
    </xdr:pic>
    <xdr:clientData/>
  </xdr:twoCellAnchor>
  <xdr:twoCellAnchor editAs="oneCell">
    <xdr:from>
      <xdr:col>2</xdr:col>
      <xdr:colOff>675409</xdr:colOff>
      <xdr:row>152</xdr:row>
      <xdr:rowOff>69273</xdr:rowOff>
    </xdr:from>
    <xdr:to>
      <xdr:col>3</xdr:col>
      <xdr:colOff>448604</xdr:colOff>
      <xdr:row>153</xdr:row>
      <xdr:rowOff>105670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3545" y="26392909"/>
          <a:ext cx="457264" cy="209579"/>
        </a:xfrm>
        <a:prstGeom prst="rect">
          <a:avLst/>
        </a:prstGeom>
      </xdr:spPr>
    </xdr:pic>
    <xdr:clientData/>
  </xdr:twoCellAnchor>
  <xdr:twoCellAnchor editAs="oneCell">
    <xdr:from>
      <xdr:col>4</xdr:col>
      <xdr:colOff>69273</xdr:colOff>
      <xdr:row>152</xdr:row>
      <xdr:rowOff>69273</xdr:rowOff>
    </xdr:from>
    <xdr:to>
      <xdr:col>4</xdr:col>
      <xdr:colOff>393168</xdr:colOff>
      <xdr:row>153</xdr:row>
      <xdr:rowOff>105670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5546" y="26392909"/>
          <a:ext cx="323895" cy="209579"/>
        </a:xfrm>
        <a:prstGeom prst="rect">
          <a:avLst/>
        </a:prstGeom>
      </xdr:spPr>
    </xdr:pic>
    <xdr:clientData/>
  </xdr:twoCellAnchor>
  <xdr:twoCellAnchor>
    <xdr:from>
      <xdr:col>8</xdr:col>
      <xdr:colOff>185657</xdr:colOff>
      <xdr:row>18</xdr:row>
      <xdr:rowOff>72648</xdr:rowOff>
    </xdr:from>
    <xdr:to>
      <xdr:col>10</xdr:col>
      <xdr:colOff>379385</xdr:colOff>
      <xdr:row>19</xdr:row>
      <xdr:rowOff>80720</xdr:rowOff>
    </xdr:to>
    <xdr:sp macro="" textlink="入力シート!B18">
      <xdr:nvSpPr>
        <xdr:cNvPr id="368" name="テキスト ボックス 367">
          <a:extLst>
            <a:ext uri="{FF2B5EF4-FFF2-40B4-BE49-F238E27FC236}">
              <a16:creationId xmlns:a16="http://schemas.microsoft.com/office/drawing/2014/main" id="{00000000-0008-0000-0200-000070010000}"/>
            </a:ext>
          </a:extLst>
        </xdr:cNvPr>
        <xdr:cNvSpPr txBox="1"/>
      </xdr:nvSpPr>
      <xdr:spPr>
        <a:xfrm>
          <a:off x="5674640" y="3123877"/>
          <a:ext cx="1565974" cy="17758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b" anchorCtr="0"/>
        <a:lstStyle/>
        <a:p>
          <a:fld id="{3E71642E-F152-478A-A4B4-04D473B7A45E}" type="TxLink">
            <a:rPr kumimoji="1" lang="en-US" altLang="en-US" sz="1100" b="0" i="0" u="none" strike="noStrike">
              <a:solidFill>
                <a:srgbClr val="000000"/>
              </a:solidFill>
              <a:latin typeface="ＭＳ Ｐゴシック"/>
              <a:ea typeface="ＭＳ Ｐゴシック"/>
            </a:rPr>
            <a:pPr/>
            <a:t> </a:t>
          </a:fld>
          <a:endParaRPr kumimoji="1" lang="ja-JP" altLang="en-US" sz="900">
            <a:latin typeface="+mn-ea"/>
            <a:ea typeface="+mn-ea"/>
          </a:endParaRPr>
        </a:p>
      </xdr:txBody>
    </xdr:sp>
    <xdr:clientData/>
  </xdr:twoCellAnchor>
  <xdr:twoCellAnchor editAs="oneCell">
    <xdr:from>
      <xdr:col>9</xdr:col>
      <xdr:colOff>387459</xdr:colOff>
      <xdr:row>9</xdr:row>
      <xdr:rowOff>96865</xdr:rowOff>
    </xdr:from>
    <xdr:to>
      <xdr:col>10</xdr:col>
      <xdr:colOff>403602</xdr:colOff>
      <xdr:row>12</xdr:row>
      <xdr:rowOff>9686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62565" y="1622479"/>
          <a:ext cx="702266" cy="421360"/>
        </a:xfrm>
        <a:prstGeom prst="rect">
          <a:avLst/>
        </a:prstGeom>
      </xdr:spPr>
    </xdr:pic>
    <xdr:clientData/>
  </xdr:twoCellAnchor>
  <xdr:twoCellAnchor editAs="oneCell">
    <xdr:from>
      <xdr:col>6</xdr:col>
      <xdr:colOff>669979</xdr:colOff>
      <xdr:row>19</xdr:row>
      <xdr:rowOff>96864</xdr:rowOff>
    </xdr:from>
    <xdr:to>
      <xdr:col>10</xdr:col>
      <xdr:colOff>382630</xdr:colOff>
      <xdr:row>19</xdr:row>
      <xdr:rowOff>115912</xdr:rowOff>
    </xdr:to>
    <xdr:pic>
      <xdr:nvPicPr>
        <xdr:cNvPr id="3072" name="図 3071">
          <a:extLst>
            <a:ext uri="{FF2B5EF4-FFF2-40B4-BE49-F238E27FC236}">
              <a16:creationId xmlns:a16="http://schemas.microsoft.com/office/drawing/2014/main" id="{165692CC-07C3-4DEC-BC69-A7C2FDDBC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6716" y="3317606"/>
          <a:ext cx="2457143" cy="19048"/>
        </a:xfrm>
        <a:prstGeom prst="rect">
          <a:avLst/>
        </a:prstGeom>
      </xdr:spPr>
    </xdr:pic>
    <xdr:clientData/>
  </xdr:twoCellAnchor>
  <xdr:twoCellAnchor editAs="oneCell">
    <xdr:from>
      <xdr:col>7</xdr:col>
      <xdr:colOff>56505</xdr:colOff>
      <xdr:row>18</xdr:row>
      <xdr:rowOff>113008</xdr:rowOff>
    </xdr:from>
    <xdr:to>
      <xdr:col>8</xdr:col>
      <xdr:colOff>27525</xdr:colOff>
      <xdr:row>19</xdr:row>
      <xdr:rowOff>57781</xdr:rowOff>
    </xdr:to>
    <xdr:pic>
      <xdr:nvPicPr>
        <xdr:cNvPr id="3075" name="図 3074">
          <a:extLst>
            <a:ext uri="{FF2B5EF4-FFF2-40B4-BE49-F238E27FC236}">
              <a16:creationId xmlns:a16="http://schemas.microsoft.com/office/drawing/2014/main" id="{D1ED99D2-6B9D-478E-9435-03F80ACE1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9365" y="3164237"/>
          <a:ext cx="657143" cy="114286"/>
        </a:xfrm>
        <a:prstGeom prst="rect">
          <a:avLst/>
        </a:prstGeom>
      </xdr:spPr>
    </xdr:pic>
    <xdr:clientData/>
  </xdr:twoCellAnchor>
  <xdr:twoCellAnchor editAs="oneCell">
    <xdr:from>
      <xdr:col>2</xdr:col>
      <xdr:colOff>180757</xdr:colOff>
      <xdr:row>26</xdr:row>
      <xdr:rowOff>27339</xdr:rowOff>
    </xdr:from>
    <xdr:to>
      <xdr:col>10</xdr:col>
      <xdr:colOff>361731</xdr:colOff>
      <xdr:row>28</xdr:row>
      <xdr:rowOff>39982</xdr:rowOff>
    </xdr:to>
    <xdr:pic>
      <xdr:nvPicPr>
        <xdr:cNvPr id="366" name="図 365">
          <a:extLst>
            <a:ext uri="{FF2B5EF4-FFF2-40B4-BE49-F238E27FC236}">
              <a16:creationId xmlns:a16="http://schemas.microsoft.com/office/drawing/2014/main" id="{72D4D86F-3D37-490A-2C15-861B9A7D67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1693" t="68862" r="-11961" b="18157"/>
        <a:stretch/>
      </xdr:blipFill>
      <xdr:spPr>
        <a:xfrm>
          <a:off x="1552357" y="4485039"/>
          <a:ext cx="5667374" cy="355543"/>
        </a:xfrm>
        <a:prstGeom prst="rect">
          <a:avLst/>
        </a:prstGeom>
        <a:solidFill>
          <a:schemeClr val="bg1"/>
        </a:solidFill>
      </xdr:spPr>
    </xdr:pic>
    <xdr:clientData/>
  </xdr:twoCellAnchor>
  <xdr:twoCellAnchor>
    <xdr:from>
      <xdr:col>0</xdr:col>
      <xdr:colOff>342900</xdr:colOff>
      <xdr:row>43</xdr:row>
      <xdr:rowOff>66675</xdr:rowOff>
    </xdr:from>
    <xdr:to>
      <xdr:col>10</xdr:col>
      <xdr:colOff>523875</xdr:colOff>
      <xdr:row>50</xdr:row>
      <xdr:rowOff>85725</xdr:rowOff>
    </xdr:to>
    <xdr:sp macro="" textlink="">
      <xdr:nvSpPr>
        <xdr:cNvPr id="6" name="正方形/長方形 5"/>
        <xdr:cNvSpPr/>
      </xdr:nvSpPr>
      <xdr:spPr>
        <a:xfrm>
          <a:off x="342900" y="7439025"/>
          <a:ext cx="7038975" cy="1219200"/>
        </a:xfrm>
        <a:prstGeom prst="rect">
          <a:avLst/>
        </a:prstGeom>
        <a:solidFill>
          <a:schemeClr val="bg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304800</xdr:colOff>
      <xdr:row>43</xdr:row>
      <xdr:rowOff>57150</xdr:rowOff>
    </xdr:from>
    <xdr:to>
      <xdr:col>10</xdr:col>
      <xdr:colOff>581025</xdr:colOff>
      <xdr:row>50</xdr:row>
      <xdr:rowOff>76200</xdr:rowOff>
    </xdr:to>
    <xdr:cxnSp macro="">
      <xdr:nvCxnSpPr>
        <xdr:cNvPr id="19" name="直線コネクタ 18"/>
        <xdr:cNvCxnSpPr/>
      </xdr:nvCxnSpPr>
      <xdr:spPr>
        <a:xfrm>
          <a:off x="304800" y="7429500"/>
          <a:ext cx="7134225" cy="121920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5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26" Type="http://schemas.openxmlformats.org/officeDocument/2006/relationships/ctrlProp" Target="../ctrlProps/ctrlProp23.xml"/><Relationship Id="rId3" Type="http://schemas.openxmlformats.org/officeDocument/2006/relationships/vmlDrawing" Target="../drawings/vmlDrawing1.vml"/><Relationship Id="rId21" Type="http://schemas.openxmlformats.org/officeDocument/2006/relationships/ctrlProp" Target="../ctrlProps/ctrlProp18.xml"/><Relationship Id="rId7" Type="http://schemas.openxmlformats.org/officeDocument/2006/relationships/ctrlProp" Target="../ctrlProps/ctrlProp4.x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2" Type="http://schemas.openxmlformats.org/officeDocument/2006/relationships/drawing" Target="../drawings/drawing1.xml"/><Relationship Id="rId16" Type="http://schemas.openxmlformats.org/officeDocument/2006/relationships/ctrlProp" Target="../ctrlProps/ctrlProp13.xml"/><Relationship Id="rId20" Type="http://schemas.openxmlformats.org/officeDocument/2006/relationships/ctrlProp" Target="../ctrlProps/ctrlProp17.xml"/><Relationship Id="rId29" Type="http://schemas.openxmlformats.org/officeDocument/2006/relationships/ctrlProp" Target="../ctrlProps/ctrlProp26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3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5" Type="http://schemas.openxmlformats.org/officeDocument/2006/relationships/ctrlProp" Target="../ctrlProps/ctrlProp2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10" Type="http://schemas.openxmlformats.org/officeDocument/2006/relationships/ctrlProp" Target="../ctrlProps/ctrlProp7.xml"/><Relationship Id="rId19" Type="http://schemas.openxmlformats.org/officeDocument/2006/relationships/ctrlProp" Target="../ctrlProps/ctrlProp16.xml"/><Relationship Id="rId31" Type="http://schemas.openxmlformats.org/officeDocument/2006/relationships/ctrlProp" Target="../ctrlProps/ctrlProp28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6"/>
  <sheetViews>
    <sheetView showGridLines="0" tabSelected="1" topLeftCell="A16" workbookViewId="0">
      <selection activeCell="J7" sqref="J7"/>
    </sheetView>
  </sheetViews>
  <sheetFormatPr defaultRowHeight="13.5" x14ac:dyDescent="0.15"/>
  <cols>
    <col min="1" max="1" width="5.875" customWidth="1"/>
  </cols>
  <sheetData>
    <row r="1" spans="1:9" s="103" customFormat="1" ht="18.75" x14ac:dyDescent="0.15">
      <c r="A1" s="102" t="s">
        <v>297</v>
      </c>
      <c r="F1" s="109" t="s">
        <v>325</v>
      </c>
    </row>
    <row r="2" spans="1:9" s="103" customFormat="1" ht="13.5" customHeight="1" x14ac:dyDescent="0.15">
      <c r="A2" s="102"/>
    </row>
    <row r="3" spans="1:9" s="104" customFormat="1" ht="13.5" customHeight="1" x14ac:dyDescent="0.15">
      <c r="A3" s="104" t="s">
        <v>298</v>
      </c>
    </row>
    <row r="4" spans="1:9" s="104" customFormat="1" ht="13.5" customHeight="1" x14ac:dyDescent="0.15">
      <c r="A4" s="104" t="s">
        <v>299</v>
      </c>
    </row>
    <row r="6" spans="1:9" ht="17.25" x14ac:dyDescent="0.15">
      <c r="A6" s="105" t="s">
        <v>309</v>
      </c>
      <c r="B6" s="106"/>
      <c r="C6" s="106"/>
      <c r="D6" s="106"/>
      <c r="E6" s="106"/>
      <c r="F6" s="106"/>
      <c r="G6" s="106"/>
      <c r="H6" s="106"/>
      <c r="I6" s="106"/>
    </row>
    <row r="8" spans="1:9" x14ac:dyDescent="0.15">
      <c r="B8" t="s">
        <v>317</v>
      </c>
    </row>
    <row r="9" spans="1:9" x14ac:dyDescent="0.15">
      <c r="B9" t="s">
        <v>313</v>
      </c>
    </row>
    <row r="12" spans="1:9" ht="17.25" x14ac:dyDescent="0.15">
      <c r="A12" s="105" t="s">
        <v>310</v>
      </c>
      <c r="B12" s="106"/>
      <c r="C12" s="106"/>
      <c r="D12" s="106"/>
      <c r="E12" s="106"/>
      <c r="F12" s="106"/>
      <c r="G12" s="106"/>
    </row>
    <row r="14" spans="1:9" x14ac:dyDescent="0.15">
      <c r="B14" t="s">
        <v>321</v>
      </c>
    </row>
    <row r="16" spans="1:9" x14ac:dyDescent="0.15">
      <c r="B16" t="s">
        <v>318</v>
      </c>
    </row>
    <row r="17" spans="1:7" x14ac:dyDescent="0.15">
      <c r="B17" t="s">
        <v>311</v>
      </c>
    </row>
    <row r="18" spans="1:7" x14ac:dyDescent="0.15">
      <c r="B18" t="s">
        <v>312</v>
      </c>
    </row>
    <row r="20" spans="1:7" ht="17.25" x14ac:dyDescent="0.15">
      <c r="A20" s="105" t="s">
        <v>300</v>
      </c>
      <c r="B20" s="106"/>
      <c r="C20" s="106"/>
      <c r="D20" s="106"/>
      <c r="E20" s="106"/>
      <c r="F20" s="106"/>
      <c r="G20" s="106"/>
    </row>
    <row r="22" spans="1:7" x14ac:dyDescent="0.15">
      <c r="B22" t="s">
        <v>301</v>
      </c>
    </row>
    <row r="23" spans="1:7" x14ac:dyDescent="0.15">
      <c r="B23" s="70" t="s">
        <v>302</v>
      </c>
    </row>
    <row r="26" spans="1:7" ht="14.25" x14ac:dyDescent="0.15">
      <c r="A26" s="107" t="s">
        <v>303</v>
      </c>
      <c r="B26" s="104"/>
      <c r="C26" s="104"/>
      <c r="D26" s="104"/>
      <c r="E26" s="104"/>
    </row>
    <row r="27" spans="1:7" ht="14.25" x14ac:dyDescent="0.15">
      <c r="A27" s="107"/>
      <c r="B27" s="104"/>
      <c r="C27" s="104"/>
      <c r="D27" s="104"/>
      <c r="E27" s="104"/>
    </row>
    <row r="28" spans="1:7" ht="14.25" x14ac:dyDescent="0.15">
      <c r="A28" s="107" t="s">
        <v>304</v>
      </c>
      <c r="B28" s="104"/>
      <c r="C28" s="104"/>
      <c r="D28" s="104"/>
      <c r="E28" s="104"/>
    </row>
    <row r="29" spans="1:7" ht="14.25" x14ac:dyDescent="0.15">
      <c r="A29" s="107" t="s">
        <v>319</v>
      </c>
      <c r="B29" s="104"/>
      <c r="C29" s="104"/>
      <c r="D29" s="104"/>
      <c r="E29" s="104"/>
    </row>
    <row r="30" spans="1:7" ht="14.25" x14ac:dyDescent="0.15">
      <c r="A30" s="107" t="s">
        <v>320</v>
      </c>
      <c r="B30" s="104"/>
      <c r="C30" s="104"/>
      <c r="D30" s="104"/>
      <c r="E30" s="104"/>
    </row>
    <row r="31" spans="1:7" ht="14.25" x14ac:dyDescent="0.15">
      <c r="A31" s="104"/>
      <c r="B31" s="104"/>
      <c r="C31" s="104"/>
      <c r="D31" s="104"/>
      <c r="E31" s="104"/>
    </row>
    <row r="32" spans="1:7" ht="14.25" x14ac:dyDescent="0.15">
      <c r="A32" s="104"/>
      <c r="B32" s="104"/>
      <c r="C32" s="104"/>
      <c r="D32" s="104"/>
      <c r="E32" s="104"/>
    </row>
    <row r="33" spans="1:5" ht="14.25" x14ac:dyDescent="0.15">
      <c r="A33" s="107" t="s">
        <v>305</v>
      </c>
      <c r="B33" s="104"/>
      <c r="C33" s="104"/>
      <c r="D33" s="104"/>
      <c r="E33" s="104"/>
    </row>
    <row r="34" spans="1:5" ht="14.25" x14ac:dyDescent="0.15">
      <c r="A34" s="107" t="s">
        <v>306</v>
      </c>
      <c r="B34" s="104"/>
      <c r="C34" s="104"/>
      <c r="D34" s="104"/>
      <c r="E34" s="104"/>
    </row>
    <row r="35" spans="1:5" ht="14.25" x14ac:dyDescent="0.15">
      <c r="A35" s="107" t="s">
        <v>307</v>
      </c>
      <c r="B35" s="104"/>
      <c r="C35" s="104"/>
      <c r="D35" s="104"/>
      <c r="E35" s="104"/>
    </row>
    <row r="36" spans="1:5" ht="14.25" x14ac:dyDescent="0.15">
      <c r="A36" s="107" t="s">
        <v>308</v>
      </c>
      <c r="B36" s="104"/>
      <c r="C36" s="104"/>
      <c r="D36" s="104"/>
      <c r="E36" s="104"/>
    </row>
  </sheetData>
  <phoneticPr fontId="1"/>
  <pageMargins left="0.7" right="0.7" top="0.75" bottom="0.75" header="0.3" footer="0.3"/>
  <pageSetup paperSize="9"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0000"/>
  </sheetPr>
  <dimension ref="A1:I114"/>
  <sheetViews>
    <sheetView zoomScaleNormal="100" workbookViewId="0">
      <selection activeCell="A8" sqref="A8"/>
    </sheetView>
  </sheetViews>
  <sheetFormatPr defaultRowHeight="17.25" customHeight="1" x14ac:dyDescent="0.15"/>
  <cols>
    <col min="1" max="1" width="32.75" customWidth="1"/>
    <col min="2" max="2" width="21.375" customWidth="1"/>
    <col min="3" max="3" width="13.5" customWidth="1"/>
    <col min="4" max="9" width="12.75" customWidth="1"/>
  </cols>
  <sheetData>
    <row r="1" spans="1:9" ht="17.25" customHeight="1" thickBot="1" x14ac:dyDescent="0.2">
      <c r="A1" s="111" t="s">
        <v>266</v>
      </c>
      <c r="B1" s="112"/>
      <c r="C1" s="112"/>
      <c r="D1" s="112"/>
      <c r="E1" s="112"/>
      <c r="F1" s="112"/>
      <c r="G1" s="112"/>
      <c r="H1" s="112"/>
    </row>
    <row r="2" spans="1:9" ht="17.25" customHeight="1" thickBot="1" x14ac:dyDescent="0.2">
      <c r="A2" t="s">
        <v>0</v>
      </c>
      <c r="B2" s="92"/>
    </row>
    <row r="3" spans="1:9" ht="17.25" customHeight="1" thickBot="1" x14ac:dyDescent="0.2">
      <c r="A3" t="s">
        <v>172</v>
      </c>
      <c r="B3" s="88"/>
    </row>
    <row r="4" spans="1:9" ht="17.25" customHeight="1" thickBot="1" x14ac:dyDescent="0.2">
      <c r="A4" t="s">
        <v>140</v>
      </c>
      <c r="B4" s="88"/>
      <c r="C4" s="74" t="str">
        <f>IF(B4="","",VLOOKUP(B4,計算シート!$A$30:$B$31,2,FALSE))</f>
        <v/>
      </c>
    </row>
    <row r="5" spans="1:9" ht="17.25" customHeight="1" thickBot="1" x14ac:dyDescent="0.2">
      <c r="A5" t="s">
        <v>141</v>
      </c>
      <c r="B5" s="89"/>
      <c r="C5" s="74" t="str">
        <f>IF(B5="","",VLOOKUP(B5,計算シート!$A$34:$B$38,2,FALSE))</f>
        <v/>
      </c>
      <c r="D5" s="90"/>
      <c r="E5" t="s">
        <v>120</v>
      </c>
      <c r="F5" s="91"/>
      <c r="G5" t="s">
        <v>121</v>
      </c>
      <c r="H5" s="91"/>
      <c r="I5" t="s">
        <v>265</v>
      </c>
    </row>
    <row r="6" spans="1:9" ht="17.25" customHeight="1" thickBot="1" x14ac:dyDescent="0.2">
      <c r="A6" t="s">
        <v>178</v>
      </c>
      <c r="B6" s="116"/>
      <c r="C6" s="117"/>
      <c r="D6" s="117"/>
      <c r="E6" s="118"/>
    </row>
    <row r="7" spans="1:9" ht="17.25" customHeight="1" thickBot="1" x14ac:dyDescent="0.2">
      <c r="A7" t="s">
        <v>181</v>
      </c>
      <c r="B7" s="100"/>
    </row>
    <row r="8" spans="1:9" ht="17.25" customHeight="1" thickBot="1" x14ac:dyDescent="0.2">
      <c r="A8" t="s">
        <v>314</v>
      </c>
      <c r="B8" s="99"/>
    </row>
    <row r="9" spans="1:9" ht="17.25" customHeight="1" thickBot="1" x14ac:dyDescent="0.2">
      <c r="A9" t="s">
        <v>177</v>
      </c>
      <c r="B9" s="99"/>
    </row>
    <row r="10" spans="1:9" ht="17.25" customHeight="1" thickBot="1" x14ac:dyDescent="0.2">
      <c r="A10" t="s">
        <v>179</v>
      </c>
      <c r="B10" s="99"/>
    </row>
    <row r="11" spans="1:9" ht="17.25" customHeight="1" thickBot="1" x14ac:dyDescent="0.2">
      <c r="A11" t="s">
        <v>180</v>
      </c>
      <c r="B11" s="116"/>
      <c r="C11" s="117"/>
      <c r="D11" s="117"/>
      <c r="E11" s="118"/>
    </row>
    <row r="12" spans="1:9" ht="17.25" customHeight="1" thickBot="1" x14ac:dyDescent="0.2">
      <c r="A12" t="s">
        <v>182</v>
      </c>
      <c r="B12" s="99"/>
    </row>
    <row r="13" spans="1:9" ht="17.25" customHeight="1" thickBot="1" x14ac:dyDescent="0.2">
      <c r="A13" t="s">
        <v>315</v>
      </c>
      <c r="B13" s="99"/>
    </row>
    <row r="14" spans="1:9" ht="17.25" customHeight="1" thickBot="1" x14ac:dyDescent="0.2">
      <c r="A14" t="s">
        <v>290</v>
      </c>
      <c r="B14" s="88">
        <v>5</v>
      </c>
      <c r="C14" s="74" t="str">
        <f>IF(B14="","",VLOOKUP(B14,計算シート!$A$34:$B$38,2,FALSE))</f>
        <v>令和</v>
      </c>
      <c r="D14" s="91"/>
      <c r="E14" t="s">
        <v>120</v>
      </c>
      <c r="F14" s="91"/>
      <c r="G14" t="s">
        <v>121</v>
      </c>
      <c r="H14" s="91"/>
      <c r="I14" t="s">
        <v>265</v>
      </c>
    </row>
    <row r="15" spans="1:9" ht="17.25" customHeight="1" thickBot="1" x14ac:dyDescent="0.2">
      <c r="A15" t="s">
        <v>161</v>
      </c>
      <c r="B15" s="108"/>
    </row>
    <row r="16" spans="1:9" ht="17.25" hidden="1" customHeight="1" thickBot="1" x14ac:dyDescent="0.2">
      <c r="A16" t="s">
        <v>175</v>
      </c>
      <c r="B16" s="110">
        <v>123</v>
      </c>
      <c r="C16" s="76"/>
    </row>
    <row r="17" spans="1:7" ht="17.25" customHeight="1" thickBot="1" x14ac:dyDescent="0.2">
      <c r="A17" t="s">
        <v>1</v>
      </c>
      <c r="B17" s="119"/>
      <c r="C17" s="120"/>
    </row>
    <row r="18" spans="1:7" ht="17.25" customHeight="1" thickBot="1" x14ac:dyDescent="0.2">
      <c r="A18" t="s">
        <v>316</v>
      </c>
      <c r="B18" s="108"/>
    </row>
    <row r="19" spans="1:7" ht="36.75" customHeight="1" thickBot="1" x14ac:dyDescent="0.2">
      <c r="A19" t="s">
        <v>142</v>
      </c>
      <c r="B19" s="88"/>
      <c r="C19" s="74" t="str">
        <f>IF(B19="","",VLOOKUP(B19,計算シート!$A$45:$B$47,2,FALSE))</f>
        <v/>
      </c>
      <c r="D19" s="123" t="s">
        <v>292</v>
      </c>
      <c r="E19" s="123"/>
      <c r="F19" s="123"/>
      <c r="G19" s="123"/>
    </row>
    <row r="20" spans="1:7" ht="125.25" customHeight="1" thickBot="1" x14ac:dyDescent="0.2">
      <c r="A20" s="95" t="s">
        <v>324</v>
      </c>
      <c r="B20" s="94"/>
      <c r="C20" s="74" t="str">
        <f>IF(B20="","",VLOOKUP(B20,計算シート!$A$86:$B$99,2,FALSE))</f>
        <v/>
      </c>
      <c r="D20" s="76" t="s">
        <v>288</v>
      </c>
    </row>
    <row r="21" spans="1:7" ht="17.25" customHeight="1" thickBot="1" x14ac:dyDescent="0.2">
      <c r="A21" t="s">
        <v>2</v>
      </c>
      <c r="B21" s="88"/>
    </row>
    <row r="22" spans="1:7" ht="17.25" customHeight="1" thickBot="1" x14ac:dyDescent="0.2">
      <c r="A22" t="s">
        <v>3</v>
      </c>
      <c r="B22" s="88"/>
    </row>
    <row r="23" spans="1:7" ht="17.25" customHeight="1" thickBot="1" x14ac:dyDescent="0.2">
      <c r="A23" t="s">
        <v>4</v>
      </c>
      <c r="B23" s="88"/>
    </row>
    <row r="24" spans="1:7" ht="17.25" customHeight="1" thickBot="1" x14ac:dyDescent="0.2">
      <c r="A24" t="s">
        <v>143</v>
      </c>
      <c r="B24" s="88"/>
    </row>
    <row r="25" spans="1:7" ht="17.25" customHeight="1" thickBot="1" x14ac:dyDescent="0.2">
      <c r="A25" t="s">
        <v>144</v>
      </c>
      <c r="B25" s="88"/>
    </row>
    <row r="26" spans="1:7" ht="17.25" customHeight="1" thickBot="1" x14ac:dyDescent="0.2">
      <c r="A26" t="s">
        <v>145</v>
      </c>
      <c r="B26" s="88"/>
    </row>
    <row r="27" spans="1:7" ht="17.25" customHeight="1" thickBot="1" x14ac:dyDescent="0.2">
      <c r="A27" t="s">
        <v>5</v>
      </c>
      <c r="B27" s="88"/>
    </row>
    <row r="28" spans="1:7" ht="17.25" customHeight="1" thickBot="1" x14ac:dyDescent="0.2">
      <c r="A28" t="s">
        <v>6</v>
      </c>
      <c r="B28" s="88"/>
      <c r="D28" t="s">
        <v>322</v>
      </c>
    </row>
    <row r="29" spans="1:7" ht="17.25" customHeight="1" thickBot="1" x14ac:dyDescent="0.2">
      <c r="A29" t="s">
        <v>7</v>
      </c>
      <c r="B29" s="88"/>
      <c r="D29" t="s">
        <v>323</v>
      </c>
    </row>
    <row r="30" spans="1:7" ht="17.25" customHeight="1" thickBot="1" x14ac:dyDescent="0.2">
      <c r="A30" t="s">
        <v>8</v>
      </c>
      <c r="B30" s="88"/>
    </row>
    <row r="31" spans="1:7" ht="17.25" customHeight="1" thickBot="1" x14ac:dyDescent="0.2">
      <c r="A31" t="s">
        <v>146</v>
      </c>
      <c r="B31" s="88"/>
      <c r="D31" s="98" t="s">
        <v>287</v>
      </c>
    </row>
    <row r="32" spans="1:7" ht="17.25" customHeight="1" thickBot="1" x14ac:dyDescent="0.2">
      <c r="A32" t="s">
        <v>147</v>
      </c>
      <c r="B32" s="88"/>
    </row>
    <row r="33" spans="1:8" ht="17.25" customHeight="1" thickBot="1" x14ac:dyDescent="0.2">
      <c r="A33" t="s">
        <v>9</v>
      </c>
      <c r="B33" s="88"/>
    </row>
    <row r="34" spans="1:8" ht="17.25" customHeight="1" thickBot="1" x14ac:dyDescent="0.2">
      <c r="A34" t="s">
        <v>10</v>
      </c>
      <c r="B34" s="88"/>
      <c r="D34" s="124" t="s">
        <v>289</v>
      </c>
      <c r="E34" s="125"/>
      <c r="F34" s="125"/>
      <c r="G34" s="125"/>
    </row>
    <row r="35" spans="1:8" ht="17.25" customHeight="1" thickBot="1" x14ac:dyDescent="0.2">
      <c r="A35" t="s">
        <v>11</v>
      </c>
      <c r="B35" s="88"/>
      <c r="D35" s="125"/>
      <c r="E35" s="125"/>
      <c r="F35" s="125"/>
      <c r="G35" s="125"/>
    </row>
    <row r="36" spans="1:8" ht="17.25" customHeight="1" thickBot="1" x14ac:dyDescent="0.2">
      <c r="A36" t="s">
        <v>12</v>
      </c>
      <c r="B36" s="88"/>
      <c r="D36" s="125"/>
      <c r="E36" s="125"/>
      <c r="F36" s="125"/>
      <c r="G36" s="125"/>
    </row>
    <row r="37" spans="1:8" ht="17.25" customHeight="1" thickBot="1" x14ac:dyDescent="0.2">
      <c r="A37" t="s">
        <v>169</v>
      </c>
      <c r="B37" s="101" ph="1"/>
      <c r="D37" s="125"/>
      <c r="E37" s="125"/>
      <c r="F37" s="125"/>
      <c r="G37" s="125"/>
    </row>
    <row r="38" spans="1:8" ht="17.25" customHeight="1" thickBot="1" x14ac:dyDescent="0.2">
      <c r="A38" t="s">
        <v>13</v>
      </c>
      <c r="B38" s="88"/>
      <c r="D38" s="125"/>
      <c r="E38" s="125"/>
      <c r="F38" s="125"/>
      <c r="G38" s="125"/>
    </row>
    <row r="39" spans="1:8" ht="17.25" customHeight="1" thickBot="1" x14ac:dyDescent="0.2">
      <c r="A39" t="s">
        <v>14</v>
      </c>
      <c r="B39" s="88"/>
    </row>
    <row r="40" spans="1:8" ht="17.25" customHeight="1" thickBot="1" x14ac:dyDescent="0.2">
      <c r="A40" t="s">
        <v>15</v>
      </c>
      <c r="B40" s="88"/>
    </row>
    <row r="41" spans="1:8" ht="17.25" customHeight="1" thickBot="1" x14ac:dyDescent="0.2">
      <c r="A41" t="s">
        <v>16</v>
      </c>
      <c r="B41" s="88"/>
    </row>
    <row r="42" spans="1:8" ht="17.25" customHeight="1" thickBot="1" x14ac:dyDescent="0.2">
      <c r="A42" t="s">
        <v>151</v>
      </c>
      <c r="B42" s="96">
        <f>SUM(B21:B36,B38:B41)</f>
        <v>0</v>
      </c>
    </row>
    <row r="43" spans="1:8" ht="17.25" customHeight="1" thickBot="1" x14ac:dyDescent="0.2">
      <c r="A43" t="s">
        <v>152</v>
      </c>
      <c r="B43" s="113"/>
      <c r="C43" s="114"/>
      <c r="D43" s="114"/>
      <c r="E43" s="114"/>
      <c r="F43" s="115"/>
      <c r="G43" s="98" t="s">
        <v>287</v>
      </c>
    </row>
    <row r="44" spans="1:8" ht="17.25" customHeight="1" thickBot="1" x14ac:dyDescent="0.2">
      <c r="A44" t="s">
        <v>153</v>
      </c>
      <c r="B44" s="113"/>
      <c r="C44" s="114"/>
      <c r="D44" s="114"/>
      <c r="E44" s="114"/>
      <c r="F44" s="115"/>
      <c r="G44" s="98" t="s">
        <v>287</v>
      </c>
    </row>
    <row r="45" spans="1:8" ht="17.25" customHeight="1" thickBot="1" x14ac:dyDescent="0.2"/>
    <row r="46" spans="1:8" ht="17.25" customHeight="1" thickBot="1" x14ac:dyDescent="0.2">
      <c r="A46" t="s">
        <v>183</v>
      </c>
      <c r="B46" s="88"/>
      <c r="C46" s="74" t="str">
        <f>IF(B46="","",VLOOKUP(B46,計算シート!$A$68:$B$70,2,FALSE))</f>
        <v/>
      </c>
      <c r="D46" t="s">
        <v>293</v>
      </c>
      <c r="G46" s="76" t="s">
        <v>296</v>
      </c>
    </row>
    <row r="48" spans="1:8" ht="17.25" customHeight="1" x14ac:dyDescent="0.15">
      <c r="A48" s="121" t="s">
        <v>267</v>
      </c>
      <c r="B48" s="122"/>
      <c r="C48" s="122"/>
      <c r="D48" s="122"/>
      <c r="E48" s="122"/>
      <c r="F48" s="122"/>
      <c r="G48" s="122"/>
      <c r="H48" s="122"/>
    </row>
    <row r="49" spans="1:8" ht="17.25" customHeight="1" x14ac:dyDescent="0.15">
      <c r="A49" s="46" t="s">
        <v>184</v>
      </c>
      <c r="B49" s="69" t="s">
        <v>185</v>
      </c>
      <c r="C49" s="77" t="str">
        <f>IF(COUNTIF(計算シート!$B$2:$B$6,TRUE)=0,"麻痺なし",COUNTIF(計算シート!$B$2:$B$6,TRUE))</f>
        <v>麻痺なし</v>
      </c>
    </row>
    <row r="50" spans="1:8" ht="17.25" customHeight="1" thickBot="1" x14ac:dyDescent="0.2">
      <c r="A50" s="46" t="s">
        <v>186</v>
      </c>
      <c r="B50" s="69" t="s">
        <v>263</v>
      </c>
      <c r="C50" s="77" t="str">
        <f>IF(COUNTIF(計算シート!$B$9:$B$12,TRUE)=0,"拘縮なし",COUNTIF(計算シート!$B$9:$B$12,TRUE))</f>
        <v>拘縮なし</v>
      </c>
    </row>
    <row r="51" spans="1:8" ht="17.25" customHeight="1" thickBot="1" x14ac:dyDescent="0.2">
      <c r="A51" s="46" t="s">
        <v>187</v>
      </c>
      <c r="B51" s="69" t="s">
        <v>291</v>
      </c>
      <c r="C51" s="81"/>
      <c r="E51" t="s">
        <v>189</v>
      </c>
    </row>
    <row r="52" spans="1:8" ht="17.25" customHeight="1" thickBot="1" x14ac:dyDescent="0.2">
      <c r="A52" s="46" t="s">
        <v>190</v>
      </c>
      <c r="B52" s="69" t="s">
        <v>263</v>
      </c>
      <c r="C52" s="81"/>
      <c r="E52" t="s">
        <v>189</v>
      </c>
    </row>
    <row r="53" spans="1:8" ht="17.25" customHeight="1" thickBot="1" x14ac:dyDescent="0.2">
      <c r="A53" s="46" t="s">
        <v>191</v>
      </c>
      <c r="B53" s="69" t="s">
        <v>263</v>
      </c>
      <c r="C53" s="81"/>
      <c r="E53" t="s">
        <v>192</v>
      </c>
    </row>
    <row r="54" spans="1:8" ht="17.25" customHeight="1" thickBot="1" x14ac:dyDescent="0.2">
      <c r="A54" s="46" t="s">
        <v>193</v>
      </c>
      <c r="B54" s="69" t="s">
        <v>263</v>
      </c>
      <c r="C54" s="81"/>
      <c r="E54" t="s">
        <v>194</v>
      </c>
    </row>
    <row r="55" spans="1:8" ht="17.25" customHeight="1" thickBot="1" x14ac:dyDescent="0.2">
      <c r="A55" s="46" t="s">
        <v>195</v>
      </c>
      <c r="B55" s="69" t="s">
        <v>263</v>
      </c>
      <c r="C55" s="81"/>
      <c r="E55" t="s">
        <v>189</v>
      </c>
    </row>
    <row r="56" spans="1:8" ht="17.25" customHeight="1" thickBot="1" x14ac:dyDescent="0.2">
      <c r="A56" s="46" t="s">
        <v>196</v>
      </c>
      <c r="B56" s="69" t="s">
        <v>263</v>
      </c>
      <c r="C56" s="81"/>
      <c r="E56" t="s">
        <v>189</v>
      </c>
    </row>
    <row r="57" spans="1:8" ht="17.25" customHeight="1" thickBot="1" x14ac:dyDescent="0.2">
      <c r="A57" s="46" t="s">
        <v>197</v>
      </c>
      <c r="B57" s="69" t="s">
        <v>263</v>
      </c>
      <c r="C57" s="81"/>
      <c r="E57" t="s">
        <v>194</v>
      </c>
    </row>
    <row r="58" spans="1:8" ht="17.25" customHeight="1" thickBot="1" x14ac:dyDescent="0.2">
      <c r="A58" s="46" t="s">
        <v>198</v>
      </c>
      <c r="B58" s="69" t="s">
        <v>263</v>
      </c>
      <c r="C58" s="81"/>
      <c r="E58" t="s">
        <v>199</v>
      </c>
    </row>
    <row r="59" spans="1:8" ht="17.25" customHeight="1" thickBot="1" x14ac:dyDescent="0.2">
      <c r="A59" s="46" t="s">
        <v>200</v>
      </c>
      <c r="B59" s="69" t="s">
        <v>263</v>
      </c>
      <c r="C59" s="81"/>
      <c r="E59" t="s">
        <v>201</v>
      </c>
    </row>
    <row r="60" spans="1:8" ht="17.25" customHeight="1" thickBot="1" x14ac:dyDescent="0.2">
      <c r="A60" s="46" t="s">
        <v>202</v>
      </c>
      <c r="B60" s="69" t="s">
        <v>263</v>
      </c>
      <c r="C60" s="81"/>
      <c r="E60" t="s">
        <v>203</v>
      </c>
    </row>
    <row r="61" spans="1:8" ht="17.25" customHeight="1" thickBot="1" x14ac:dyDescent="0.2">
      <c r="A61" s="46" t="s">
        <v>204</v>
      </c>
      <c r="B61" s="69" t="s">
        <v>263</v>
      </c>
      <c r="C61" s="81"/>
      <c r="E61" t="s">
        <v>205</v>
      </c>
    </row>
    <row r="62" spans="1:8" ht="17.25" customHeight="1" thickBot="1" x14ac:dyDescent="0.2">
      <c r="A62" s="111" t="s">
        <v>206</v>
      </c>
      <c r="B62" s="112"/>
      <c r="C62" s="112"/>
      <c r="D62" s="112"/>
      <c r="E62" s="112"/>
      <c r="F62" s="112"/>
      <c r="G62" s="112"/>
      <c r="H62" s="112"/>
    </row>
    <row r="63" spans="1:8" ht="17.25" customHeight="1" thickBot="1" x14ac:dyDescent="0.2">
      <c r="A63" s="46" t="s">
        <v>207</v>
      </c>
      <c r="B63" s="69" t="s">
        <v>291</v>
      </c>
      <c r="C63" s="81"/>
      <c r="E63" t="s">
        <v>208</v>
      </c>
    </row>
    <row r="64" spans="1:8" ht="17.25" customHeight="1" thickBot="1" x14ac:dyDescent="0.2">
      <c r="A64" s="46" t="s">
        <v>209</v>
      </c>
      <c r="B64" s="69" t="s">
        <v>263</v>
      </c>
      <c r="C64" s="81"/>
      <c r="D64" s="70" t="s">
        <v>210</v>
      </c>
      <c r="E64" t="s">
        <v>208</v>
      </c>
    </row>
    <row r="65" spans="1:8" ht="17.25" customHeight="1" thickBot="1" x14ac:dyDescent="0.2">
      <c r="A65" s="71" t="s">
        <v>211</v>
      </c>
      <c r="B65" s="69" t="s">
        <v>263</v>
      </c>
      <c r="C65" s="81"/>
      <c r="E65" t="s">
        <v>212</v>
      </c>
    </row>
    <row r="66" spans="1:8" ht="17.25" customHeight="1" thickBot="1" x14ac:dyDescent="0.2">
      <c r="A66" s="46" t="s">
        <v>213</v>
      </c>
      <c r="B66" s="69" t="s">
        <v>263</v>
      </c>
      <c r="C66" s="81"/>
      <c r="E66" t="s">
        <v>208</v>
      </c>
    </row>
    <row r="67" spans="1:8" ht="17.25" customHeight="1" thickBot="1" x14ac:dyDescent="0.2">
      <c r="A67" s="46" t="s">
        <v>214</v>
      </c>
      <c r="B67" s="69" t="s">
        <v>263</v>
      </c>
      <c r="C67" s="81"/>
      <c r="D67" s="70" t="s">
        <v>210</v>
      </c>
      <c r="E67" t="s">
        <v>208</v>
      </c>
    </row>
    <row r="68" spans="1:8" ht="17.25" customHeight="1" thickBot="1" x14ac:dyDescent="0.2">
      <c r="A68" s="46" t="s">
        <v>215</v>
      </c>
      <c r="B68" s="69" t="s">
        <v>263</v>
      </c>
      <c r="C68" s="81"/>
      <c r="D68" s="70" t="s">
        <v>210</v>
      </c>
      <c r="E68" t="s">
        <v>208</v>
      </c>
    </row>
    <row r="69" spans="1:8" ht="17.25" customHeight="1" thickBot="1" x14ac:dyDescent="0.2">
      <c r="A69" s="46" t="s">
        <v>216</v>
      </c>
      <c r="B69" s="69" t="s">
        <v>263</v>
      </c>
      <c r="C69" s="81"/>
      <c r="E69" t="s">
        <v>201</v>
      </c>
    </row>
    <row r="70" spans="1:8" ht="17.25" customHeight="1" thickBot="1" x14ac:dyDescent="0.2">
      <c r="A70" s="46" t="s">
        <v>217</v>
      </c>
      <c r="B70" s="69" t="s">
        <v>263</v>
      </c>
      <c r="C70" s="81"/>
      <c r="E70" t="s">
        <v>201</v>
      </c>
    </row>
    <row r="71" spans="1:8" ht="17.25" customHeight="1" thickBot="1" x14ac:dyDescent="0.2">
      <c r="A71" s="46" t="s">
        <v>218</v>
      </c>
      <c r="B71" s="69" t="s">
        <v>263</v>
      </c>
      <c r="C71" s="81"/>
      <c r="E71" t="s">
        <v>201</v>
      </c>
    </row>
    <row r="72" spans="1:8" ht="17.25" customHeight="1" thickBot="1" x14ac:dyDescent="0.2">
      <c r="A72" s="46" t="s">
        <v>219</v>
      </c>
      <c r="B72" s="69" t="s">
        <v>263</v>
      </c>
      <c r="C72" s="81"/>
      <c r="E72" t="s">
        <v>208</v>
      </c>
    </row>
    <row r="73" spans="1:8" ht="17.25" customHeight="1" thickBot="1" x14ac:dyDescent="0.2">
      <c r="A73" s="46" t="s">
        <v>220</v>
      </c>
      <c r="B73" s="69" t="s">
        <v>263</v>
      </c>
      <c r="C73" s="81"/>
      <c r="E73" t="s">
        <v>208</v>
      </c>
    </row>
    <row r="74" spans="1:8" ht="17.25" customHeight="1" thickBot="1" x14ac:dyDescent="0.2">
      <c r="A74" s="46" t="s">
        <v>221</v>
      </c>
      <c r="B74" s="69" t="s">
        <v>263</v>
      </c>
      <c r="C74" s="81"/>
      <c r="D74" s="70" t="s">
        <v>210</v>
      </c>
      <c r="E74" t="s">
        <v>222</v>
      </c>
    </row>
    <row r="75" spans="1:8" ht="17.25" customHeight="1" thickBot="1" x14ac:dyDescent="0.2">
      <c r="A75" s="111" t="s">
        <v>223</v>
      </c>
      <c r="B75" s="112"/>
      <c r="C75" s="112"/>
      <c r="D75" s="112"/>
      <c r="E75" s="112"/>
      <c r="F75" s="112"/>
      <c r="G75" s="112"/>
      <c r="H75" s="112"/>
    </row>
    <row r="76" spans="1:8" ht="17.25" customHeight="1" thickBot="1" x14ac:dyDescent="0.2">
      <c r="A76" s="46" t="s">
        <v>224</v>
      </c>
      <c r="B76" s="69" t="s">
        <v>291</v>
      </c>
      <c r="C76" s="81"/>
      <c r="E76" t="s">
        <v>225</v>
      </c>
    </row>
    <row r="77" spans="1:8" ht="17.25" customHeight="1" thickBot="1" x14ac:dyDescent="0.2">
      <c r="A77" s="46" t="s">
        <v>226</v>
      </c>
      <c r="B77" s="69" t="s">
        <v>263</v>
      </c>
      <c r="C77" s="81"/>
      <c r="E77" t="s">
        <v>264</v>
      </c>
    </row>
    <row r="78" spans="1:8" ht="17.25" customHeight="1" thickBot="1" x14ac:dyDescent="0.2">
      <c r="A78" s="46" t="s">
        <v>227</v>
      </c>
      <c r="B78" s="69" t="s">
        <v>263</v>
      </c>
      <c r="C78" s="81"/>
      <c r="E78" t="s">
        <v>264</v>
      </c>
    </row>
    <row r="79" spans="1:8" ht="17.25" customHeight="1" thickBot="1" x14ac:dyDescent="0.2">
      <c r="A79" s="46" t="s">
        <v>228</v>
      </c>
      <c r="B79" s="69" t="s">
        <v>263</v>
      </c>
      <c r="C79" s="81"/>
      <c r="E79" t="s">
        <v>264</v>
      </c>
    </row>
    <row r="80" spans="1:8" ht="17.25" customHeight="1" thickBot="1" x14ac:dyDescent="0.2">
      <c r="A80" s="46" t="s">
        <v>229</v>
      </c>
      <c r="B80" s="69" t="s">
        <v>263</v>
      </c>
      <c r="C80" s="81"/>
      <c r="E80" t="s">
        <v>264</v>
      </c>
    </row>
    <row r="81" spans="1:8" ht="17.25" customHeight="1" thickBot="1" x14ac:dyDescent="0.2">
      <c r="A81" s="46" t="s">
        <v>230</v>
      </c>
      <c r="B81" s="69" t="s">
        <v>263</v>
      </c>
      <c r="C81" s="81"/>
      <c r="E81" t="s">
        <v>264</v>
      </c>
    </row>
    <row r="82" spans="1:8" ht="17.25" customHeight="1" thickBot="1" x14ac:dyDescent="0.2">
      <c r="A82" s="46" t="s">
        <v>231</v>
      </c>
      <c r="B82" s="69" t="s">
        <v>263</v>
      </c>
      <c r="C82" s="81"/>
      <c r="E82" t="s">
        <v>264</v>
      </c>
    </row>
    <row r="83" spans="1:8" ht="17.25" customHeight="1" thickBot="1" x14ac:dyDescent="0.2">
      <c r="A83" s="46" t="s">
        <v>232</v>
      </c>
      <c r="B83" s="69" t="s">
        <v>263</v>
      </c>
      <c r="C83" s="81"/>
      <c r="E83" t="s">
        <v>233</v>
      </c>
    </row>
    <row r="84" spans="1:8" ht="17.25" customHeight="1" thickBot="1" x14ac:dyDescent="0.2">
      <c r="A84" s="46" t="s">
        <v>234</v>
      </c>
      <c r="B84" s="69" t="s">
        <v>263</v>
      </c>
      <c r="C84" s="81"/>
      <c r="E84" t="s">
        <v>233</v>
      </c>
    </row>
    <row r="85" spans="1:8" ht="17.25" customHeight="1" thickBot="1" x14ac:dyDescent="0.2">
      <c r="A85" s="111" t="s">
        <v>235</v>
      </c>
      <c r="B85" s="112"/>
      <c r="C85" s="112"/>
      <c r="D85" s="112"/>
      <c r="E85" s="112"/>
      <c r="F85" s="112"/>
      <c r="G85" s="112"/>
      <c r="H85" s="112"/>
    </row>
    <row r="86" spans="1:8" ht="17.25" customHeight="1" thickBot="1" x14ac:dyDescent="0.2">
      <c r="A86" s="46" t="s">
        <v>236</v>
      </c>
      <c r="B86" s="69" t="s">
        <v>291</v>
      </c>
      <c r="C86" s="81"/>
      <c r="D86" s="70"/>
      <c r="E86" t="s">
        <v>233</v>
      </c>
    </row>
    <row r="87" spans="1:8" ht="17.25" customHeight="1" thickBot="1" x14ac:dyDescent="0.2">
      <c r="A87" s="46" t="s">
        <v>237</v>
      </c>
      <c r="B87" s="69" t="s">
        <v>263</v>
      </c>
      <c r="C87" s="81"/>
      <c r="D87" s="70"/>
      <c r="E87" t="s">
        <v>233</v>
      </c>
    </row>
    <row r="88" spans="1:8" ht="17.25" customHeight="1" thickBot="1" x14ac:dyDescent="0.2">
      <c r="A88" s="46" t="s">
        <v>238</v>
      </c>
      <c r="B88" s="69" t="s">
        <v>263</v>
      </c>
      <c r="C88" s="81"/>
      <c r="D88" s="70"/>
      <c r="E88" t="s">
        <v>233</v>
      </c>
    </row>
    <row r="89" spans="1:8" ht="17.25" customHeight="1" thickBot="1" x14ac:dyDescent="0.2">
      <c r="A89" s="46" t="s">
        <v>239</v>
      </c>
      <c r="B89" s="69" t="s">
        <v>263</v>
      </c>
      <c r="C89" s="81"/>
      <c r="D89" s="70"/>
      <c r="E89" t="s">
        <v>233</v>
      </c>
    </row>
    <row r="90" spans="1:8" ht="17.25" customHeight="1" thickBot="1" x14ac:dyDescent="0.2">
      <c r="A90" s="46" t="s">
        <v>240</v>
      </c>
      <c r="B90" s="69" t="s">
        <v>263</v>
      </c>
      <c r="C90" s="81"/>
      <c r="D90" s="70"/>
      <c r="E90" t="s">
        <v>233</v>
      </c>
    </row>
    <row r="91" spans="1:8" ht="17.25" customHeight="1" thickBot="1" x14ac:dyDescent="0.2">
      <c r="A91" s="46" t="s">
        <v>241</v>
      </c>
      <c r="B91" s="69" t="s">
        <v>263</v>
      </c>
      <c r="C91" s="81"/>
      <c r="D91" s="70"/>
      <c r="E91" t="s">
        <v>233</v>
      </c>
    </row>
    <row r="92" spans="1:8" ht="17.25" customHeight="1" thickBot="1" x14ac:dyDescent="0.2">
      <c r="A92" s="46" t="s">
        <v>242</v>
      </c>
      <c r="B92" s="69" t="s">
        <v>263</v>
      </c>
      <c r="C92" s="81"/>
      <c r="D92" s="70"/>
      <c r="E92" t="s">
        <v>233</v>
      </c>
      <c r="G92" s="70" t="s">
        <v>294</v>
      </c>
    </row>
    <row r="93" spans="1:8" ht="17.25" customHeight="1" thickBot="1" x14ac:dyDescent="0.2">
      <c r="A93" s="46" t="s">
        <v>243</v>
      </c>
      <c r="B93" s="69" t="s">
        <v>263</v>
      </c>
      <c r="C93" s="81"/>
      <c r="D93" s="70"/>
      <c r="E93" t="s">
        <v>233</v>
      </c>
      <c r="G93" s="70" t="s">
        <v>295</v>
      </c>
    </row>
    <row r="94" spans="1:8" ht="17.25" customHeight="1" thickBot="1" x14ac:dyDescent="0.2">
      <c r="A94" s="46" t="s">
        <v>244</v>
      </c>
      <c r="B94" s="69" t="s">
        <v>263</v>
      </c>
      <c r="C94" s="81"/>
      <c r="D94" s="70"/>
      <c r="E94" t="s">
        <v>233</v>
      </c>
    </row>
    <row r="95" spans="1:8" ht="17.25" customHeight="1" thickBot="1" x14ac:dyDescent="0.2">
      <c r="A95" s="46" t="s">
        <v>245</v>
      </c>
      <c r="B95" s="69" t="s">
        <v>263</v>
      </c>
      <c r="C95" s="81"/>
      <c r="D95" s="70"/>
      <c r="E95" t="s">
        <v>233</v>
      </c>
    </row>
    <row r="96" spans="1:8" ht="17.25" customHeight="1" thickBot="1" x14ac:dyDescent="0.2">
      <c r="A96" s="46" t="s">
        <v>246</v>
      </c>
      <c r="B96" s="69" t="s">
        <v>263</v>
      </c>
      <c r="C96" s="81"/>
      <c r="D96" s="70"/>
      <c r="E96" t="s">
        <v>233</v>
      </c>
    </row>
    <row r="97" spans="1:8" ht="17.25" customHeight="1" thickBot="1" x14ac:dyDescent="0.2">
      <c r="A97" s="46" t="s">
        <v>247</v>
      </c>
      <c r="B97" s="69" t="s">
        <v>263</v>
      </c>
      <c r="C97" s="81"/>
      <c r="D97" s="70"/>
      <c r="E97" t="s">
        <v>233</v>
      </c>
    </row>
    <row r="98" spans="1:8" ht="17.25" customHeight="1" thickBot="1" x14ac:dyDescent="0.2">
      <c r="A98" s="46" t="s">
        <v>248</v>
      </c>
      <c r="B98" s="69" t="s">
        <v>263</v>
      </c>
      <c r="C98" s="81"/>
      <c r="D98" s="70"/>
      <c r="E98" t="s">
        <v>233</v>
      </c>
    </row>
    <row r="99" spans="1:8" ht="17.25" customHeight="1" thickBot="1" x14ac:dyDescent="0.2">
      <c r="A99" s="46" t="s">
        <v>249</v>
      </c>
      <c r="B99" s="69" t="s">
        <v>263</v>
      </c>
      <c r="C99" s="81"/>
      <c r="D99" s="70"/>
      <c r="E99" t="s">
        <v>233</v>
      </c>
    </row>
    <row r="100" spans="1:8" ht="17.25" customHeight="1" thickBot="1" x14ac:dyDescent="0.2">
      <c r="A100" s="46" t="s">
        <v>250</v>
      </c>
      <c r="B100" s="69" t="s">
        <v>263</v>
      </c>
      <c r="C100" s="81"/>
      <c r="D100" s="70"/>
      <c r="E100" t="s">
        <v>233</v>
      </c>
    </row>
    <row r="101" spans="1:8" ht="17.25" customHeight="1" thickBot="1" x14ac:dyDescent="0.2">
      <c r="A101" s="111" t="s">
        <v>251</v>
      </c>
      <c r="B101" s="112"/>
      <c r="C101" s="112"/>
      <c r="D101" s="112"/>
      <c r="E101" s="112"/>
      <c r="F101" s="112"/>
      <c r="G101" s="112"/>
      <c r="H101" s="112"/>
    </row>
    <row r="102" spans="1:8" ht="17.25" customHeight="1" thickBot="1" x14ac:dyDescent="0.2">
      <c r="A102" s="46" t="s">
        <v>252</v>
      </c>
      <c r="B102" s="69" t="s">
        <v>291</v>
      </c>
      <c r="C102" s="81"/>
      <c r="E102" t="s">
        <v>201</v>
      </c>
    </row>
    <row r="103" spans="1:8" ht="17.25" customHeight="1" thickBot="1" x14ac:dyDescent="0.2">
      <c r="A103" s="46" t="s">
        <v>253</v>
      </c>
      <c r="B103" s="69" t="s">
        <v>263</v>
      </c>
      <c r="C103" s="81"/>
      <c r="E103" t="s">
        <v>201</v>
      </c>
    </row>
    <row r="104" spans="1:8" ht="17.25" customHeight="1" thickBot="1" x14ac:dyDescent="0.2">
      <c r="A104" s="46" t="s">
        <v>254</v>
      </c>
      <c r="B104" s="69" t="s">
        <v>263</v>
      </c>
      <c r="C104" s="81"/>
      <c r="E104" t="s">
        <v>255</v>
      </c>
    </row>
    <row r="105" spans="1:8" ht="17.25" customHeight="1" thickBot="1" x14ac:dyDescent="0.2">
      <c r="A105" s="46" t="s">
        <v>256</v>
      </c>
      <c r="B105" s="69" t="s">
        <v>263</v>
      </c>
      <c r="C105" s="81"/>
      <c r="E105" t="s">
        <v>233</v>
      </c>
    </row>
    <row r="106" spans="1:8" ht="17.25" customHeight="1" thickBot="1" x14ac:dyDescent="0.2">
      <c r="A106" s="46" t="s">
        <v>257</v>
      </c>
      <c r="B106" s="69" t="s">
        <v>263</v>
      </c>
      <c r="C106" s="81"/>
      <c r="E106" t="s">
        <v>208</v>
      </c>
    </row>
    <row r="107" spans="1:8" ht="17.25" customHeight="1" thickBot="1" x14ac:dyDescent="0.2">
      <c r="A107" s="46" t="s">
        <v>258</v>
      </c>
      <c r="B107" s="69" t="s">
        <v>263</v>
      </c>
      <c r="C107" s="81"/>
      <c r="E107" t="s">
        <v>208</v>
      </c>
    </row>
    <row r="108" spans="1:8" ht="17.25" customHeight="1" x14ac:dyDescent="0.15">
      <c r="A108" s="111" t="s">
        <v>259</v>
      </c>
      <c r="B108" s="112"/>
      <c r="C108" s="112"/>
      <c r="D108" s="112"/>
      <c r="E108" s="112"/>
      <c r="F108" s="112"/>
      <c r="G108" s="112"/>
      <c r="H108" s="112"/>
    </row>
    <row r="109" spans="1:8" ht="17.25" customHeight="1" x14ac:dyDescent="0.15">
      <c r="A109" s="46" t="s">
        <v>259</v>
      </c>
      <c r="B109" s="75" t="s">
        <v>185</v>
      </c>
      <c r="C109" s="72" t="str">
        <f>IF(COUNTIF(計算シート!$B$15:$B$26,TRUE)=0,"特別な医療なし",COUNTIF(計算シート!$B$15:$B$26,TRUE))</f>
        <v>特別な医療なし</v>
      </c>
    </row>
    <row r="110" spans="1:8" ht="16.899999999999999" customHeight="1" x14ac:dyDescent="0.15">
      <c r="A110" s="46"/>
      <c r="B110" s="69"/>
      <c r="C110" s="46"/>
    </row>
    <row r="111" spans="1:8" ht="17.25" customHeight="1" x14ac:dyDescent="0.15">
      <c r="A111" s="46"/>
      <c r="B111" s="69"/>
      <c r="C111" s="46"/>
    </row>
    <row r="112" spans="1:8" ht="17.25" customHeight="1" thickBot="1" x14ac:dyDescent="0.2">
      <c r="A112" s="111" t="s">
        <v>260</v>
      </c>
      <c r="B112" s="112"/>
      <c r="C112" s="112"/>
      <c r="D112" s="112"/>
      <c r="E112" s="112"/>
      <c r="F112" s="112"/>
      <c r="G112" s="112"/>
      <c r="H112" s="112"/>
    </row>
    <row r="113" spans="1:3" ht="31.5" customHeight="1" thickBot="1" x14ac:dyDescent="0.2">
      <c r="A113" s="73" t="s">
        <v>261</v>
      </c>
      <c r="B113" s="69" t="s">
        <v>188</v>
      </c>
      <c r="C113" s="97"/>
    </row>
    <row r="114" spans="1:3" ht="31.5" customHeight="1" thickBot="1" x14ac:dyDescent="0.2">
      <c r="A114" s="73" t="s">
        <v>262</v>
      </c>
      <c r="B114" s="69" t="s">
        <v>263</v>
      </c>
      <c r="C114" s="97"/>
    </row>
  </sheetData>
  <mergeCells count="15">
    <mergeCell ref="A112:H112"/>
    <mergeCell ref="A1:H1"/>
    <mergeCell ref="B43:F43"/>
    <mergeCell ref="B44:F44"/>
    <mergeCell ref="B6:E6"/>
    <mergeCell ref="B11:E11"/>
    <mergeCell ref="B17:C17"/>
    <mergeCell ref="A48:H48"/>
    <mergeCell ref="A62:H62"/>
    <mergeCell ref="A75:H75"/>
    <mergeCell ref="A85:H85"/>
    <mergeCell ref="A101:H101"/>
    <mergeCell ref="A108:H108"/>
    <mergeCell ref="D19:G19"/>
    <mergeCell ref="D34:G38"/>
  </mergeCells>
  <phoneticPr fontId="1"/>
  <dataValidations count="11">
    <dataValidation type="list" allowBlank="1" showInputMessage="1" showErrorMessage="1" sqref="C114">
      <formula1>"自立,Ⅰ,Ⅱa,Ⅱb,Ⅲa,Ⅲb,Ⅳ,M"</formula1>
    </dataValidation>
    <dataValidation type="list" allowBlank="1" showInputMessage="1" showErrorMessage="1" sqref="C113">
      <formula1>"自立,J1,J2,A1,A2,B1,B2,C1,C2"</formula1>
    </dataValidation>
    <dataValidation type="list" allowBlank="1" showInputMessage="1" showErrorMessage="1" sqref="C83:C84 C51:C52 B5 C65 C69:C71 C74 C86:C100 C102:C103 C105 B19 C54:C57 C59">
      <formula1>"1,2,3"</formula1>
    </dataValidation>
    <dataValidation type="list" allowBlank="1" showInputMessage="1" showErrorMessage="1" sqref="C53 C63:C64 C66:C68 C72:C73 C76 C104 C106:C107 C58">
      <formula1>"1,2,3,4"</formula1>
    </dataValidation>
    <dataValidation type="list" allowBlank="1" showInputMessage="1" showErrorMessage="1" sqref="C60:C61">
      <formula1>"1,2,3,4,5"</formula1>
    </dataValidation>
    <dataValidation type="list" allowBlank="1" showInputMessage="1" showErrorMessage="1" sqref="C77:C82 B4">
      <formula1>"1,2"</formula1>
    </dataValidation>
    <dataValidation type="textLength" errorStyle="warning" operator="lessThanOrEqual" allowBlank="1" showInputMessage="1" showErrorMessage="1" error="33文字以上は入力できません" sqref="B43:F43">
      <formula1>32</formula1>
    </dataValidation>
    <dataValidation type="textLength" errorStyle="warning" operator="lessThanOrEqual" allowBlank="1" showInputMessage="1" showErrorMessage="1" error="25文字以上は入力できません" sqref="B44:F44">
      <formula1>24</formula1>
    </dataValidation>
    <dataValidation type="list" allowBlank="1" showInputMessage="1" showErrorMessage="1" sqref="B20">
      <formula1>"01,02,03,05,06,07,08,09,10,11,12,13,14"</formula1>
    </dataValidation>
    <dataValidation type="list" allowBlank="1" showInputMessage="1" showErrorMessage="1" sqref="B46">
      <formula1>"0,1,2"</formula1>
    </dataValidation>
    <dataValidation type="list" allowBlank="1" showInputMessage="1" showErrorMessage="1" sqref="B14">
      <formula1>"5"</formula1>
    </dataValidation>
  </dataValidations>
  <pageMargins left="0.7" right="0.7" top="0.75" bottom="0.75" header="0.3" footer="0.3"/>
  <pageSetup paperSize="9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2310" r:id="rId4" name="Check Box 22">
              <controlPr defaultSize="0" autoFill="0" autoLine="0" autoPict="0">
                <anchor moveWithCells="1">
                  <from>
                    <xdr:col>3</xdr:col>
                    <xdr:colOff>95250</xdr:colOff>
                    <xdr:row>48</xdr:row>
                    <xdr:rowOff>38100</xdr:rowOff>
                  </from>
                  <to>
                    <xdr:col>3</xdr:col>
                    <xdr:colOff>714375</xdr:colOff>
                    <xdr:row>49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1" r:id="rId5" name="Check Box 23">
              <controlPr defaultSize="0" autoFill="0" autoLine="0" autoPict="0">
                <anchor moveWithCells="1">
                  <from>
                    <xdr:col>4</xdr:col>
                    <xdr:colOff>95250</xdr:colOff>
                    <xdr:row>48</xdr:row>
                    <xdr:rowOff>38100</xdr:rowOff>
                  </from>
                  <to>
                    <xdr:col>4</xdr:col>
                    <xdr:colOff>714375</xdr:colOff>
                    <xdr:row>49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2" r:id="rId6" name="Check Box 24">
              <controlPr defaultSize="0" autoFill="0" autoLine="0" autoPict="0">
                <anchor moveWithCells="1">
                  <from>
                    <xdr:col>5</xdr:col>
                    <xdr:colOff>95250</xdr:colOff>
                    <xdr:row>48</xdr:row>
                    <xdr:rowOff>38100</xdr:rowOff>
                  </from>
                  <to>
                    <xdr:col>5</xdr:col>
                    <xdr:colOff>714375</xdr:colOff>
                    <xdr:row>49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3" r:id="rId7" name="Check Box 25">
              <controlPr defaultSize="0" autoFill="0" autoLine="0" autoPict="0">
                <anchor moveWithCells="1">
                  <from>
                    <xdr:col>6</xdr:col>
                    <xdr:colOff>95250</xdr:colOff>
                    <xdr:row>48</xdr:row>
                    <xdr:rowOff>38100</xdr:rowOff>
                  </from>
                  <to>
                    <xdr:col>6</xdr:col>
                    <xdr:colOff>714375</xdr:colOff>
                    <xdr:row>49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4" r:id="rId8" name="Check Box 26">
              <controlPr defaultSize="0" autoFill="0" autoLine="0" autoPict="0">
                <anchor moveWithCells="1">
                  <from>
                    <xdr:col>7</xdr:col>
                    <xdr:colOff>95250</xdr:colOff>
                    <xdr:row>48</xdr:row>
                    <xdr:rowOff>38100</xdr:rowOff>
                  </from>
                  <to>
                    <xdr:col>7</xdr:col>
                    <xdr:colOff>714375</xdr:colOff>
                    <xdr:row>49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5" r:id="rId9" name="Check Box 27">
              <controlPr defaultSize="0" autoFill="0" autoLine="0" autoPict="0">
                <anchor moveWithCells="1">
                  <from>
                    <xdr:col>3</xdr:col>
                    <xdr:colOff>95250</xdr:colOff>
                    <xdr:row>49</xdr:row>
                    <xdr:rowOff>38100</xdr:rowOff>
                  </from>
                  <to>
                    <xdr:col>3</xdr:col>
                    <xdr:colOff>714375</xdr:colOff>
                    <xdr:row>50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6" r:id="rId10" name="Check Box 28">
              <controlPr defaultSize="0" autoFill="0" autoLine="0" autoPict="0">
                <anchor moveWithCells="1">
                  <from>
                    <xdr:col>4</xdr:col>
                    <xdr:colOff>95250</xdr:colOff>
                    <xdr:row>49</xdr:row>
                    <xdr:rowOff>38100</xdr:rowOff>
                  </from>
                  <to>
                    <xdr:col>4</xdr:col>
                    <xdr:colOff>714375</xdr:colOff>
                    <xdr:row>50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7" r:id="rId11" name="Check Box 29">
              <controlPr defaultSize="0" autoFill="0" autoLine="0" autoPict="0">
                <anchor moveWithCells="1">
                  <from>
                    <xdr:col>5</xdr:col>
                    <xdr:colOff>95250</xdr:colOff>
                    <xdr:row>49</xdr:row>
                    <xdr:rowOff>38100</xdr:rowOff>
                  </from>
                  <to>
                    <xdr:col>5</xdr:col>
                    <xdr:colOff>714375</xdr:colOff>
                    <xdr:row>50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8" r:id="rId12" name="Check Box 30">
              <controlPr defaultSize="0" autoFill="0" autoLine="0" autoPict="0">
                <anchor moveWithCells="1">
                  <from>
                    <xdr:col>6</xdr:col>
                    <xdr:colOff>95250</xdr:colOff>
                    <xdr:row>49</xdr:row>
                    <xdr:rowOff>38100</xdr:rowOff>
                  </from>
                  <to>
                    <xdr:col>6</xdr:col>
                    <xdr:colOff>714375</xdr:colOff>
                    <xdr:row>50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9" r:id="rId13" name="Check Box 31">
              <controlPr defaultSize="0" autoFill="0" autoLine="0" autoPict="0">
                <anchor moveWithCells="1">
                  <from>
                    <xdr:col>3</xdr:col>
                    <xdr:colOff>95250</xdr:colOff>
                    <xdr:row>108</xdr:row>
                    <xdr:rowOff>38100</xdr:rowOff>
                  </from>
                  <to>
                    <xdr:col>3</xdr:col>
                    <xdr:colOff>714375</xdr:colOff>
                    <xdr:row>109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0" r:id="rId14" name="Check Box 32">
              <controlPr defaultSize="0" autoFill="0" autoLine="0" autoPict="0">
                <anchor moveWithCells="1">
                  <from>
                    <xdr:col>4</xdr:col>
                    <xdr:colOff>19050</xdr:colOff>
                    <xdr:row>108</xdr:row>
                    <xdr:rowOff>9525</xdr:rowOff>
                  </from>
                  <to>
                    <xdr:col>5</xdr:col>
                    <xdr:colOff>0</xdr:colOff>
                    <xdr:row>109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1" r:id="rId15" name="Check Box 33">
              <controlPr defaultSize="0" autoFill="0" autoLine="0" autoPict="0">
                <anchor moveWithCells="1">
                  <from>
                    <xdr:col>5</xdr:col>
                    <xdr:colOff>95250</xdr:colOff>
                    <xdr:row>108</xdr:row>
                    <xdr:rowOff>38100</xdr:rowOff>
                  </from>
                  <to>
                    <xdr:col>5</xdr:col>
                    <xdr:colOff>714375</xdr:colOff>
                    <xdr:row>109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2" r:id="rId16" name="Check Box 34">
              <controlPr defaultSize="0" autoFill="0" autoLine="0" autoPict="0">
                <anchor moveWithCells="1">
                  <from>
                    <xdr:col>6</xdr:col>
                    <xdr:colOff>95250</xdr:colOff>
                    <xdr:row>108</xdr:row>
                    <xdr:rowOff>38100</xdr:rowOff>
                  </from>
                  <to>
                    <xdr:col>6</xdr:col>
                    <xdr:colOff>714375</xdr:colOff>
                    <xdr:row>109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3" r:id="rId17" name="Check Box 35">
              <controlPr defaultSize="0" autoFill="0" autoLine="0" autoPict="0">
                <anchor moveWithCells="1">
                  <from>
                    <xdr:col>7</xdr:col>
                    <xdr:colOff>95250</xdr:colOff>
                    <xdr:row>108</xdr:row>
                    <xdr:rowOff>38100</xdr:rowOff>
                  </from>
                  <to>
                    <xdr:col>7</xdr:col>
                    <xdr:colOff>714375</xdr:colOff>
                    <xdr:row>109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4" r:id="rId18" name="Check Box 36">
              <controlPr defaultSize="0" autoFill="0" autoLine="0" autoPict="0">
                <anchor moveWithCells="1">
                  <from>
                    <xdr:col>3</xdr:col>
                    <xdr:colOff>95250</xdr:colOff>
                    <xdr:row>109</xdr:row>
                    <xdr:rowOff>38100</xdr:rowOff>
                  </from>
                  <to>
                    <xdr:col>3</xdr:col>
                    <xdr:colOff>714375</xdr:colOff>
                    <xdr:row>110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5" r:id="rId19" name="Check Box 37">
              <controlPr defaultSize="0" autoFill="0" autoLine="0" autoPict="0">
                <anchor moveWithCells="1">
                  <from>
                    <xdr:col>4</xdr:col>
                    <xdr:colOff>19050</xdr:colOff>
                    <xdr:row>109</xdr:row>
                    <xdr:rowOff>9525</xdr:rowOff>
                  </from>
                  <to>
                    <xdr:col>5</xdr:col>
                    <xdr:colOff>0</xdr:colOff>
                    <xdr:row>110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6" r:id="rId20" name="Check Box 38">
              <controlPr defaultSize="0" autoFill="0" autoLine="0" autoPict="0">
                <anchor moveWithCells="1">
                  <from>
                    <xdr:col>5</xdr:col>
                    <xdr:colOff>95250</xdr:colOff>
                    <xdr:row>109</xdr:row>
                    <xdr:rowOff>38100</xdr:rowOff>
                  </from>
                  <to>
                    <xdr:col>5</xdr:col>
                    <xdr:colOff>714375</xdr:colOff>
                    <xdr:row>110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7" r:id="rId21" name="Check Box 39">
              <controlPr defaultSize="0" autoFill="0" autoLine="0" autoPict="0">
                <anchor moveWithCells="1">
                  <from>
                    <xdr:col>6</xdr:col>
                    <xdr:colOff>95250</xdr:colOff>
                    <xdr:row>109</xdr:row>
                    <xdr:rowOff>38100</xdr:rowOff>
                  </from>
                  <to>
                    <xdr:col>6</xdr:col>
                    <xdr:colOff>714375</xdr:colOff>
                    <xdr:row>110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8" r:id="rId22" name="Check Box 40">
              <controlPr defaultSize="0" autoFill="0" autoLine="0" autoPict="0">
                <anchor moveWithCells="1">
                  <from>
                    <xdr:col>7</xdr:col>
                    <xdr:colOff>95250</xdr:colOff>
                    <xdr:row>109</xdr:row>
                    <xdr:rowOff>38100</xdr:rowOff>
                  </from>
                  <to>
                    <xdr:col>8</xdr:col>
                    <xdr:colOff>171450</xdr:colOff>
                    <xdr:row>110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9" r:id="rId23" name="Check Box 41">
              <controlPr defaultSize="0" autoFill="0" autoLine="0" autoPict="0">
                <anchor moveWithCells="1">
                  <from>
                    <xdr:col>3</xdr:col>
                    <xdr:colOff>95250</xdr:colOff>
                    <xdr:row>110</xdr:row>
                    <xdr:rowOff>38100</xdr:rowOff>
                  </from>
                  <to>
                    <xdr:col>4</xdr:col>
                    <xdr:colOff>171450</xdr:colOff>
                    <xdr:row>111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30" r:id="rId24" name="Check Box 42">
              <controlPr defaultSize="0" autoFill="0" autoLine="0" autoPict="0">
                <anchor moveWithCells="1">
                  <from>
                    <xdr:col>4</xdr:col>
                    <xdr:colOff>19050</xdr:colOff>
                    <xdr:row>110</xdr:row>
                    <xdr:rowOff>9525</xdr:rowOff>
                  </from>
                  <to>
                    <xdr:col>5</xdr:col>
                    <xdr:colOff>0</xdr:colOff>
                    <xdr:row>111</xdr:row>
                    <xdr:rowOff>85725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2" r:id="rId25" name="Check Box 54">
              <controlPr defaultSize="0" autoFill="0" autoLine="0" autoPict="0">
                <anchor moveWithCells="1">
                  <from>
                    <xdr:col>3</xdr:col>
                    <xdr:colOff>95250</xdr:colOff>
                    <xdr:row>48</xdr:row>
                    <xdr:rowOff>38100</xdr:rowOff>
                  </from>
                  <to>
                    <xdr:col>3</xdr:col>
                    <xdr:colOff>714375</xdr:colOff>
                    <xdr:row>49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3" r:id="rId26" name="Check Box 55">
              <controlPr defaultSize="0" autoFill="0" autoLine="0" autoPict="0">
                <anchor moveWithCells="1">
                  <from>
                    <xdr:col>4</xdr:col>
                    <xdr:colOff>95250</xdr:colOff>
                    <xdr:row>48</xdr:row>
                    <xdr:rowOff>38100</xdr:rowOff>
                  </from>
                  <to>
                    <xdr:col>4</xdr:col>
                    <xdr:colOff>714375</xdr:colOff>
                    <xdr:row>49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4" r:id="rId27" name="Check Box 56">
              <controlPr defaultSize="0" autoFill="0" autoLine="0" autoPict="0">
                <anchor moveWithCells="1">
                  <from>
                    <xdr:col>5</xdr:col>
                    <xdr:colOff>95250</xdr:colOff>
                    <xdr:row>48</xdr:row>
                    <xdr:rowOff>38100</xdr:rowOff>
                  </from>
                  <to>
                    <xdr:col>5</xdr:col>
                    <xdr:colOff>714375</xdr:colOff>
                    <xdr:row>49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5" r:id="rId28" name="Check Box 57">
              <controlPr defaultSize="0" autoFill="0" autoLine="0" autoPict="0">
                <anchor moveWithCells="1">
                  <from>
                    <xdr:col>6</xdr:col>
                    <xdr:colOff>95250</xdr:colOff>
                    <xdr:row>48</xdr:row>
                    <xdr:rowOff>38100</xdr:rowOff>
                  </from>
                  <to>
                    <xdr:col>6</xdr:col>
                    <xdr:colOff>714375</xdr:colOff>
                    <xdr:row>49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6" r:id="rId29" name="Check Box 58">
              <controlPr defaultSize="0" autoFill="0" autoLine="0" autoPict="0">
                <anchor moveWithCells="1">
                  <from>
                    <xdr:col>7</xdr:col>
                    <xdr:colOff>95250</xdr:colOff>
                    <xdr:row>48</xdr:row>
                    <xdr:rowOff>38100</xdr:rowOff>
                  </from>
                  <to>
                    <xdr:col>7</xdr:col>
                    <xdr:colOff>714375</xdr:colOff>
                    <xdr:row>49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7" r:id="rId30" name="Check Box 59">
              <controlPr defaultSize="0" autoFill="0" autoLine="0" autoPict="0">
                <anchor moveWithCells="1">
                  <from>
                    <xdr:col>3</xdr:col>
                    <xdr:colOff>95250</xdr:colOff>
                    <xdr:row>49</xdr:row>
                    <xdr:rowOff>38100</xdr:rowOff>
                  </from>
                  <to>
                    <xdr:col>3</xdr:col>
                    <xdr:colOff>714375</xdr:colOff>
                    <xdr:row>50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8" r:id="rId31" name="Check Box 60">
              <controlPr defaultSize="0" autoFill="0" autoLine="0" autoPict="0">
                <anchor moveWithCells="1">
                  <from>
                    <xdr:col>4</xdr:col>
                    <xdr:colOff>95250</xdr:colOff>
                    <xdr:row>49</xdr:row>
                    <xdr:rowOff>38100</xdr:rowOff>
                  </from>
                  <to>
                    <xdr:col>4</xdr:col>
                    <xdr:colOff>714375</xdr:colOff>
                    <xdr:row>50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9" r:id="rId32" name="Check Box 61">
              <controlPr defaultSize="0" autoFill="0" autoLine="0" autoPict="0">
                <anchor moveWithCells="1">
                  <from>
                    <xdr:col>5</xdr:col>
                    <xdr:colOff>95250</xdr:colOff>
                    <xdr:row>49</xdr:row>
                    <xdr:rowOff>38100</xdr:rowOff>
                  </from>
                  <to>
                    <xdr:col>5</xdr:col>
                    <xdr:colOff>714375</xdr:colOff>
                    <xdr:row>50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50" r:id="rId33" name="Check Box 62">
              <controlPr defaultSize="0" autoFill="0" autoLine="0" autoPict="0">
                <anchor moveWithCells="1">
                  <from>
                    <xdr:col>6</xdr:col>
                    <xdr:colOff>95250</xdr:colOff>
                    <xdr:row>49</xdr:row>
                    <xdr:rowOff>38100</xdr:rowOff>
                  </from>
                  <to>
                    <xdr:col>6</xdr:col>
                    <xdr:colOff>714375</xdr:colOff>
                    <xdr:row>50</xdr:row>
                    <xdr:rowOff>57150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1">
    <tabColor rgb="FF00B0F0"/>
  </sheetPr>
  <dimension ref="A1"/>
  <sheetViews>
    <sheetView view="pageBreakPreview" topLeftCell="A16" zoomScaleNormal="100" zoomScaleSheetLayoutView="100" workbookViewId="0">
      <selection activeCell="M48" sqref="M48"/>
    </sheetView>
  </sheetViews>
  <sheetFormatPr defaultRowHeight="13.5" x14ac:dyDescent="0.15"/>
  <sheetData/>
  <sheetProtection selectLockedCells="1"/>
  <phoneticPr fontId="1"/>
  <pageMargins left="0" right="0" top="0" bottom="0" header="0.31496062992125984" footer="0.31496062992125984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9"/>
  <dimension ref="A1:Z99"/>
  <sheetViews>
    <sheetView topLeftCell="A31" workbookViewId="0">
      <selection activeCell="D53" sqref="D53"/>
    </sheetView>
  </sheetViews>
  <sheetFormatPr defaultRowHeight="13.5" x14ac:dyDescent="0.15"/>
  <cols>
    <col min="1" max="1" width="9.875" bestFit="1" customWidth="1"/>
    <col min="2" max="2" width="11.625" bestFit="1" customWidth="1"/>
    <col min="3" max="4" width="9" style="7"/>
    <col min="6" max="6" width="23" bestFit="1" customWidth="1"/>
    <col min="7" max="7" width="26.375" bestFit="1" customWidth="1"/>
    <col min="8" max="12" width="4.625" customWidth="1"/>
  </cols>
  <sheetData>
    <row r="1" spans="1:26" ht="14.25" thickBot="1" x14ac:dyDescent="0.2">
      <c r="A1" s="3" t="s">
        <v>23</v>
      </c>
      <c r="B1" s="3" t="s">
        <v>24</v>
      </c>
      <c r="C1" s="3" t="s">
        <v>119</v>
      </c>
      <c r="D1" s="6"/>
      <c r="F1" s="28" t="s">
        <v>115</v>
      </c>
      <c r="G1" s="28" t="s">
        <v>116</v>
      </c>
      <c r="H1" s="132" t="s">
        <v>117</v>
      </c>
      <c r="I1" s="132"/>
      <c r="J1" s="132"/>
      <c r="K1" s="132"/>
      <c r="L1" s="132"/>
      <c r="M1" s="28" t="s">
        <v>118</v>
      </c>
      <c r="N1" s="55" t="s">
        <v>168</v>
      </c>
      <c r="O1" s="54" t="s">
        <v>167</v>
      </c>
      <c r="P1" s="149" t="s">
        <v>138</v>
      </c>
      <c r="Q1" s="1">
        <f>IF(LEN(入力シート!$B$2)&gt;=10,MID(入力シート!$B$2,LEN(入力シート!$B$2)-9,1),0)</f>
        <v>0</v>
      </c>
      <c r="R1" s="1">
        <f>IF(LEN(入力シート!$B$2)&gt;=9,MID(入力シート!$B$2,LEN(入力シート!$B$2)-8,1),0)</f>
        <v>0</v>
      </c>
      <c r="S1" s="1">
        <f>IF(LEN(入力シート!$B$2)&gt;=8,MID(入力シート!$B$2,LEN(入力シート!$B$2)-7,1),0)</f>
        <v>0</v>
      </c>
      <c r="T1" s="1">
        <f>IF(LEN(入力シート!$B$2)&gt;=7,MID(入力シート!$B$2,LEN(入力シート!$B$2)-6,1),0)</f>
        <v>0</v>
      </c>
      <c r="U1" s="1">
        <f>IF(LEN(入力シート!$B$2)&gt;=6,MID(入力シート!$B$2,LEN(入力シート!$B$2)-5,1),0)</f>
        <v>0</v>
      </c>
      <c r="V1" s="1">
        <f>IF(LEN(入力シート!$B$2)&gt;=5,MID(入力シート!$B$2,LEN(入力シート!$B$2)-4,1),0)</f>
        <v>0</v>
      </c>
      <c r="W1" s="1">
        <f>IF(LEN(入力シート!$B$2)&gt;=4,MID(入力シート!$B$2,LEN(入力シート!$B$2)-3,1),0)</f>
        <v>0</v>
      </c>
      <c r="X1" s="1">
        <f>IF(LEN(入力シート!$B$2)&gt;=3,MID(入力シート!$B$2,LEN(入力シート!$B$2)-2,1),0)</f>
        <v>0</v>
      </c>
      <c r="Y1" s="1">
        <f>IF(LEN(入力シート!$B$2)&gt;=2,MID(入力シート!$B$2,LEN(入力シート!$B$2)-1,1),0)</f>
        <v>0</v>
      </c>
      <c r="Z1" s="1">
        <f>IF(LEN(入力シート!$B$2)&gt;=1,MID(入力シート!$B$2,LEN(入力シート!$B$2),1),0)</f>
        <v>0</v>
      </c>
    </row>
    <row r="2" spans="1:26" x14ac:dyDescent="0.15">
      <c r="A2" s="3" t="s">
        <v>25</v>
      </c>
      <c r="B2" s="1" t="b">
        <v>0</v>
      </c>
      <c r="C2" s="9" t="str">
        <f>IF(B2=TRUE,"レ","")</f>
        <v/>
      </c>
      <c r="D2" s="6"/>
      <c r="E2">
        <f>IF(M2="",0,1)</f>
        <v>0</v>
      </c>
      <c r="F2" s="33" t="s">
        <v>154</v>
      </c>
      <c r="G2" s="29" t="s">
        <v>154</v>
      </c>
      <c r="H2" s="31"/>
      <c r="I2" s="24"/>
      <c r="J2" s="24"/>
      <c r="K2" s="24"/>
      <c r="L2" s="24"/>
      <c r="M2" s="39"/>
      <c r="N2" s="56"/>
      <c r="O2" s="41"/>
      <c r="P2" s="150"/>
      <c r="Q2" s="147" t="str">
        <f>CONCATENATE(Q1,R1,S1)</f>
        <v>000</v>
      </c>
      <c r="R2" s="148"/>
      <c r="S2" s="147" t="str">
        <f>CONCATENATE(T1,U1,V1)</f>
        <v>000</v>
      </c>
      <c r="T2" s="148"/>
      <c r="U2" s="147" t="str">
        <f>CONCATENATE(W1,X1,Y1,Z1)</f>
        <v>0000</v>
      </c>
      <c r="V2" s="148"/>
      <c r="W2" s="26"/>
      <c r="X2" s="26"/>
    </row>
    <row r="3" spans="1:26" ht="14.25" thickBot="1" x14ac:dyDescent="0.2">
      <c r="A3" s="3" t="s">
        <v>26</v>
      </c>
      <c r="B3" s="1" t="b">
        <v>0</v>
      </c>
      <c r="C3" s="9" t="str">
        <f>IF(B3=TRUE,"レ","")</f>
        <v/>
      </c>
      <c r="D3" s="6"/>
      <c r="E3">
        <f>IF(M3="",0,MAX(E2)+1)</f>
        <v>0</v>
      </c>
      <c r="F3" s="34" t="s">
        <v>154</v>
      </c>
      <c r="G3" s="30" t="s">
        <v>154</v>
      </c>
      <c r="H3" s="32"/>
      <c r="I3" s="27"/>
      <c r="J3" s="27"/>
      <c r="K3" s="27"/>
      <c r="L3" s="27"/>
      <c r="M3" s="40"/>
      <c r="N3" s="56"/>
      <c r="O3" s="41"/>
      <c r="P3" s="66" t="s">
        <v>176</v>
      </c>
      <c r="Q3" s="1">
        <f>IF(LEN(入力シート!$B$16)&gt;=8,MID(入力シート!$B$16,LEN(入力シート!$B$16)-7,1),0)</f>
        <v>0</v>
      </c>
      <c r="R3" s="1">
        <f>IF(LEN(入力シート!$B$16)&gt;=8,MID(入力シート!$B$16,LEN(入力シート!$B$16)-6,1),0)</f>
        <v>0</v>
      </c>
      <c r="S3" s="1">
        <f>IF(LEN(入力シート!$B$16)&gt;=8,MID(入力シート!$B$16,LEN(入力シート!$B$16)-5,1),0)</f>
        <v>0</v>
      </c>
      <c r="T3" s="1">
        <f>IF(LEN(入力シート!$B$16)&gt;=8,MID(入力シート!$B$16,LEN(入力シート!$B$16)-4,1),0)</f>
        <v>0</v>
      </c>
      <c r="U3" s="1">
        <f>IF(LEN(入力シート!$B$16)&gt;=8,MID(入力シート!$B$16,LEN(入力シート!$B$16)-3,1),0)</f>
        <v>0</v>
      </c>
      <c r="V3" s="1">
        <f>IF(LEN(入力シート!$B$16)&gt;=8,MID(入力シート!$B$16,LEN(入力シート!$B$16)-2,1),0)</f>
        <v>0</v>
      </c>
      <c r="W3" s="1">
        <f>IF(LEN(入力シート!$B$16)&gt;=8,MID(入力シート!$B$16,LEN(入力シート!$B$16)-1,1),0)</f>
        <v>0</v>
      </c>
      <c r="X3" s="1">
        <f>IF(LEN(入力シート!$B$16)&gt;=8,MID(入力シート!$B$16,LEN(入力シート!$B$16),1),0)</f>
        <v>0</v>
      </c>
      <c r="Y3" s="68" t="str">
        <f>CONCATENATE(Q3,R3,S3,T3)</f>
        <v>0000</v>
      </c>
      <c r="Z3" s="68" t="str">
        <f>CONCATENATE(U3,V3,W3,X3)</f>
        <v>0000</v>
      </c>
    </row>
    <row r="4" spans="1:26" x14ac:dyDescent="0.15">
      <c r="A4" s="3" t="s">
        <v>27</v>
      </c>
      <c r="B4" s="1" t="b">
        <v>0</v>
      </c>
      <c r="C4" s="9" t="str">
        <f>IF(B4=TRUE,"レ","")</f>
        <v/>
      </c>
      <c r="D4" s="6"/>
      <c r="E4">
        <f>IF(M4="",0,MAX($E$2:E3)+1)</f>
        <v>0</v>
      </c>
      <c r="F4" s="10" t="s">
        <v>108</v>
      </c>
      <c r="G4" s="11" t="s">
        <v>43</v>
      </c>
      <c r="H4" s="78">
        <f>COUNTIF(B2:B6,TRUE)</f>
        <v>0</v>
      </c>
      <c r="I4" s="24"/>
      <c r="J4" s="24"/>
      <c r="K4" s="24"/>
      <c r="L4" s="24"/>
      <c r="M4" s="21"/>
      <c r="N4" s="53"/>
      <c r="O4" s="41"/>
      <c r="P4" s="36" t="s">
        <v>139</v>
      </c>
      <c r="Q4" s="1"/>
      <c r="R4" s="1"/>
      <c r="S4" s="1"/>
      <c r="T4" s="1"/>
      <c r="U4" s="1"/>
      <c r="V4" s="1"/>
      <c r="W4" s="1"/>
      <c r="X4" s="1"/>
      <c r="Y4" s="67"/>
    </row>
    <row r="5" spans="1:26" ht="14.25" thickBot="1" x14ac:dyDescent="0.2">
      <c r="A5" s="3" t="s">
        <v>28</v>
      </c>
      <c r="B5" s="1" t="b">
        <v>0</v>
      </c>
      <c r="C5" s="9" t="str">
        <f>IF(B5=TRUE,"レ","")</f>
        <v/>
      </c>
      <c r="D5" s="6"/>
      <c r="E5">
        <f>IF(M5="",0,MAX($E$2:E4)+1)</f>
        <v>0</v>
      </c>
      <c r="F5" s="12" t="s">
        <v>108</v>
      </c>
      <c r="G5" s="4" t="s">
        <v>44</v>
      </c>
      <c r="H5" s="79">
        <f>COUNTIF(B9:B12,TRUE)</f>
        <v>0</v>
      </c>
      <c r="I5" s="25"/>
      <c r="J5" s="25"/>
      <c r="K5" s="25"/>
      <c r="L5" s="25"/>
      <c r="M5" s="22"/>
      <c r="N5" s="65"/>
      <c r="O5" s="41"/>
    </row>
    <row r="6" spans="1:26" ht="14.25" thickBot="1" x14ac:dyDescent="0.2">
      <c r="A6" s="3" t="s">
        <v>29</v>
      </c>
      <c r="B6" s="1" t="b">
        <v>0</v>
      </c>
      <c r="C6" s="9" t="str">
        <f>IF(B6=TRUE,"レ","")</f>
        <v/>
      </c>
      <c r="D6" s="6"/>
      <c r="E6">
        <f>IF(M6="",0,MAX($E$2:E5)+1)</f>
        <v>0</v>
      </c>
      <c r="F6" s="12" t="s">
        <v>108</v>
      </c>
      <c r="G6" s="4" t="s">
        <v>45</v>
      </c>
      <c r="H6" s="80" t="str">
        <f>IF(入力シート!$C51=1,"レ","")</f>
        <v/>
      </c>
      <c r="I6" s="80" t="str">
        <f>IF(入力シート!$C51=2,"レ","")</f>
        <v/>
      </c>
      <c r="J6" s="80" t="str">
        <f>IF(入力シート!$C51=3,"レ","")</f>
        <v/>
      </c>
      <c r="K6" s="25"/>
      <c r="L6" s="25"/>
      <c r="M6" s="22"/>
      <c r="N6" s="41"/>
      <c r="O6" s="41"/>
      <c r="Q6" s="2">
        <f>Q1*4</f>
        <v>0</v>
      </c>
      <c r="R6" s="2">
        <f>R1*3</f>
        <v>0</v>
      </c>
      <c r="S6" s="2">
        <f>S1*2</f>
        <v>0</v>
      </c>
      <c r="T6" s="2">
        <f>T1*7</f>
        <v>0</v>
      </c>
      <c r="U6" s="2">
        <f>U1*6</f>
        <v>0</v>
      </c>
      <c r="V6" s="2">
        <f>V1*5</f>
        <v>0</v>
      </c>
      <c r="W6" s="2">
        <f>W1*4</f>
        <v>0</v>
      </c>
      <c r="X6" s="2">
        <f>X1*3</f>
        <v>0</v>
      </c>
      <c r="Y6" s="57">
        <f>Y1*2</f>
        <v>0</v>
      </c>
      <c r="Z6" s="42">
        <f>SUM(Q6:Y6)</f>
        <v>0</v>
      </c>
    </row>
    <row r="7" spans="1:26" x14ac:dyDescent="0.15">
      <c r="E7">
        <f>IF(M7="",0,MAX($E$2:E6)+1)</f>
        <v>0</v>
      </c>
      <c r="F7" s="12" t="s">
        <v>108</v>
      </c>
      <c r="G7" s="4" t="s">
        <v>46</v>
      </c>
      <c r="H7" s="80" t="str">
        <f>IF(入力シート!$C52=1,"レ","")</f>
        <v/>
      </c>
      <c r="I7" s="80" t="str">
        <f>IF(入力シート!$C52=2,"レ","")</f>
        <v/>
      </c>
      <c r="J7" s="80" t="str">
        <f>IF(入力シート!$C52=3,"レ","")</f>
        <v/>
      </c>
      <c r="K7" s="25"/>
      <c r="L7" s="25"/>
      <c r="M7" s="22"/>
      <c r="N7" s="41"/>
      <c r="O7" s="41"/>
      <c r="Y7" s="58" t="s">
        <v>170</v>
      </c>
      <c r="Z7">
        <f>MOD(Z6,11)</f>
        <v>0</v>
      </c>
    </row>
    <row r="8" spans="1:26" x14ac:dyDescent="0.15">
      <c r="A8" s="3" t="s">
        <v>23</v>
      </c>
      <c r="B8" s="3" t="s">
        <v>30</v>
      </c>
      <c r="C8" s="3" t="s">
        <v>119</v>
      </c>
      <c r="D8" s="6"/>
      <c r="E8">
        <f>IF(M8="",0,MAX($E$2:E7)+1)</f>
        <v>0</v>
      </c>
      <c r="F8" s="12" t="s">
        <v>108</v>
      </c>
      <c r="G8" s="4" t="s">
        <v>47</v>
      </c>
      <c r="H8" s="80" t="str">
        <f>IF(入力シート!$C53=1,"レ","")</f>
        <v/>
      </c>
      <c r="I8" s="80" t="str">
        <f>IF(入力シート!$C53=2,"レ","")</f>
        <v/>
      </c>
      <c r="J8" s="80" t="str">
        <f>IF(入力シート!$C53=3,"レ","")</f>
        <v/>
      </c>
      <c r="K8" s="80" t="str">
        <f>IF(入力シート!$C53=4,"レ","")</f>
        <v/>
      </c>
      <c r="L8" s="25"/>
      <c r="M8" s="22"/>
      <c r="N8" s="41"/>
      <c r="O8" s="41"/>
      <c r="Y8" s="58" t="s">
        <v>171</v>
      </c>
      <c r="Z8">
        <f>IF(Z7=0,1,IF(OR(Z7=1,Z7=10),0,11-Z7))</f>
        <v>1</v>
      </c>
    </row>
    <row r="9" spans="1:26" x14ac:dyDescent="0.15">
      <c r="A9" s="3" t="s">
        <v>31</v>
      </c>
      <c r="B9" s="1" t="b">
        <v>0</v>
      </c>
      <c r="C9" s="9" t="str">
        <f>IF(B9=TRUE,"レ","")</f>
        <v/>
      </c>
      <c r="D9" s="6"/>
      <c r="E9">
        <f>IF(M9="",0,MAX($E$2:E8)+1)</f>
        <v>0</v>
      </c>
      <c r="F9" s="12" t="s">
        <v>108</v>
      </c>
      <c r="G9" s="4" t="s">
        <v>163</v>
      </c>
      <c r="H9" s="80" t="str">
        <f>IF(入力シート!$C54=1,"レ","")</f>
        <v/>
      </c>
      <c r="I9" s="80" t="str">
        <f>IF(入力シート!$C54=2,"レ","")</f>
        <v/>
      </c>
      <c r="J9" s="80" t="str">
        <f>IF(入力シート!$C54=3,"レ","")</f>
        <v/>
      </c>
      <c r="K9" s="25"/>
      <c r="L9" s="25"/>
      <c r="M9" s="22"/>
      <c r="N9" s="41"/>
      <c r="O9" s="41"/>
    </row>
    <row r="10" spans="1:26" x14ac:dyDescent="0.15">
      <c r="A10" s="3" t="s">
        <v>32</v>
      </c>
      <c r="B10" s="1" t="b">
        <v>0</v>
      </c>
      <c r="C10" s="9" t="str">
        <f>IF(B10=TRUE,"レ","")</f>
        <v/>
      </c>
      <c r="D10" s="6"/>
      <c r="E10">
        <f>IF(M10="",0,MAX($E$2:E9)+1)</f>
        <v>0</v>
      </c>
      <c r="F10" s="12" t="s">
        <v>108</v>
      </c>
      <c r="G10" s="4" t="s">
        <v>48</v>
      </c>
      <c r="H10" s="80" t="str">
        <f>IF(入力シート!$C55=1,"レ","")</f>
        <v/>
      </c>
      <c r="I10" s="80" t="str">
        <f>IF(入力シート!$C55=2,"レ","")</f>
        <v/>
      </c>
      <c r="J10" s="80" t="str">
        <f>IF(入力シート!$C55=3,"レ","")</f>
        <v/>
      </c>
      <c r="K10" s="25"/>
      <c r="L10" s="25"/>
      <c r="M10" s="22"/>
      <c r="N10" s="41"/>
      <c r="O10" s="41"/>
    </row>
    <row r="11" spans="1:26" x14ac:dyDescent="0.15">
      <c r="A11" s="3" t="s">
        <v>33</v>
      </c>
      <c r="B11" s="1" t="b">
        <v>0</v>
      </c>
      <c r="C11" s="9" t="str">
        <f>IF(B11=TRUE,"レ","")</f>
        <v/>
      </c>
      <c r="D11" s="6"/>
      <c r="E11">
        <f>IF(M11="",0,MAX($E$2:E10)+1)</f>
        <v>0</v>
      </c>
      <c r="F11" s="12" t="s">
        <v>108</v>
      </c>
      <c r="G11" s="4" t="s">
        <v>49</v>
      </c>
      <c r="H11" s="80" t="str">
        <f>IF(入力シート!$C56=1,"レ","")</f>
        <v/>
      </c>
      <c r="I11" s="80" t="str">
        <f>IF(入力シート!$C56=2,"レ","")</f>
        <v/>
      </c>
      <c r="J11" s="80" t="str">
        <f>IF(入力シート!$C56=3,"レ","")</f>
        <v/>
      </c>
      <c r="K11" s="25"/>
      <c r="L11" s="25"/>
      <c r="M11" s="22"/>
      <c r="N11" s="41"/>
      <c r="O11" s="41"/>
    </row>
    <row r="12" spans="1:26" x14ac:dyDescent="0.15">
      <c r="A12" s="3" t="s">
        <v>29</v>
      </c>
      <c r="B12" s="1" t="b">
        <v>0</v>
      </c>
      <c r="C12" s="9" t="str">
        <f>IF(B12=TRUE,"レ","")</f>
        <v/>
      </c>
      <c r="D12" s="6"/>
      <c r="E12">
        <f>IF(M12="",0,MAX($E$2:E11)+1)</f>
        <v>0</v>
      </c>
      <c r="F12" s="12" t="s">
        <v>108</v>
      </c>
      <c r="G12" s="4" t="s">
        <v>50</v>
      </c>
      <c r="H12" s="80" t="str">
        <f>IF(入力シート!$C57=1,"レ","")</f>
        <v/>
      </c>
      <c r="I12" s="80" t="str">
        <f>IF(入力シート!$C57=2,"レ","")</f>
        <v/>
      </c>
      <c r="J12" s="80" t="str">
        <f>IF(入力シート!$C57=3,"レ","")</f>
        <v/>
      </c>
      <c r="K12" s="25"/>
      <c r="L12" s="25"/>
      <c r="M12" s="22"/>
      <c r="N12" s="41"/>
      <c r="O12" s="41"/>
    </row>
    <row r="13" spans="1:26" x14ac:dyDescent="0.15">
      <c r="E13">
        <f>IF(M13="",0,MAX($E$2:E12)+1)</f>
        <v>0</v>
      </c>
      <c r="F13" s="12" t="s">
        <v>108</v>
      </c>
      <c r="G13" s="4" t="s">
        <v>51</v>
      </c>
      <c r="H13" s="80" t="str">
        <f>IF(入力シート!$C58=1,"レ","")</f>
        <v/>
      </c>
      <c r="I13" s="80" t="str">
        <f>IF(入力シート!$C58=2,"レ","")</f>
        <v/>
      </c>
      <c r="J13" s="80" t="str">
        <f>IF(入力シート!$C58=3,"レ","")</f>
        <v/>
      </c>
      <c r="K13" s="80" t="str">
        <f>IF(入力シート!$C58=4,"レ","")</f>
        <v/>
      </c>
      <c r="L13" s="25"/>
      <c r="M13" s="22"/>
      <c r="N13" s="41"/>
      <c r="O13" s="41"/>
    </row>
    <row r="14" spans="1:26" x14ac:dyDescent="0.15">
      <c r="A14" s="133" t="s">
        <v>34</v>
      </c>
      <c r="B14" s="134"/>
      <c r="C14" s="3" t="s">
        <v>119</v>
      </c>
      <c r="D14" s="6"/>
      <c r="E14">
        <f>IF(M14="",0,MAX($E$2:E13)+1)</f>
        <v>0</v>
      </c>
      <c r="F14" s="12" t="s">
        <v>108</v>
      </c>
      <c r="G14" s="4" t="s">
        <v>52</v>
      </c>
      <c r="H14" s="80" t="str">
        <f>IF(入力シート!$C59=1,"レ","")</f>
        <v/>
      </c>
      <c r="I14" s="80" t="str">
        <f>IF(入力シート!$C59=2,"レ","")</f>
        <v/>
      </c>
      <c r="J14" s="80" t="str">
        <f>IF(入力シート!$C59=3,"レ","")</f>
        <v/>
      </c>
      <c r="K14" s="26"/>
      <c r="L14" s="25"/>
      <c r="M14" s="22"/>
      <c r="N14" s="41"/>
      <c r="O14" s="41"/>
    </row>
    <row r="15" spans="1:26" x14ac:dyDescent="0.15">
      <c r="A15" s="3" t="s">
        <v>35</v>
      </c>
      <c r="B15" s="2" t="b">
        <v>0</v>
      </c>
      <c r="C15" s="9" t="str">
        <f>IF(B15=TRUE,"レ","")</f>
        <v/>
      </c>
      <c r="D15" s="8"/>
      <c r="E15">
        <f>IF(M15="",0,MAX($E$2:E14)+1)</f>
        <v>0</v>
      </c>
      <c r="F15" s="12" t="s">
        <v>108</v>
      </c>
      <c r="G15" s="4" t="s">
        <v>53</v>
      </c>
      <c r="H15" s="80" t="str">
        <f>IF(入力シート!$C60=1,"レ","")</f>
        <v/>
      </c>
      <c r="I15" s="80" t="str">
        <f>IF(入力シート!$C60=2,"レ","")</f>
        <v/>
      </c>
      <c r="J15" s="80" t="str">
        <f>IF(入力シート!$C60=3,"レ","")</f>
        <v/>
      </c>
      <c r="K15" s="80" t="str">
        <f>IF(入力シート!$C60=4,"レ","")</f>
        <v/>
      </c>
      <c r="L15" s="80" t="str">
        <f>IF(入力シート!$C60=5,"レ","")</f>
        <v/>
      </c>
      <c r="M15" s="22"/>
      <c r="N15" s="41"/>
      <c r="O15" s="41"/>
    </row>
    <row r="16" spans="1:26" ht="14.25" thickBot="1" x14ac:dyDescent="0.2">
      <c r="A16" s="3" t="s">
        <v>36</v>
      </c>
      <c r="B16" s="2" t="b">
        <v>0</v>
      </c>
      <c r="C16" s="9" t="str">
        <f t="shared" ref="C16:C26" si="0">IF(B16=TRUE,"レ","")</f>
        <v/>
      </c>
      <c r="D16" s="8"/>
      <c r="E16">
        <f>IF(M16="",0,MAX($E$2:E15)+1)</f>
        <v>0</v>
      </c>
      <c r="F16" s="13" t="s">
        <v>108</v>
      </c>
      <c r="G16" s="14" t="s">
        <v>54</v>
      </c>
      <c r="H16" s="83" t="str">
        <f>IF(入力シート!$C61=1,"レ","")</f>
        <v/>
      </c>
      <c r="I16" s="83" t="str">
        <f>IF(入力シート!$C61=2,"レ","")</f>
        <v/>
      </c>
      <c r="J16" s="83" t="str">
        <f>IF(入力シート!$C61=3,"レ","")</f>
        <v/>
      </c>
      <c r="K16" s="83" t="str">
        <f>IF(入力シート!$C61=4,"レ","")</f>
        <v/>
      </c>
      <c r="L16" s="83" t="str">
        <f>IF(入力シート!$C61=5,"レ","")</f>
        <v/>
      </c>
      <c r="M16" s="23"/>
      <c r="N16" s="41"/>
      <c r="O16" s="41"/>
    </row>
    <row r="17" spans="1:15" x14ac:dyDescent="0.15">
      <c r="A17" s="3" t="s">
        <v>19</v>
      </c>
      <c r="B17" s="2" t="b">
        <v>0</v>
      </c>
      <c r="C17" s="9" t="str">
        <f t="shared" si="0"/>
        <v/>
      </c>
      <c r="D17" s="8"/>
      <c r="E17">
        <f>IF(M17="",0,MAX($E$2:E16)+1)</f>
        <v>0</v>
      </c>
      <c r="F17" s="10" t="s">
        <v>109</v>
      </c>
      <c r="G17" s="11" t="s">
        <v>55</v>
      </c>
      <c r="H17" s="82" t="str">
        <f>IF(入力シート!$C63=1,"レ","")</f>
        <v/>
      </c>
      <c r="I17" s="82" t="str">
        <f>IF(入力シート!$C63=2,"レ","")</f>
        <v/>
      </c>
      <c r="J17" s="82" t="str">
        <f>IF(入力シート!$C63=3,"レ","")</f>
        <v/>
      </c>
      <c r="K17" s="82" t="str">
        <f>IF(入力シート!$C63=4,"レ","")</f>
        <v/>
      </c>
      <c r="L17" s="25"/>
      <c r="M17" s="21"/>
      <c r="N17" s="41"/>
      <c r="O17" s="41"/>
    </row>
    <row r="18" spans="1:15" x14ac:dyDescent="0.15">
      <c r="A18" s="3" t="s">
        <v>37</v>
      </c>
      <c r="B18" s="2" t="b">
        <v>0</v>
      </c>
      <c r="C18" s="9" t="str">
        <f t="shared" si="0"/>
        <v/>
      </c>
      <c r="D18" s="8"/>
      <c r="E18">
        <f>IF(M18="",0,MAX($E$2:E17)+1)</f>
        <v>0</v>
      </c>
      <c r="F18" s="12" t="s">
        <v>109</v>
      </c>
      <c r="G18" s="4" t="s">
        <v>56</v>
      </c>
      <c r="H18" s="80" t="str">
        <f>IF(入力シート!$C64=1,"レ","")</f>
        <v/>
      </c>
      <c r="I18" s="80" t="str">
        <f>IF(入力シート!$C64=2,"レ","")</f>
        <v/>
      </c>
      <c r="J18" s="80" t="str">
        <f>IF(入力シート!$C64=3,"レ","")</f>
        <v/>
      </c>
      <c r="K18" s="80" t="str">
        <f>IF(入力シート!$C64=4,"レ","")</f>
        <v/>
      </c>
      <c r="L18" s="25"/>
      <c r="M18" s="22"/>
      <c r="N18" s="41"/>
      <c r="O18" s="41"/>
    </row>
    <row r="19" spans="1:15" x14ac:dyDescent="0.15">
      <c r="A19" s="3" t="s">
        <v>20</v>
      </c>
      <c r="B19" s="2" t="b">
        <v>0</v>
      </c>
      <c r="C19" s="9" t="str">
        <f t="shared" si="0"/>
        <v/>
      </c>
      <c r="D19" s="8"/>
      <c r="E19">
        <f>IF(M19="",0,MAX($E$2:E18)+1)</f>
        <v>0</v>
      </c>
      <c r="F19" s="12" t="s">
        <v>109</v>
      </c>
      <c r="G19" s="4" t="s">
        <v>57</v>
      </c>
      <c r="H19" s="80" t="str">
        <f>IF(入力シート!$C65=1,"レ","")</f>
        <v/>
      </c>
      <c r="I19" s="80" t="str">
        <f>IF(入力シート!$C65=2,"レ","")</f>
        <v/>
      </c>
      <c r="J19" s="80" t="str">
        <f>IF(入力シート!$C65=3,"レ","")</f>
        <v/>
      </c>
      <c r="K19" s="26"/>
      <c r="L19" s="25"/>
      <c r="M19" s="22"/>
      <c r="N19" s="41"/>
      <c r="O19" s="41"/>
    </row>
    <row r="20" spans="1:15" x14ac:dyDescent="0.15">
      <c r="A20" s="3" t="s">
        <v>38</v>
      </c>
      <c r="B20" s="2" t="b">
        <v>0</v>
      </c>
      <c r="C20" s="9" t="str">
        <f t="shared" si="0"/>
        <v/>
      </c>
      <c r="D20" s="8"/>
      <c r="E20">
        <f>IF(M20="",0,MAX($E$2:E19)+1)</f>
        <v>0</v>
      </c>
      <c r="F20" s="12" t="s">
        <v>109</v>
      </c>
      <c r="G20" s="4" t="s">
        <v>58</v>
      </c>
      <c r="H20" s="80" t="str">
        <f>IF(入力シート!$C66=1,"レ","")</f>
        <v/>
      </c>
      <c r="I20" s="80" t="str">
        <f>IF(入力シート!$C66=2,"レ","")</f>
        <v/>
      </c>
      <c r="J20" s="80" t="str">
        <f>IF(入力シート!$C66=3,"レ","")</f>
        <v/>
      </c>
      <c r="K20" s="80" t="str">
        <f>IF(入力シート!$C66=4,"レ","")</f>
        <v/>
      </c>
      <c r="L20" s="25"/>
      <c r="M20" s="22"/>
      <c r="N20" s="41"/>
      <c r="O20" s="41"/>
    </row>
    <row r="21" spans="1:15" x14ac:dyDescent="0.15">
      <c r="A21" s="3" t="s">
        <v>39</v>
      </c>
      <c r="B21" s="2" t="b">
        <v>0</v>
      </c>
      <c r="C21" s="9" t="str">
        <f t="shared" si="0"/>
        <v/>
      </c>
      <c r="D21" s="8"/>
      <c r="E21">
        <f>IF(M21="",0,MAX($E$2:E20)+1)</f>
        <v>0</v>
      </c>
      <c r="F21" s="12" t="s">
        <v>109</v>
      </c>
      <c r="G21" s="4" t="s">
        <v>59</v>
      </c>
      <c r="H21" s="80" t="str">
        <f>IF(入力シート!$C67=1,"レ","")</f>
        <v/>
      </c>
      <c r="I21" s="80" t="str">
        <f>IF(入力シート!$C67=2,"レ","")</f>
        <v/>
      </c>
      <c r="J21" s="80" t="str">
        <f>IF(入力シート!$C67=3,"レ","")</f>
        <v/>
      </c>
      <c r="K21" s="80" t="str">
        <f>IF(入力シート!$C67=4,"レ","")</f>
        <v/>
      </c>
      <c r="L21" s="25"/>
      <c r="M21" s="22"/>
      <c r="N21" s="41"/>
      <c r="O21" s="41"/>
    </row>
    <row r="22" spans="1:15" x14ac:dyDescent="0.15">
      <c r="A22" s="3" t="s">
        <v>40</v>
      </c>
      <c r="B22" s="2" t="b">
        <v>0</v>
      </c>
      <c r="C22" s="9" t="str">
        <f t="shared" si="0"/>
        <v/>
      </c>
      <c r="D22" s="8"/>
      <c r="E22">
        <f>IF(M22="",0,MAX($E$2:E21)+1)</f>
        <v>0</v>
      </c>
      <c r="F22" s="12" t="s">
        <v>109</v>
      </c>
      <c r="G22" s="4" t="s">
        <v>60</v>
      </c>
      <c r="H22" s="80" t="str">
        <f>IF(入力シート!$C68=1,"レ","")</f>
        <v/>
      </c>
      <c r="I22" s="80" t="str">
        <f>IF(入力シート!$C68=2,"レ","")</f>
        <v/>
      </c>
      <c r="J22" s="80" t="str">
        <f>IF(入力シート!$C68=3,"レ","")</f>
        <v/>
      </c>
      <c r="K22" s="80" t="str">
        <f>IF(入力シート!$C68=4,"レ","")</f>
        <v/>
      </c>
      <c r="L22" s="25"/>
      <c r="M22" s="22"/>
      <c r="N22" s="41"/>
      <c r="O22" s="41"/>
    </row>
    <row r="23" spans="1:15" x14ac:dyDescent="0.15">
      <c r="A23" s="3" t="s">
        <v>21</v>
      </c>
      <c r="B23" s="2" t="b">
        <v>0</v>
      </c>
      <c r="C23" s="9" t="str">
        <f t="shared" si="0"/>
        <v/>
      </c>
      <c r="D23" s="8"/>
      <c r="E23">
        <f>IF(M23="",0,MAX($E$2:E22)+1)</f>
        <v>0</v>
      </c>
      <c r="F23" s="12" t="s">
        <v>109</v>
      </c>
      <c r="G23" s="4" t="s">
        <v>61</v>
      </c>
      <c r="H23" s="80" t="str">
        <f>IF(入力シート!$C69=1,"レ","")</f>
        <v/>
      </c>
      <c r="I23" s="80" t="str">
        <f>IF(入力シート!$C69=2,"レ","")</f>
        <v/>
      </c>
      <c r="J23" s="80" t="str">
        <f>IF(入力シート!$C69=3,"レ","")</f>
        <v/>
      </c>
      <c r="K23" s="25"/>
      <c r="L23" s="25"/>
      <c r="M23" s="22"/>
      <c r="N23" s="41"/>
      <c r="O23" s="41"/>
    </row>
    <row r="24" spans="1:15" x14ac:dyDescent="0.15">
      <c r="A24" s="3" t="s">
        <v>41</v>
      </c>
      <c r="B24" s="2" t="b">
        <v>0</v>
      </c>
      <c r="C24" s="9" t="str">
        <f t="shared" si="0"/>
        <v/>
      </c>
      <c r="D24" s="8"/>
      <c r="E24">
        <f>IF(M24="",0,MAX($E$2:E23)+1)</f>
        <v>0</v>
      </c>
      <c r="F24" s="12" t="s">
        <v>109</v>
      </c>
      <c r="G24" s="4" t="s">
        <v>62</v>
      </c>
      <c r="H24" s="80" t="str">
        <f>IF(入力シート!$C70=1,"レ","")</f>
        <v/>
      </c>
      <c r="I24" s="80" t="str">
        <f>IF(入力シート!$C70=2,"レ","")</f>
        <v/>
      </c>
      <c r="J24" s="80" t="str">
        <f>IF(入力シート!$C70=3,"レ","")</f>
        <v/>
      </c>
      <c r="K24" s="25"/>
      <c r="L24" s="25"/>
      <c r="M24" s="22"/>
      <c r="N24" s="41"/>
      <c r="O24" s="41"/>
    </row>
    <row r="25" spans="1:15" x14ac:dyDescent="0.15">
      <c r="A25" s="3" t="s">
        <v>42</v>
      </c>
      <c r="B25" s="2" t="b">
        <v>0</v>
      </c>
      <c r="C25" s="9" t="str">
        <f t="shared" si="0"/>
        <v/>
      </c>
      <c r="D25" s="8"/>
      <c r="E25">
        <f>IF(M25="",0,MAX($E$2:E24)+1)</f>
        <v>0</v>
      </c>
      <c r="F25" s="12" t="s">
        <v>109</v>
      </c>
      <c r="G25" s="4" t="s">
        <v>63</v>
      </c>
      <c r="H25" s="80" t="str">
        <f>IF(入力シート!$C71=1,"レ","")</f>
        <v/>
      </c>
      <c r="I25" s="80" t="str">
        <f>IF(入力シート!$C71=2,"レ","")</f>
        <v/>
      </c>
      <c r="J25" s="80" t="str">
        <f>IF(入力シート!$C71=3,"レ","")</f>
        <v/>
      </c>
      <c r="K25" s="25"/>
      <c r="L25" s="25"/>
      <c r="M25" s="22"/>
      <c r="N25" s="41"/>
      <c r="O25" s="41"/>
    </row>
    <row r="26" spans="1:15" x14ac:dyDescent="0.15">
      <c r="A26" s="3" t="s">
        <v>22</v>
      </c>
      <c r="B26" s="2" t="b">
        <v>0</v>
      </c>
      <c r="C26" s="9" t="str">
        <f t="shared" si="0"/>
        <v/>
      </c>
      <c r="D26" s="8"/>
      <c r="E26">
        <f>IF(M26="",0,MAX($E$2:E25)+1)</f>
        <v>0</v>
      </c>
      <c r="F26" s="12" t="s">
        <v>109</v>
      </c>
      <c r="G26" s="4" t="s">
        <v>64</v>
      </c>
      <c r="H26" s="80" t="str">
        <f>IF(入力シート!$C72=1,"レ","")</f>
        <v/>
      </c>
      <c r="I26" s="80" t="str">
        <f>IF(入力シート!$C72=2,"レ","")</f>
        <v/>
      </c>
      <c r="J26" s="80" t="str">
        <f>IF(入力シート!$C72=3,"レ","")</f>
        <v/>
      </c>
      <c r="K26" s="80" t="str">
        <f>IF(入力シート!$C72=4,"レ","")</f>
        <v/>
      </c>
      <c r="L26" s="25"/>
      <c r="M26" s="22"/>
      <c r="N26" s="41"/>
      <c r="O26" s="41"/>
    </row>
    <row r="27" spans="1:15" x14ac:dyDescent="0.15">
      <c r="E27">
        <f>IF(M27="",0,MAX($E$2:E26)+1)</f>
        <v>0</v>
      </c>
      <c r="F27" s="12" t="s">
        <v>109</v>
      </c>
      <c r="G27" s="4" t="s">
        <v>65</v>
      </c>
      <c r="H27" s="80" t="str">
        <f>IF(入力シート!$C73=1,"レ","")</f>
        <v/>
      </c>
      <c r="I27" s="80" t="str">
        <f>IF(入力シート!$C73=2,"レ","")</f>
        <v/>
      </c>
      <c r="J27" s="80" t="str">
        <f>IF(入力シート!$C73=3,"レ","")</f>
        <v/>
      </c>
      <c r="K27" s="80" t="str">
        <f>IF(入力シート!$C73=4,"レ","")</f>
        <v/>
      </c>
      <c r="L27" s="25"/>
      <c r="M27" s="22"/>
      <c r="N27" s="41"/>
      <c r="O27" s="41"/>
    </row>
    <row r="28" spans="1:15" ht="14.25" thickBot="1" x14ac:dyDescent="0.2">
      <c r="E28">
        <f>IF(M28="",0,MAX($E$2:E27)+1)</f>
        <v>0</v>
      </c>
      <c r="F28" s="13" t="s">
        <v>109</v>
      </c>
      <c r="G28" s="14" t="s">
        <v>66</v>
      </c>
      <c r="H28" s="83" t="str">
        <f>IF(入力シート!$C74=1,"レ","")</f>
        <v/>
      </c>
      <c r="I28" s="83" t="str">
        <f>IF(入力シート!$C74=2,"レ","")</f>
        <v/>
      </c>
      <c r="J28" s="83" t="str">
        <f>IF(入力シート!$C74=3,"レ","")</f>
        <v/>
      </c>
      <c r="K28" s="84"/>
      <c r="L28" s="27"/>
      <c r="M28" s="23"/>
      <c r="N28" s="41"/>
      <c r="O28" s="41"/>
    </row>
    <row r="29" spans="1:15" x14ac:dyDescent="0.15">
      <c r="A29" s="133" t="s">
        <v>122</v>
      </c>
      <c r="B29" s="134"/>
      <c r="E29">
        <f>IF(M29="",0,MAX($E$2:E28)+1)</f>
        <v>0</v>
      </c>
      <c r="F29" s="10" t="s">
        <v>110</v>
      </c>
      <c r="G29" s="16" t="s">
        <v>67</v>
      </c>
      <c r="H29" s="82" t="str">
        <f>IF(入力シート!$C76=1,"レ","")</f>
        <v/>
      </c>
      <c r="I29" s="82" t="str">
        <f>IF(入力シート!$C76=2,"レ","")</f>
        <v/>
      </c>
      <c r="J29" s="82" t="str">
        <f>IF(入力シート!$C76=3,"レ","")</f>
        <v/>
      </c>
      <c r="K29" s="82" t="str">
        <f>IF(入力シート!$C76=4,"レ","")</f>
        <v/>
      </c>
      <c r="L29" s="24"/>
      <c r="M29" s="21"/>
      <c r="N29" s="41"/>
      <c r="O29" s="41"/>
    </row>
    <row r="30" spans="1:15" x14ac:dyDescent="0.15">
      <c r="A30" s="9">
        <v>1</v>
      </c>
      <c r="B30" s="9" t="s">
        <v>123</v>
      </c>
      <c r="E30">
        <f>IF(M30="",0,MAX($E$2:E29)+1)</f>
        <v>0</v>
      </c>
      <c r="F30" s="12" t="s">
        <v>110</v>
      </c>
      <c r="G30" s="5" t="s">
        <v>68</v>
      </c>
      <c r="H30" s="82" t="str">
        <f>IF(入力シート!$C77=1,"レ","")</f>
        <v/>
      </c>
      <c r="I30" s="82" t="str">
        <f>IF(入力シート!$C77=2,"レ","")</f>
        <v/>
      </c>
      <c r="J30" s="25"/>
      <c r="K30" s="25"/>
      <c r="L30" s="25"/>
      <c r="M30" s="22"/>
      <c r="N30" s="41"/>
      <c r="O30" s="41"/>
    </row>
    <row r="31" spans="1:15" x14ac:dyDescent="0.15">
      <c r="A31" s="9">
        <v>2</v>
      </c>
      <c r="B31" s="9" t="s">
        <v>124</v>
      </c>
      <c r="E31">
        <f>IF(M31="",0,MAX($E$2:E30)+1)</f>
        <v>0</v>
      </c>
      <c r="F31" s="12" t="s">
        <v>110</v>
      </c>
      <c r="G31" s="5" t="s">
        <v>164</v>
      </c>
      <c r="H31" s="82" t="str">
        <f>IF(入力シート!$C78=1,"レ","")</f>
        <v/>
      </c>
      <c r="I31" s="82" t="str">
        <f>IF(入力シート!$C78=2,"レ","")</f>
        <v/>
      </c>
      <c r="J31" s="25"/>
      <c r="K31" s="25"/>
      <c r="L31" s="25"/>
      <c r="M31" s="22"/>
      <c r="N31" s="41"/>
      <c r="O31" s="41"/>
    </row>
    <row r="32" spans="1:15" x14ac:dyDescent="0.15">
      <c r="E32">
        <f>IF(M32="",0,MAX($E$2:E31)+1)</f>
        <v>0</v>
      </c>
      <c r="F32" s="12" t="s">
        <v>110</v>
      </c>
      <c r="G32" s="5" t="s">
        <v>69</v>
      </c>
      <c r="H32" s="82" t="str">
        <f>IF(入力シート!$C79=1,"レ","")</f>
        <v/>
      </c>
      <c r="I32" s="82" t="str">
        <f>IF(入力シート!$C79=2,"レ","")</f>
        <v/>
      </c>
      <c r="J32" s="25"/>
      <c r="K32" s="25"/>
      <c r="L32" s="25"/>
      <c r="M32" s="22"/>
      <c r="N32" s="41"/>
      <c r="O32" s="41"/>
    </row>
    <row r="33" spans="1:15" x14ac:dyDescent="0.15">
      <c r="A33" s="144" t="s">
        <v>125</v>
      </c>
      <c r="B33" s="144"/>
      <c r="E33">
        <f>IF(M33="",0,MAX($E$2:E32)+1)</f>
        <v>0</v>
      </c>
      <c r="F33" s="12" t="s">
        <v>110</v>
      </c>
      <c r="G33" s="5" t="s">
        <v>70</v>
      </c>
      <c r="H33" s="82" t="str">
        <f>IF(入力シート!$C80=1,"レ","")</f>
        <v/>
      </c>
      <c r="I33" s="82" t="str">
        <f>IF(入力シート!$C80=2,"レ","")</f>
        <v/>
      </c>
      <c r="J33" s="25"/>
      <c r="K33" s="25"/>
      <c r="L33" s="25"/>
      <c r="M33" s="22"/>
      <c r="N33" s="41"/>
      <c r="O33" s="41"/>
    </row>
    <row r="34" spans="1:15" x14ac:dyDescent="0.15">
      <c r="A34" s="9">
        <v>1</v>
      </c>
      <c r="B34" s="9" t="s">
        <v>126</v>
      </c>
      <c r="E34">
        <f>IF(M34="",0,MAX($E$2:E33)+1)</f>
        <v>0</v>
      </c>
      <c r="F34" s="12" t="s">
        <v>110</v>
      </c>
      <c r="G34" s="5" t="s">
        <v>165</v>
      </c>
      <c r="H34" s="82" t="str">
        <f>IF(入力シート!$C81=1,"レ","")</f>
        <v/>
      </c>
      <c r="I34" s="82" t="str">
        <f>IF(入力シート!$C81=2,"レ","")</f>
        <v/>
      </c>
      <c r="J34" s="25"/>
      <c r="K34" s="25"/>
      <c r="L34" s="25"/>
      <c r="M34" s="22"/>
      <c r="N34" s="41"/>
      <c r="O34" s="41"/>
    </row>
    <row r="35" spans="1:15" x14ac:dyDescent="0.15">
      <c r="A35" s="9">
        <v>2</v>
      </c>
      <c r="B35" s="9" t="s">
        <v>127</v>
      </c>
      <c r="E35">
        <f>IF(M35="",0,MAX($E$2:E34)+1)</f>
        <v>0</v>
      </c>
      <c r="F35" s="12" t="s">
        <v>110</v>
      </c>
      <c r="G35" s="5" t="s">
        <v>71</v>
      </c>
      <c r="H35" s="82" t="str">
        <f>IF(入力シート!$C82=1,"レ","")</f>
        <v/>
      </c>
      <c r="I35" s="82" t="str">
        <f>IF(入力シート!$C82=2,"レ","")</f>
        <v/>
      </c>
      <c r="J35" s="25"/>
      <c r="K35" s="25"/>
      <c r="L35" s="25"/>
      <c r="M35" s="22"/>
      <c r="N35" s="41"/>
      <c r="O35" s="41"/>
    </row>
    <row r="36" spans="1:15" x14ac:dyDescent="0.15">
      <c r="A36" s="9">
        <v>3</v>
      </c>
      <c r="B36" s="9" t="s">
        <v>128</v>
      </c>
      <c r="E36">
        <f>IF(M36="",0,MAX($E$2:E35)+1)</f>
        <v>0</v>
      </c>
      <c r="F36" s="12" t="s">
        <v>110</v>
      </c>
      <c r="G36" s="5" t="s">
        <v>72</v>
      </c>
      <c r="H36" s="82" t="str">
        <f>IF(入力シート!$C83=1,"レ","")</f>
        <v/>
      </c>
      <c r="I36" s="82" t="str">
        <f>IF(入力シート!$C83=2,"レ","")</f>
        <v/>
      </c>
      <c r="J36" s="80" t="str">
        <f>IF(入力シート!$C83=3,"レ","")</f>
        <v/>
      </c>
      <c r="K36" s="25"/>
      <c r="L36" s="25"/>
      <c r="M36" s="22"/>
      <c r="N36" s="41"/>
      <c r="O36" s="41"/>
    </row>
    <row r="37" spans="1:15" ht="14.25" thickBot="1" x14ac:dyDescent="0.2">
      <c r="A37" s="9">
        <v>4</v>
      </c>
      <c r="B37" s="1" t="s">
        <v>129</v>
      </c>
      <c r="E37">
        <f>IF(M37="",0,MAX($E$2:E36)+1)</f>
        <v>0</v>
      </c>
      <c r="F37" s="13" t="s">
        <v>110</v>
      </c>
      <c r="G37" s="17" t="s">
        <v>166</v>
      </c>
      <c r="H37" s="83" t="str">
        <f>IF(入力シート!$C84=1,"レ","")</f>
        <v/>
      </c>
      <c r="I37" s="83" t="str">
        <f>IF(入力シート!$C84=2,"レ","")</f>
        <v/>
      </c>
      <c r="J37" s="83" t="str">
        <f>IF(入力シート!$C84=3,"レ","")</f>
        <v/>
      </c>
      <c r="K37" s="27"/>
      <c r="L37" s="27"/>
      <c r="M37" s="23"/>
      <c r="N37" s="41"/>
      <c r="O37" s="41"/>
    </row>
    <row r="38" spans="1:15" x14ac:dyDescent="0.15">
      <c r="A38" s="9">
        <v>5</v>
      </c>
      <c r="B38" s="1" t="s">
        <v>174</v>
      </c>
      <c r="E38">
        <f>IF(M38="",0,MAX($E$2:E37)+1)</f>
        <v>0</v>
      </c>
      <c r="F38" s="20" t="s">
        <v>111</v>
      </c>
      <c r="G38" s="15" t="s">
        <v>73</v>
      </c>
      <c r="H38" s="85" t="str">
        <f>IF(入力シート!$C86=1,"レ","")</f>
        <v/>
      </c>
      <c r="I38" s="85" t="str">
        <f>IF(入力シート!$C86=2,"レ","")</f>
        <v/>
      </c>
      <c r="J38" s="85" t="str">
        <f>IF(入力シート!$C86=3,"レ","")</f>
        <v/>
      </c>
      <c r="K38" s="25"/>
      <c r="L38" s="25"/>
      <c r="M38" s="22"/>
      <c r="N38" s="41"/>
      <c r="O38" s="41"/>
    </row>
    <row r="39" spans="1:15" x14ac:dyDescent="0.15">
      <c r="E39">
        <f>IF(M39="",0,MAX($E$2:E38)+1)</f>
        <v>0</v>
      </c>
      <c r="F39" s="12" t="s">
        <v>111</v>
      </c>
      <c r="G39" s="5" t="s">
        <v>74</v>
      </c>
      <c r="H39" s="80" t="str">
        <f>IF(入力シート!$C87=1,"レ","")</f>
        <v/>
      </c>
      <c r="I39" s="80" t="str">
        <f>IF(入力シート!$C87=2,"レ","")</f>
        <v/>
      </c>
      <c r="J39" s="80" t="str">
        <f>IF(入力シート!$C87=3,"レ","")</f>
        <v/>
      </c>
      <c r="K39" s="25"/>
      <c r="L39" s="25"/>
      <c r="M39" s="22"/>
      <c r="N39" s="41"/>
      <c r="O39" s="41"/>
    </row>
    <row r="40" spans="1:15" x14ac:dyDescent="0.15">
      <c r="A40" s="35" t="s">
        <v>130</v>
      </c>
      <c r="B40" s="37">
        <v>22</v>
      </c>
      <c r="C40" s="37">
        <v>20</v>
      </c>
      <c r="E40">
        <f>IF(M40="",0,MAX($E$2:E39)+1)</f>
        <v>0</v>
      </c>
      <c r="F40" s="12" t="s">
        <v>111</v>
      </c>
      <c r="G40" s="5" t="s">
        <v>75</v>
      </c>
      <c r="H40" s="82" t="str">
        <f>IF(入力シート!$C88=1,"レ","")</f>
        <v/>
      </c>
      <c r="I40" s="82" t="str">
        <f>IF(入力シート!$C88=2,"レ","")</f>
        <v/>
      </c>
      <c r="J40" s="82" t="str">
        <f>IF(入力シート!$C88=3,"レ","")</f>
        <v/>
      </c>
      <c r="K40" s="25"/>
      <c r="L40" s="25"/>
      <c r="M40" s="22"/>
      <c r="N40" s="41"/>
      <c r="O40" s="41"/>
    </row>
    <row r="41" spans="1:15" x14ac:dyDescent="0.15">
      <c r="A41" s="35" t="s">
        <v>131</v>
      </c>
      <c r="B41" s="79" t="str">
        <f>IF(入力シート!$B$4=1,"レ","")</f>
        <v/>
      </c>
      <c r="C41" s="79" t="str">
        <f>IF(入力シート!$B$4=2,"レ","")</f>
        <v/>
      </c>
      <c r="E41">
        <f>IF(M41="",0,MAX($E$2:E40)+1)</f>
        <v>0</v>
      </c>
      <c r="F41" s="12" t="s">
        <v>111</v>
      </c>
      <c r="G41" s="5" t="s">
        <v>76</v>
      </c>
      <c r="H41" s="80" t="str">
        <f>IF(入力シート!$C89=1,"レ","")</f>
        <v/>
      </c>
      <c r="I41" s="80" t="str">
        <f>IF(入力シート!$C89=2,"レ","")</f>
        <v/>
      </c>
      <c r="J41" s="80" t="str">
        <f>IF(入力シート!$C89=3,"レ","")</f>
        <v/>
      </c>
      <c r="K41" s="25"/>
      <c r="L41" s="25"/>
      <c r="M41" s="22"/>
      <c r="N41" s="41"/>
      <c r="O41" s="41"/>
    </row>
    <row r="42" spans="1:15" x14ac:dyDescent="0.15">
      <c r="A42" s="35" t="s">
        <v>132</v>
      </c>
      <c r="B42" s="80" t="str">
        <f>IF(入力シート!$B$5=1,"レ","")</f>
        <v/>
      </c>
      <c r="C42" s="80" t="str">
        <f>IF(入力シート!$B$5=2,"レ","")</f>
        <v/>
      </c>
      <c r="D42" s="80" t="str">
        <f>IF(入力シート!$B$5=3,"レ","")</f>
        <v/>
      </c>
      <c r="E42">
        <f>IF(M42="",0,MAX($E$2:E41)+1)</f>
        <v>0</v>
      </c>
      <c r="F42" s="12" t="s">
        <v>111</v>
      </c>
      <c r="G42" s="5" t="s">
        <v>77</v>
      </c>
      <c r="H42" s="82" t="str">
        <f>IF(入力シート!$C90=1,"レ","")</f>
        <v/>
      </c>
      <c r="I42" s="82" t="str">
        <f>IF(入力シート!$C90=2,"レ","")</f>
        <v/>
      </c>
      <c r="J42" s="82" t="str">
        <f>IF(入力シート!$C90=3,"レ","")</f>
        <v/>
      </c>
      <c r="K42" s="25"/>
      <c r="L42" s="25"/>
      <c r="M42" s="22"/>
      <c r="N42" s="41"/>
      <c r="O42" s="41"/>
    </row>
    <row r="43" spans="1:15" x14ac:dyDescent="0.15">
      <c r="E43">
        <f>IF(M43="",0,MAX($E$2:E42)+1)</f>
        <v>0</v>
      </c>
      <c r="F43" s="12" t="s">
        <v>111</v>
      </c>
      <c r="G43" s="5" t="s">
        <v>78</v>
      </c>
      <c r="H43" s="80" t="str">
        <f>IF(入力シート!$C91=1,"レ","")</f>
        <v/>
      </c>
      <c r="I43" s="80" t="str">
        <f>IF(入力シート!$C91=2,"レ","")</f>
        <v/>
      </c>
      <c r="J43" s="80" t="str">
        <f>IF(入力シート!$C91=3,"レ","")</f>
        <v/>
      </c>
      <c r="K43" s="25"/>
      <c r="L43" s="25"/>
      <c r="M43" s="22"/>
      <c r="N43" s="41"/>
      <c r="O43" s="41"/>
    </row>
    <row r="44" spans="1:15" x14ac:dyDescent="0.15">
      <c r="A44" s="144" t="s">
        <v>133</v>
      </c>
      <c r="B44" s="144"/>
      <c r="E44">
        <f>IF(M44="",0,MAX($E$2:E43)+1)</f>
        <v>0</v>
      </c>
      <c r="F44" s="12" t="s">
        <v>111</v>
      </c>
      <c r="G44" s="5" t="s">
        <v>79</v>
      </c>
      <c r="H44" s="82" t="str">
        <f>IF(入力シート!$C92=1,"レ","")</f>
        <v/>
      </c>
      <c r="I44" s="82" t="str">
        <f>IF(入力シート!$C92=2,"レ","")</f>
        <v/>
      </c>
      <c r="J44" s="82" t="str">
        <f>IF(入力シート!$C92=3,"レ","")</f>
        <v/>
      </c>
      <c r="K44" s="25"/>
      <c r="L44" s="25"/>
      <c r="M44" s="22"/>
      <c r="N44" s="41"/>
      <c r="O44" s="41"/>
    </row>
    <row r="45" spans="1:15" x14ac:dyDescent="0.15">
      <c r="A45" s="1">
        <v>1</v>
      </c>
      <c r="B45" s="1" t="s">
        <v>134</v>
      </c>
      <c r="E45">
        <f>IF(M45="",0,MAX($E$2:E44)+1)</f>
        <v>0</v>
      </c>
      <c r="F45" s="12" t="s">
        <v>111</v>
      </c>
      <c r="G45" s="5" t="s">
        <v>80</v>
      </c>
      <c r="H45" s="80" t="str">
        <f>IF(入力シート!$C93=1,"レ","")</f>
        <v/>
      </c>
      <c r="I45" s="80" t="str">
        <f>IF(入力シート!$C93=2,"レ","")</f>
        <v/>
      </c>
      <c r="J45" s="80" t="str">
        <f>IF(入力シート!$C93=3,"レ","")</f>
        <v/>
      </c>
      <c r="K45" s="25"/>
      <c r="L45" s="25"/>
      <c r="M45" s="22"/>
      <c r="N45" s="41"/>
      <c r="O45" s="41"/>
    </row>
    <row r="46" spans="1:15" x14ac:dyDescent="0.15">
      <c r="A46" s="1">
        <v>2</v>
      </c>
      <c r="B46" s="1" t="s">
        <v>135</v>
      </c>
      <c r="E46">
        <f>IF(M46="",0,MAX($E$2:E45)+1)</f>
        <v>0</v>
      </c>
      <c r="F46" s="12" t="s">
        <v>111</v>
      </c>
      <c r="G46" s="5" t="s">
        <v>81</v>
      </c>
      <c r="H46" s="82" t="str">
        <f>IF(入力シート!$C94=1,"レ","")</f>
        <v/>
      </c>
      <c r="I46" s="82" t="str">
        <f>IF(入力シート!$C94=2,"レ","")</f>
        <v/>
      </c>
      <c r="J46" s="82" t="str">
        <f>IF(入力シート!$C94=3,"レ","")</f>
        <v/>
      </c>
      <c r="K46" s="25"/>
      <c r="L46" s="25"/>
      <c r="M46" s="22"/>
      <c r="N46" s="41"/>
      <c r="O46" s="41"/>
    </row>
    <row r="47" spans="1:15" x14ac:dyDescent="0.15">
      <c r="A47" s="1">
        <v>3</v>
      </c>
      <c r="B47" s="1" t="s">
        <v>136</v>
      </c>
      <c r="E47">
        <f>IF(M47="",0,MAX($E$2:E46)+1)</f>
        <v>0</v>
      </c>
      <c r="F47" s="12" t="s">
        <v>111</v>
      </c>
      <c r="G47" s="5" t="s">
        <v>82</v>
      </c>
      <c r="H47" s="80" t="str">
        <f>IF(入力シート!$C95=1,"レ","")</f>
        <v/>
      </c>
      <c r="I47" s="80" t="str">
        <f>IF(入力シート!$C95=2,"レ","")</f>
        <v/>
      </c>
      <c r="J47" s="80" t="str">
        <f>IF(入力シート!$C95=3,"レ","")</f>
        <v/>
      </c>
      <c r="K47" s="25"/>
      <c r="L47" s="25"/>
      <c r="M47" s="22"/>
      <c r="N47" s="41"/>
      <c r="O47" s="41"/>
    </row>
    <row r="48" spans="1:15" x14ac:dyDescent="0.15">
      <c r="E48">
        <f>IF(M48="",0,MAX($E$2:E47)+1)</f>
        <v>0</v>
      </c>
      <c r="F48" s="12" t="s">
        <v>111</v>
      </c>
      <c r="G48" s="5" t="s">
        <v>83</v>
      </c>
      <c r="H48" s="82" t="str">
        <f>IF(入力シート!$C96=1,"レ","")</f>
        <v/>
      </c>
      <c r="I48" s="82" t="str">
        <f>IF(入力シート!$C96=2,"レ","")</f>
        <v/>
      </c>
      <c r="J48" s="82" t="str">
        <f>IF(入力シート!$C96=3,"レ","")</f>
        <v/>
      </c>
      <c r="K48" s="25"/>
      <c r="L48" s="25"/>
      <c r="M48" s="22"/>
      <c r="N48" s="41"/>
      <c r="O48" s="41"/>
    </row>
    <row r="49" spans="1:15" x14ac:dyDescent="0.15">
      <c r="A49" s="38" t="s">
        <v>137</v>
      </c>
      <c r="B49" s="80" t="str">
        <f>IF(入力シート!$B$19=1,"レ","")</f>
        <v/>
      </c>
      <c r="C49" s="80" t="str">
        <f>IF(入力シート!$B$19=2,"レ","")</f>
        <v/>
      </c>
      <c r="D49" s="80" t="str">
        <f>IF(入力シート!$B$19=3,"レ","")</f>
        <v/>
      </c>
      <c r="E49">
        <f>IF(M49="",0,MAX($E$2:E48)+1)</f>
        <v>0</v>
      </c>
      <c r="F49" s="12" t="s">
        <v>111</v>
      </c>
      <c r="G49" s="5" t="s">
        <v>84</v>
      </c>
      <c r="H49" s="80" t="str">
        <f>IF(入力シート!$C97=1,"レ","")</f>
        <v/>
      </c>
      <c r="I49" s="80" t="str">
        <f>IF(入力シート!$C97=2,"レ","")</f>
        <v/>
      </c>
      <c r="J49" s="80" t="str">
        <f>IF(入力シート!$C97=3,"レ","")</f>
        <v/>
      </c>
      <c r="K49" s="25"/>
      <c r="L49" s="25"/>
      <c r="M49" s="22"/>
      <c r="N49" s="41"/>
      <c r="O49" s="41"/>
    </row>
    <row r="50" spans="1:15" x14ac:dyDescent="0.15">
      <c r="E50">
        <f>IF(M50="",0,MAX($E$2:E49)+1)</f>
        <v>0</v>
      </c>
      <c r="F50" s="12" t="s">
        <v>111</v>
      </c>
      <c r="G50" s="5" t="s">
        <v>85</v>
      </c>
      <c r="H50" s="82" t="str">
        <f>IF(入力シート!$C98=1,"レ","")</f>
        <v/>
      </c>
      <c r="I50" s="82" t="str">
        <f>IF(入力シート!$C98=2,"レ","")</f>
        <v/>
      </c>
      <c r="J50" s="82" t="str">
        <f>IF(入力シート!$C98=3,"レ","")</f>
        <v/>
      </c>
      <c r="K50" s="25"/>
      <c r="L50" s="25"/>
      <c r="M50" s="22"/>
      <c r="N50" s="41"/>
      <c r="O50" s="41"/>
    </row>
    <row r="51" spans="1:15" x14ac:dyDescent="0.15">
      <c r="A51" s="38" t="s">
        <v>17</v>
      </c>
      <c r="B51" s="80" t="str">
        <f>IF(入力シート!B43="","","レ")</f>
        <v/>
      </c>
      <c r="E51">
        <f>IF(M51="",0,MAX($E$2:E50)+1)</f>
        <v>0</v>
      </c>
      <c r="F51" s="12" t="s">
        <v>111</v>
      </c>
      <c r="G51" s="5" t="s">
        <v>86</v>
      </c>
      <c r="H51" s="80" t="str">
        <f>IF(入力シート!$C99=1,"レ","")</f>
        <v/>
      </c>
      <c r="I51" s="80" t="str">
        <f>IF(入力シート!$C99=2,"レ","")</f>
        <v/>
      </c>
      <c r="J51" s="80" t="str">
        <f>IF(入力シート!$C99=3,"レ","")</f>
        <v/>
      </c>
      <c r="K51" s="25"/>
      <c r="L51" s="25"/>
      <c r="M51" s="22"/>
      <c r="N51" s="41"/>
      <c r="O51" s="41"/>
    </row>
    <row r="52" spans="1:15" ht="14.25" thickBot="1" x14ac:dyDescent="0.2">
      <c r="A52" s="38" t="s">
        <v>18</v>
      </c>
      <c r="B52" s="80" t="str">
        <f>IF(入力シート!B44="","","レ")</f>
        <v/>
      </c>
      <c r="E52">
        <f>IF(M52="",0,MAX($E$2:E51)+1)</f>
        <v>0</v>
      </c>
      <c r="F52" s="18" t="s">
        <v>111</v>
      </c>
      <c r="G52" s="19" t="s">
        <v>87</v>
      </c>
      <c r="H52" s="83" t="str">
        <f>IF(入力シート!$C100=1,"レ","")</f>
        <v/>
      </c>
      <c r="I52" s="83" t="str">
        <f>IF(入力シート!$C100=2,"レ","")</f>
        <v/>
      </c>
      <c r="J52" s="83" t="str">
        <f>IF(入力シート!$C100=3,"レ","")</f>
        <v/>
      </c>
      <c r="K52" s="25"/>
      <c r="L52" s="25"/>
      <c r="M52" s="22"/>
      <c r="N52" s="41"/>
      <c r="O52" s="41"/>
    </row>
    <row r="53" spans="1:15" x14ac:dyDescent="0.15">
      <c r="E53">
        <f>IF(M53="",0,MAX($E$2:E52)+1)</f>
        <v>0</v>
      </c>
      <c r="F53" s="10" t="s">
        <v>112</v>
      </c>
      <c r="G53" s="16" t="s">
        <v>88</v>
      </c>
      <c r="H53" s="82" t="str">
        <f>IF(入力シート!$C102=1,"レ","")</f>
        <v/>
      </c>
      <c r="I53" s="82" t="str">
        <f>IF(入力シート!$C102=2,"レ","")</f>
        <v/>
      </c>
      <c r="J53" s="82" t="str">
        <f>IF(入力シート!$C102=3,"レ","")</f>
        <v/>
      </c>
      <c r="K53" s="24"/>
      <c r="L53" s="24"/>
      <c r="M53" s="21"/>
      <c r="N53" s="41"/>
      <c r="O53" s="41"/>
    </row>
    <row r="54" spans="1:15" x14ac:dyDescent="0.15">
      <c r="A54" s="38" t="s">
        <v>148</v>
      </c>
      <c r="B54" s="80" t="str">
        <f>IF(入力シート!$B$37&lt;&gt;"","レ","")</f>
        <v/>
      </c>
      <c r="C54" s="80" t="str">
        <f>IF(入力シート!$B$37="","レ","")</f>
        <v>レ</v>
      </c>
      <c r="E54">
        <f>IF(M54="",0,MAX($E$2:E53)+1)</f>
        <v>0</v>
      </c>
      <c r="F54" s="12" t="s">
        <v>112</v>
      </c>
      <c r="G54" s="5" t="s">
        <v>89</v>
      </c>
      <c r="H54" s="82" t="str">
        <f>IF(入力シート!$C103=1,"レ","")</f>
        <v/>
      </c>
      <c r="I54" s="82" t="str">
        <f>IF(入力シート!$C103=2,"レ","")</f>
        <v/>
      </c>
      <c r="J54" s="82" t="str">
        <f>IF(入力シート!$C103=3,"レ","")</f>
        <v/>
      </c>
      <c r="K54" s="25"/>
      <c r="L54" s="25"/>
      <c r="M54" s="22"/>
      <c r="N54" s="41"/>
      <c r="O54" s="41"/>
    </row>
    <row r="55" spans="1:15" x14ac:dyDescent="0.15">
      <c r="A55" s="145" t="s">
        <v>148</v>
      </c>
      <c r="B55" s="145"/>
      <c r="E55">
        <f>IF(M55="",0,MAX($E$2:E54)+1)</f>
        <v>0</v>
      </c>
      <c r="F55" s="12" t="s">
        <v>112</v>
      </c>
      <c r="G55" s="5" t="s">
        <v>90</v>
      </c>
      <c r="H55" s="82" t="str">
        <f>IF(入力シート!$C104=1,"レ","")</f>
        <v/>
      </c>
      <c r="I55" s="82" t="str">
        <f>IF(入力シート!$C104=2,"レ","")</f>
        <v/>
      </c>
      <c r="J55" s="82" t="str">
        <f>IF(入力シート!$C104=3,"レ","")</f>
        <v/>
      </c>
      <c r="K55" s="80" t="str">
        <f>IF(入力シート!$C104=4,"レ","")</f>
        <v/>
      </c>
      <c r="L55" s="25"/>
      <c r="M55" s="22"/>
      <c r="N55" s="41"/>
      <c r="O55" s="41"/>
    </row>
    <row r="56" spans="1:15" x14ac:dyDescent="0.15">
      <c r="A56" s="1">
        <v>1</v>
      </c>
      <c r="B56" s="80" t="s">
        <v>149</v>
      </c>
      <c r="E56">
        <f>IF(M56="",0,MAX($E$2:E55)+1)</f>
        <v>0</v>
      </c>
      <c r="F56" s="12" t="s">
        <v>112</v>
      </c>
      <c r="G56" s="5" t="s">
        <v>91</v>
      </c>
      <c r="H56" s="82" t="str">
        <f>IF(入力シート!$C105=1,"レ","")</f>
        <v/>
      </c>
      <c r="I56" s="82" t="str">
        <f>IF(入力シート!$C105=2,"レ","")</f>
        <v/>
      </c>
      <c r="J56" s="82" t="str">
        <f>IF(入力シート!$C105=3,"レ","")</f>
        <v/>
      </c>
      <c r="K56" s="26"/>
      <c r="L56" s="25"/>
      <c r="M56" s="22"/>
      <c r="N56" s="41"/>
      <c r="O56" s="41"/>
    </row>
    <row r="57" spans="1:15" x14ac:dyDescent="0.15">
      <c r="A57" s="1">
        <v>2</v>
      </c>
      <c r="B57" s="80" t="s">
        <v>150</v>
      </c>
      <c r="E57">
        <f>IF(M57="",0,MAX($E$2:E56)+1)</f>
        <v>0</v>
      </c>
      <c r="F57" s="12" t="s">
        <v>112</v>
      </c>
      <c r="G57" s="5" t="s">
        <v>92</v>
      </c>
      <c r="H57" s="82" t="str">
        <f>IF(入力シート!$C106=1,"レ","")</f>
        <v/>
      </c>
      <c r="I57" s="82" t="str">
        <f>IF(入力シート!$C106=2,"レ","")</f>
        <v/>
      </c>
      <c r="J57" s="82" t="str">
        <f>IF(入力シート!$C106=3,"レ","")</f>
        <v/>
      </c>
      <c r="K57" s="80" t="str">
        <f>IF(入力シート!$C106=4,"レ","")</f>
        <v/>
      </c>
      <c r="L57" s="25"/>
      <c r="M57" s="22"/>
      <c r="N57" s="41"/>
      <c r="O57" s="41"/>
    </row>
    <row r="58" spans="1:15" ht="14.25" thickBot="1" x14ac:dyDescent="0.2">
      <c r="E58">
        <f>IF(M58="",0,MAX($E$2:E57)+1)</f>
        <v>0</v>
      </c>
      <c r="F58" s="18" t="s">
        <v>112</v>
      </c>
      <c r="G58" s="19" t="s">
        <v>93</v>
      </c>
      <c r="H58" s="82" t="str">
        <f>IF(入力シート!$C107=1,"レ","")</f>
        <v/>
      </c>
      <c r="I58" s="82" t="str">
        <f>IF(入力シート!$C107=2,"レ","")</f>
        <v/>
      </c>
      <c r="J58" s="82" t="str">
        <f>IF(入力シート!$C107=3,"レ","")</f>
        <v/>
      </c>
      <c r="K58" s="80" t="str">
        <f>IF(入力シート!$C107=4,"レ","")</f>
        <v/>
      </c>
      <c r="L58" s="25"/>
      <c r="M58" s="22"/>
      <c r="N58" s="41"/>
      <c r="O58" s="41"/>
    </row>
    <row r="59" spans="1:15" x14ac:dyDescent="0.15">
      <c r="E59">
        <f>IF(M59="",0,MAX($E$2:E58)+1)</f>
        <v>0</v>
      </c>
      <c r="F59" s="10" t="s">
        <v>113</v>
      </c>
      <c r="G59" s="16" t="s">
        <v>94</v>
      </c>
      <c r="H59" s="135">
        <f>COUNTIF(B15:B26,TRUE)</f>
        <v>0</v>
      </c>
      <c r="I59" s="24"/>
      <c r="J59" s="24"/>
      <c r="K59" s="24"/>
      <c r="L59" s="24"/>
      <c r="M59" s="21"/>
      <c r="O59" s="41"/>
    </row>
    <row r="60" spans="1:15" x14ac:dyDescent="0.15">
      <c r="A60" s="38" t="s">
        <v>155</v>
      </c>
      <c r="E60">
        <f>IF(M60="",0,MAX($E$2:E59)+1)</f>
        <v>0</v>
      </c>
      <c r="F60" s="12" t="s">
        <v>113</v>
      </c>
      <c r="G60" s="5" t="s">
        <v>95</v>
      </c>
      <c r="H60" s="136"/>
      <c r="I60" s="25"/>
      <c r="J60" s="25"/>
      <c r="K60" s="25"/>
      <c r="L60" s="25"/>
      <c r="M60" s="22"/>
      <c r="O60" s="41"/>
    </row>
    <row r="61" spans="1:15" x14ac:dyDescent="0.15">
      <c r="A61" s="2">
        <f>IF($M$78&lt;=12,1,"")</f>
        <v>1</v>
      </c>
      <c r="E61">
        <f>IF(M61="",0,MAX($E$2:E60)+1)</f>
        <v>0</v>
      </c>
      <c r="F61" s="12" t="s">
        <v>113</v>
      </c>
      <c r="G61" s="5" t="s">
        <v>96</v>
      </c>
      <c r="H61" s="136"/>
      <c r="I61" s="25"/>
      <c r="J61" s="25"/>
      <c r="K61" s="25"/>
      <c r="L61" s="25"/>
      <c r="M61" s="22"/>
      <c r="O61" s="41"/>
    </row>
    <row r="62" spans="1:15" x14ac:dyDescent="0.15">
      <c r="A62" s="2" t="str">
        <f>IF(AND($M$78&gt;=13,$M$78&lt;=24),2,"")</f>
        <v/>
      </c>
      <c r="E62">
        <f>IF(M62="",0,MAX($E$2:E61)+1)</f>
        <v>0</v>
      </c>
      <c r="F62" s="12" t="s">
        <v>113</v>
      </c>
      <c r="G62" s="5" t="s">
        <v>97</v>
      </c>
      <c r="H62" s="136"/>
      <c r="I62" s="25"/>
      <c r="J62" s="25"/>
      <c r="K62" s="25"/>
      <c r="L62" s="25"/>
      <c r="M62" s="22"/>
      <c r="O62" s="41"/>
    </row>
    <row r="63" spans="1:15" x14ac:dyDescent="0.15">
      <c r="A63" s="2" t="str">
        <f>IF(AND($M$78&gt;=25,$M$78&lt;=36),3,"")</f>
        <v/>
      </c>
      <c r="E63">
        <f>IF(M63="",0,MAX($E$2:E62)+1)</f>
        <v>0</v>
      </c>
      <c r="F63" s="12" t="s">
        <v>113</v>
      </c>
      <c r="G63" s="5" t="s">
        <v>98</v>
      </c>
      <c r="H63" s="136"/>
      <c r="I63" s="25"/>
      <c r="J63" s="25"/>
      <c r="K63" s="25"/>
      <c r="L63" s="25"/>
      <c r="M63" s="22"/>
      <c r="O63" s="41"/>
    </row>
    <row r="64" spans="1:15" ht="14.25" thickBot="1" x14ac:dyDescent="0.2">
      <c r="A64" s="2" t="str">
        <f>IF($M$78&gt;=37,4,"")</f>
        <v/>
      </c>
      <c r="E64">
        <f>IF(M64="",0,MAX($E$2:E63)+1)</f>
        <v>0</v>
      </c>
      <c r="F64" s="12" t="s">
        <v>113</v>
      </c>
      <c r="G64" s="5" t="s">
        <v>99</v>
      </c>
      <c r="H64" s="136"/>
      <c r="I64" s="25"/>
      <c r="J64" s="25"/>
      <c r="K64" s="25"/>
      <c r="L64" s="25"/>
      <c r="M64" s="22"/>
      <c r="O64" s="41"/>
    </row>
    <row r="65" spans="1:15" ht="14.25" thickBot="1" x14ac:dyDescent="0.2">
      <c r="A65" s="42">
        <f>SUM(A61:A64)</f>
        <v>1</v>
      </c>
      <c r="E65">
        <f>IF(M65="",0,MAX($E$2:E64)+1)</f>
        <v>0</v>
      </c>
      <c r="F65" s="12" t="s">
        <v>113</v>
      </c>
      <c r="G65" s="5" t="s">
        <v>100</v>
      </c>
      <c r="H65" s="136"/>
      <c r="I65" s="25"/>
      <c r="J65" s="25"/>
      <c r="K65" s="25"/>
      <c r="L65" s="25"/>
      <c r="M65" s="22"/>
      <c r="O65" s="41"/>
    </row>
    <row r="66" spans="1:15" x14ac:dyDescent="0.15">
      <c r="E66">
        <f>IF(M66="",0,MAX($E$2:E65)+1)</f>
        <v>0</v>
      </c>
      <c r="F66" s="12" t="s">
        <v>113</v>
      </c>
      <c r="G66" s="5" t="s">
        <v>101</v>
      </c>
      <c r="H66" s="136"/>
      <c r="I66" s="25"/>
      <c r="J66" s="25"/>
      <c r="K66" s="25"/>
      <c r="L66" s="25"/>
      <c r="M66" s="22"/>
      <c r="O66" s="41"/>
    </row>
    <row r="67" spans="1:15" x14ac:dyDescent="0.15">
      <c r="A67" s="144" t="s">
        <v>268</v>
      </c>
      <c r="B67" s="144"/>
      <c r="E67">
        <f>IF(M67="",0,MAX($E$2:E66)+1)</f>
        <v>0</v>
      </c>
      <c r="F67" s="12" t="s">
        <v>113</v>
      </c>
      <c r="G67" s="5" t="s">
        <v>102</v>
      </c>
      <c r="H67" s="136"/>
      <c r="I67" s="25"/>
      <c r="J67" s="25"/>
      <c r="K67" s="25"/>
      <c r="L67" s="25"/>
      <c r="M67" s="22"/>
      <c r="O67" s="41"/>
    </row>
    <row r="68" spans="1:15" x14ac:dyDescent="0.15">
      <c r="A68" s="9">
        <v>0</v>
      </c>
      <c r="B68" s="80" t="s">
        <v>269</v>
      </c>
      <c r="E68">
        <f>IF(M68="",0,MAX($E$2:E67)+1)</f>
        <v>0</v>
      </c>
      <c r="F68" s="12" t="s">
        <v>113</v>
      </c>
      <c r="G68" s="5" t="s">
        <v>103</v>
      </c>
      <c r="H68" s="136"/>
      <c r="I68" s="25"/>
      <c r="J68" s="25"/>
      <c r="K68" s="25"/>
      <c r="L68" s="25"/>
      <c r="M68" s="22"/>
      <c r="O68" s="41"/>
    </row>
    <row r="69" spans="1:15" x14ac:dyDescent="0.15">
      <c r="A69" s="9">
        <v>1</v>
      </c>
      <c r="B69" s="93" t="s">
        <v>270</v>
      </c>
      <c r="E69">
        <f>IF(M69="",0,MAX($E$2:E68)+1)</f>
        <v>0</v>
      </c>
      <c r="F69" s="12" t="s">
        <v>113</v>
      </c>
      <c r="G69" s="5" t="s">
        <v>104</v>
      </c>
      <c r="H69" s="136"/>
      <c r="I69" s="25"/>
      <c r="J69" s="25"/>
      <c r="K69" s="25"/>
      <c r="L69" s="25"/>
      <c r="M69" s="22"/>
      <c r="O69" s="41"/>
    </row>
    <row r="70" spans="1:15" ht="14.25" thickBot="1" x14ac:dyDescent="0.2">
      <c r="A70" s="9">
        <v>2</v>
      </c>
      <c r="B70" s="93" t="s">
        <v>271</v>
      </c>
      <c r="E70">
        <f>IF(M70="",0,MAX($E$2:E69)+1)</f>
        <v>0</v>
      </c>
      <c r="F70" s="18" t="s">
        <v>113</v>
      </c>
      <c r="G70" s="19" t="s">
        <v>105</v>
      </c>
      <c r="H70" s="137"/>
      <c r="I70" s="25"/>
      <c r="J70" s="25"/>
      <c r="K70" s="25"/>
      <c r="L70" s="25"/>
      <c r="M70" s="22"/>
      <c r="O70" s="41"/>
    </row>
    <row r="71" spans="1:15" x14ac:dyDescent="0.15">
      <c r="E71">
        <f>IF(M71="",0,MAX($E$2:E70)+1)</f>
        <v>0</v>
      </c>
      <c r="F71" s="138" t="s">
        <v>114</v>
      </c>
      <c r="G71" s="141" t="s">
        <v>106</v>
      </c>
      <c r="H71" s="78" t="str">
        <f>IF(入力シート!$C$113="自立","レ","")</f>
        <v/>
      </c>
      <c r="I71" s="78" t="str">
        <f>IF(入力シート!$C$113="J1","レ","")</f>
        <v/>
      </c>
      <c r="J71" s="78" t="str">
        <f>IF(入力シート!$C$113="J2","レ","")</f>
        <v/>
      </c>
      <c r="K71" s="78" t="str">
        <f>IF(入力シート!$C$113="A1","レ","")</f>
        <v/>
      </c>
      <c r="L71" s="78" t="str">
        <f>IF(入力シート!$C$113="A2","レ","")</f>
        <v/>
      </c>
      <c r="M71" s="129"/>
      <c r="N71" s="56"/>
      <c r="O71" s="146"/>
    </row>
    <row r="72" spans="1:15" x14ac:dyDescent="0.15">
      <c r="E72">
        <f>IF(M72="",0,MAX($E$2:E71)+1)</f>
        <v>0</v>
      </c>
      <c r="F72" s="139"/>
      <c r="G72" s="142"/>
      <c r="H72" s="79" t="str">
        <f>IF(入力シート!$C$113="B1","レ","")</f>
        <v/>
      </c>
      <c r="I72" s="79" t="str">
        <f>IF(入力シート!$C$113="B2","レ","")</f>
        <v/>
      </c>
      <c r="J72" s="79" t="str">
        <f>IF(入力シート!$C$113="C1","レ","")</f>
        <v/>
      </c>
      <c r="K72" s="79" t="str">
        <f>IF(入力シート!$C$113="C2","レ","")</f>
        <v/>
      </c>
      <c r="L72" s="86"/>
      <c r="M72" s="130"/>
      <c r="N72" s="56"/>
      <c r="O72" s="146"/>
    </row>
    <row r="73" spans="1:15" x14ac:dyDescent="0.15">
      <c r="E73">
        <f>IF(M73="",0,MAX($E$2:E72)+1)</f>
        <v>0</v>
      </c>
      <c r="F73" s="139" t="s">
        <v>114</v>
      </c>
      <c r="G73" s="142" t="s">
        <v>107</v>
      </c>
      <c r="H73" s="80" t="str">
        <f>IF(入力シート!$C$114="自立","レ","")</f>
        <v/>
      </c>
      <c r="I73" s="80" t="str">
        <f>IF(入力シート!$C$114="Ⅰ","レ","")</f>
        <v/>
      </c>
      <c r="J73" s="80" t="str">
        <f>IF(入力シート!$C$114="Ⅱa","レ","")</f>
        <v/>
      </c>
      <c r="K73" s="80" t="str">
        <f>IF(入力シート!$C$114="Ⅱb","レ","")</f>
        <v/>
      </c>
      <c r="L73" s="80" t="str">
        <f>IF(入力シート!$C$114="Ⅲa","レ","")</f>
        <v/>
      </c>
      <c r="M73" s="130"/>
      <c r="N73" s="56"/>
      <c r="O73" s="146"/>
    </row>
    <row r="74" spans="1:15" ht="14.25" thickBot="1" x14ac:dyDescent="0.2">
      <c r="E74">
        <f>IF(M74="",0,MAX($E$2:E73)+1)</f>
        <v>0</v>
      </c>
      <c r="F74" s="140"/>
      <c r="G74" s="143"/>
      <c r="H74" s="83" t="str">
        <f>IF(入力シート!$C$114="Ⅲb","レ","")</f>
        <v/>
      </c>
      <c r="I74" s="83" t="str">
        <f>IF(入力シート!$C$114="Ⅳ","レ","")</f>
        <v/>
      </c>
      <c r="J74" s="83" t="str">
        <f>IF(入力シート!$C$114="M","レ","")</f>
        <v/>
      </c>
      <c r="K74" s="87"/>
      <c r="L74" s="87"/>
      <c r="M74" s="131"/>
      <c r="N74" s="56"/>
      <c r="O74" s="146"/>
    </row>
    <row r="75" spans="1:15" x14ac:dyDescent="0.15">
      <c r="E75">
        <f>IF(M75="",0,MAX($E$2:E74)+1)</f>
        <v>0</v>
      </c>
      <c r="F75" s="49" t="s">
        <v>162</v>
      </c>
      <c r="G75" s="51" t="s">
        <v>162</v>
      </c>
      <c r="H75" s="24"/>
      <c r="I75" s="24"/>
      <c r="J75" s="24"/>
      <c r="K75" s="24"/>
      <c r="L75" s="24"/>
      <c r="M75" s="60"/>
      <c r="N75" s="56"/>
      <c r="O75" s="47"/>
    </row>
    <row r="76" spans="1:15" x14ac:dyDescent="0.15">
      <c r="E76">
        <f>IF(M76="",0,MAX($E$2:E75)+1)</f>
        <v>0</v>
      </c>
      <c r="F76" s="63" t="s">
        <v>162</v>
      </c>
      <c r="G76" s="64" t="s">
        <v>162</v>
      </c>
      <c r="H76" s="25"/>
      <c r="I76" s="25"/>
      <c r="J76" s="25"/>
      <c r="K76" s="25"/>
      <c r="L76" s="25"/>
      <c r="M76" s="61"/>
      <c r="N76" s="56"/>
      <c r="O76" s="47"/>
    </row>
    <row r="77" spans="1:15" ht="14.25" thickBot="1" x14ac:dyDescent="0.2">
      <c r="A77" s="35" t="s">
        <v>156</v>
      </c>
      <c r="B77" s="2"/>
      <c r="C77" s="43"/>
      <c r="E77">
        <f>IF(M77="",0,MAX($E$2:E76)+1)</f>
        <v>0</v>
      </c>
      <c r="F77" s="50" t="s">
        <v>173</v>
      </c>
      <c r="G77" s="52" t="s">
        <v>173</v>
      </c>
      <c r="H77" s="27"/>
      <c r="I77" s="27"/>
      <c r="J77" s="27"/>
      <c r="K77" s="27"/>
      <c r="L77" s="27"/>
      <c r="M77" s="62"/>
      <c r="N77" s="56"/>
      <c r="O77" s="59"/>
    </row>
    <row r="78" spans="1:15" ht="14.25" thickBot="1" x14ac:dyDescent="0.2">
      <c r="A78" s="35" t="s">
        <v>157</v>
      </c>
      <c r="B78" s="2"/>
      <c r="C78" s="44"/>
      <c r="D78" s="45"/>
      <c r="M78" s="48"/>
    </row>
    <row r="80" spans="1:15" x14ac:dyDescent="0.15">
      <c r="A80" s="1">
        <v>0</v>
      </c>
      <c r="B80" s="46" t="s">
        <v>159</v>
      </c>
      <c r="C80" s="8"/>
      <c r="D80" s="8"/>
    </row>
    <row r="81" spans="1:9" x14ac:dyDescent="0.15">
      <c r="A81" s="1">
        <v>1</v>
      </c>
      <c r="B81" s="46" t="s">
        <v>160</v>
      </c>
      <c r="C81" s="8"/>
      <c r="D81" s="8"/>
    </row>
    <row r="82" spans="1:9" x14ac:dyDescent="0.15">
      <c r="A82" s="1">
        <v>2</v>
      </c>
      <c r="B82" s="46" t="s">
        <v>158</v>
      </c>
      <c r="C82" s="8"/>
      <c r="D82" s="8"/>
    </row>
    <row r="83" spans="1:9" x14ac:dyDescent="0.15">
      <c r="A83" s="1">
        <v>3</v>
      </c>
      <c r="B83" s="46" t="s">
        <v>158</v>
      </c>
      <c r="C83" s="8"/>
      <c r="D83" s="8"/>
      <c r="E83" s="46"/>
      <c r="F83" s="46"/>
      <c r="G83" s="46"/>
      <c r="H83" s="46"/>
      <c r="I83" s="46"/>
    </row>
    <row r="84" spans="1:9" x14ac:dyDescent="0.15">
      <c r="E84" s="46"/>
      <c r="F84" s="46"/>
      <c r="G84" s="46"/>
      <c r="H84" s="46"/>
      <c r="I84" s="46"/>
    </row>
    <row r="85" spans="1:9" x14ac:dyDescent="0.15">
      <c r="A85" s="127" t="s">
        <v>272</v>
      </c>
      <c r="B85" s="128"/>
      <c r="C85" s="128"/>
      <c r="E85" s="46"/>
      <c r="F85" s="46"/>
      <c r="G85" s="46"/>
      <c r="H85" s="46"/>
      <c r="I85" s="46"/>
    </row>
    <row r="86" spans="1:9" x14ac:dyDescent="0.15">
      <c r="A86" s="9">
        <v>1</v>
      </c>
      <c r="B86" s="126" t="s">
        <v>273</v>
      </c>
      <c r="C86" s="126"/>
      <c r="E86" s="46"/>
      <c r="F86" s="46"/>
      <c r="G86" s="46"/>
      <c r="H86" s="46"/>
      <c r="I86" s="46"/>
    </row>
    <row r="87" spans="1:9" x14ac:dyDescent="0.15">
      <c r="A87" s="9">
        <v>2</v>
      </c>
      <c r="B87" s="126" t="s">
        <v>274</v>
      </c>
      <c r="C87" s="126"/>
    </row>
    <row r="88" spans="1:9" x14ac:dyDescent="0.15">
      <c r="A88" s="9">
        <v>3</v>
      </c>
      <c r="B88" s="126" t="s">
        <v>275</v>
      </c>
      <c r="C88" s="126"/>
    </row>
    <row r="89" spans="1:9" x14ac:dyDescent="0.15">
      <c r="A89" s="9">
        <v>4</v>
      </c>
      <c r="B89" s="126" t="s">
        <v>276</v>
      </c>
      <c r="C89" s="126"/>
    </row>
    <row r="90" spans="1:9" x14ac:dyDescent="0.15">
      <c r="A90" s="9">
        <v>5</v>
      </c>
      <c r="B90" s="126" t="s">
        <v>277</v>
      </c>
      <c r="C90" s="126"/>
    </row>
    <row r="91" spans="1:9" x14ac:dyDescent="0.15">
      <c r="A91" s="9">
        <v>6</v>
      </c>
      <c r="B91" s="126" t="s">
        <v>278</v>
      </c>
      <c r="C91" s="126"/>
    </row>
    <row r="92" spans="1:9" x14ac:dyDescent="0.15">
      <c r="A92" s="9">
        <v>7</v>
      </c>
      <c r="B92" s="126" t="s">
        <v>279</v>
      </c>
      <c r="C92" s="126"/>
    </row>
    <row r="93" spans="1:9" x14ac:dyDescent="0.15">
      <c r="A93" s="9">
        <v>8</v>
      </c>
      <c r="B93" s="126" t="s">
        <v>280</v>
      </c>
      <c r="C93" s="126"/>
    </row>
    <row r="94" spans="1:9" x14ac:dyDescent="0.15">
      <c r="A94" s="9">
        <v>9</v>
      </c>
      <c r="B94" s="126" t="s">
        <v>281</v>
      </c>
      <c r="C94" s="126"/>
    </row>
    <row r="95" spans="1:9" x14ac:dyDescent="0.15">
      <c r="A95" s="9">
        <v>10</v>
      </c>
      <c r="B95" s="126" t="s">
        <v>282</v>
      </c>
      <c r="C95" s="126"/>
    </row>
    <row r="96" spans="1:9" x14ac:dyDescent="0.15">
      <c r="A96" s="9">
        <v>11</v>
      </c>
      <c r="B96" s="126" t="s">
        <v>283</v>
      </c>
      <c r="C96" s="126"/>
    </row>
    <row r="97" spans="1:3" x14ac:dyDescent="0.15">
      <c r="A97" s="9">
        <v>12</v>
      </c>
      <c r="B97" s="126" t="s">
        <v>284</v>
      </c>
      <c r="C97" s="126"/>
    </row>
    <row r="98" spans="1:3" x14ac:dyDescent="0.15">
      <c r="A98" s="9">
        <v>13</v>
      </c>
      <c r="B98" s="126" t="s">
        <v>285</v>
      </c>
      <c r="C98" s="126"/>
    </row>
    <row r="99" spans="1:3" x14ac:dyDescent="0.15">
      <c r="A99" s="9">
        <v>14</v>
      </c>
      <c r="B99" s="126" t="s">
        <v>286</v>
      </c>
      <c r="C99" s="126"/>
    </row>
  </sheetData>
  <mergeCells count="35">
    <mergeCell ref="O71:O72"/>
    <mergeCell ref="O73:O74"/>
    <mergeCell ref="Q2:R2"/>
    <mergeCell ref="S2:T2"/>
    <mergeCell ref="U2:V2"/>
    <mergeCell ref="P1:P2"/>
    <mergeCell ref="M71:M72"/>
    <mergeCell ref="M73:M74"/>
    <mergeCell ref="H1:L1"/>
    <mergeCell ref="A14:B14"/>
    <mergeCell ref="H59:H70"/>
    <mergeCell ref="F71:F72"/>
    <mergeCell ref="F73:F74"/>
    <mergeCell ref="G71:G72"/>
    <mergeCell ref="G73:G74"/>
    <mergeCell ref="A29:B29"/>
    <mergeCell ref="A33:B33"/>
    <mergeCell ref="A44:B44"/>
    <mergeCell ref="A55:B55"/>
    <mergeCell ref="A67:B67"/>
    <mergeCell ref="B86:C86"/>
    <mergeCell ref="B87:C87"/>
    <mergeCell ref="B88:C88"/>
    <mergeCell ref="B89:C89"/>
    <mergeCell ref="A85:C85"/>
    <mergeCell ref="B90:C90"/>
    <mergeCell ref="B91:C91"/>
    <mergeCell ref="B92:C92"/>
    <mergeCell ref="B93:C93"/>
    <mergeCell ref="B94:C94"/>
    <mergeCell ref="B95:C95"/>
    <mergeCell ref="B96:C96"/>
    <mergeCell ref="B97:C97"/>
    <mergeCell ref="B98:C98"/>
    <mergeCell ref="B99:C99"/>
  </mergeCells>
  <phoneticPr fontId="1"/>
  <pageMargins left="0.7" right="0.7" top="0.75" bottom="0.75" header="0.3" footer="0.3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4</vt:i4>
      </vt:variant>
    </vt:vector>
  </HeadingPairs>
  <TitlesOfParts>
    <vt:vector size="4" baseType="lpstr">
      <vt:lpstr>このファイルの使用方法</vt:lpstr>
      <vt:lpstr>入力シート</vt:lpstr>
      <vt:lpstr>訪問調査票</vt:lpstr>
      <vt:lpstr>計算シート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/>
  <cp:lastPrinted>2023-01-18T02:13:13Z</cp:lastPrinted>
  <dcterms:created xsi:type="dcterms:W3CDTF">2021-07-29T03:35:46Z</dcterms:created>
  <dcterms:modified xsi:type="dcterms:W3CDTF">2025-03-24T03:45:04Z</dcterms:modified>
</cp:coreProperties>
</file>